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drawings/drawing10.xml" ContentType="application/vnd.openxmlformats-officedocument.drawing+xml"/>
  <Override PartName="/xl/tables/table6.xml" ContentType="application/vnd.openxmlformats-officedocument.spreadsheetml.table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tables/table7.xml" ContentType="application/vnd.openxmlformats-officedocument.spreadsheetml.table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pport.HYWAY\Documents\GitHub\psxinfo\psxinfo\"/>
    </mc:Choice>
  </mc:AlternateContent>
  <xr:revisionPtr revIDLastSave="0" documentId="13_ncr:1_{0BC6EE50-8ECA-49F2-AE82-F0C68365E22A}" xr6:coauthVersionLast="45" xr6:coauthVersionMax="45" xr10:uidLastSave="{00000000-0000-0000-0000-000000000000}"/>
  <bookViews>
    <workbookView xWindow="-120" yWindow="-120" windowWidth="29040" windowHeight="17640" tabRatio="836" activeTab="10" xr2:uid="{00000000-000D-0000-FFFF-FFFF00000000}"/>
  </bookViews>
  <sheets>
    <sheet name="Nose Gear" sheetId="2" r:id="rId1"/>
    <sheet name="Main Gear" sheetId="10" r:id="rId2"/>
    <sheet name="Offset" sheetId="11" r:id="rId3"/>
    <sheet name="Distance" sheetId="12" r:id="rId4"/>
    <sheet name="Pitch" sheetId="13" r:id="rId5"/>
    <sheet name="Bank" sheetId="14" r:id="rId6"/>
    <sheet name="Crab" sheetId="15" r:id="rId7"/>
    <sheet name="vRef" sheetId="16" r:id="rId8"/>
    <sheet name="Nose Transition" sheetId="18" r:id="rId9"/>
    <sheet name="Landing Score Tester" sheetId="1" r:id="rId10"/>
    <sheet name="Landing Stats" sheetId="21" r:id="rId11"/>
    <sheet name="Score Distribution" sheetId="19" r:id="rId12"/>
    <sheet name="Duplicate Simulation" sheetId="23" r:id="rId13"/>
    <sheet name="Bell Curves" sheetId="24" r:id="rId14"/>
    <sheet name="Print Out" sheetId="17" r:id="rId15"/>
  </sheets>
  <calcPr calcId="191028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2" l="1"/>
  <c r="E2" i="11"/>
  <c r="F3" i="24"/>
  <c r="M91" i="24" s="1"/>
  <c r="F2" i="24"/>
  <c r="H67" i="21"/>
  <c r="H86" i="21"/>
  <c r="H38" i="21"/>
  <c r="H39" i="21"/>
  <c r="H42" i="21"/>
  <c r="H31" i="21"/>
  <c r="H22" i="21"/>
  <c r="H40" i="21"/>
  <c r="H98" i="21"/>
  <c r="H93" i="21"/>
  <c r="H57" i="21"/>
  <c r="H47" i="21"/>
  <c r="H79" i="21"/>
  <c r="H19" i="21"/>
  <c r="H32" i="21"/>
  <c r="H56" i="21"/>
  <c r="H97" i="21"/>
  <c r="H14" i="21"/>
  <c r="H29" i="21"/>
  <c r="I67" i="21"/>
  <c r="I86" i="21"/>
  <c r="I38" i="21"/>
  <c r="I39" i="21"/>
  <c r="I42" i="21"/>
  <c r="I31" i="21"/>
  <c r="I22" i="21"/>
  <c r="I40" i="21"/>
  <c r="I98" i="21"/>
  <c r="I93" i="21"/>
  <c r="I57" i="21"/>
  <c r="I47" i="21"/>
  <c r="I79" i="21"/>
  <c r="I19" i="21"/>
  <c r="I32" i="21"/>
  <c r="I56" i="21"/>
  <c r="I97" i="21"/>
  <c r="I14" i="21"/>
  <c r="I29" i="21"/>
  <c r="J67" i="21"/>
  <c r="J86" i="21"/>
  <c r="J38" i="21"/>
  <c r="J39" i="21"/>
  <c r="J42" i="21"/>
  <c r="J31" i="21"/>
  <c r="J22" i="21"/>
  <c r="J40" i="21"/>
  <c r="J98" i="21"/>
  <c r="J93" i="21"/>
  <c r="J57" i="21"/>
  <c r="J47" i="21"/>
  <c r="J79" i="21"/>
  <c r="J19" i="21"/>
  <c r="J32" i="21"/>
  <c r="J56" i="21"/>
  <c r="J97" i="21"/>
  <c r="J14" i="21"/>
  <c r="J29" i="21"/>
  <c r="K67" i="21"/>
  <c r="K86" i="21"/>
  <c r="K38" i="21"/>
  <c r="K39" i="21"/>
  <c r="K42" i="21"/>
  <c r="K31" i="21"/>
  <c r="K22" i="21"/>
  <c r="K40" i="21"/>
  <c r="K98" i="21"/>
  <c r="K93" i="21"/>
  <c r="K57" i="21"/>
  <c r="K47" i="21"/>
  <c r="K79" i="21"/>
  <c r="K19" i="21"/>
  <c r="K32" i="21"/>
  <c r="K56" i="21"/>
  <c r="K97" i="21"/>
  <c r="K14" i="21"/>
  <c r="K29" i="21"/>
  <c r="M67" i="21"/>
  <c r="M86" i="21"/>
  <c r="M38" i="21"/>
  <c r="M39" i="21"/>
  <c r="M42" i="21"/>
  <c r="M31" i="21"/>
  <c r="M22" i="21"/>
  <c r="M40" i="21"/>
  <c r="M98" i="21"/>
  <c r="M93" i="21"/>
  <c r="M57" i="21"/>
  <c r="M47" i="21"/>
  <c r="M79" i="21"/>
  <c r="M19" i="21"/>
  <c r="M32" i="21"/>
  <c r="M56" i="21"/>
  <c r="M97" i="21"/>
  <c r="M14" i="21"/>
  <c r="M29" i="21"/>
  <c r="N67" i="21"/>
  <c r="N86" i="21"/>
  <c r="N38" i="21"/>
  <c r="N39" i="21"/>
  <c r="N42" i="21"/>
  <c r="N31" i="21"/>
  <c r="N22" i="21"/>
  <c r="N40" i="21"/>
  <c r="N98" i="21"/>
  <c r="N93" i="21"/>
  <c r="N57" i="21"/>
  <c r="N47" i="21"/>
  <c r="N79" i="21"/>
  <c r="N19" i="21"/>
  <c r="N32" i="21"/>
  <c r="N56" i="21"/>
  <c r="N97" i="21"/>
  <c r="N14" i="21"/>
  <c r="N29" i="21"/>
  <c r="O67" i="21"/>
  <c r="O86" i="21"/>
  <c r="O38" i="21"/>
  <c r="O39" i="21"/>
  <c r="O42" i="21"/>
  <c r="O31" i="21"/>
  <c r="O22" i="21"/>
  <c r="O40" i="21"/>
  <c r="O98" i="21"/>
  <c r="O93" i="21"/>
  <c r="O57" i="21"/>
  <c r="O47" i="21"/>
  <c r="O79" i="21"/>
  <c r="O19" i="21"/>
  <c r="O32" i="21"/>
  <c r="O56" i="21"/>
  <c r="O97" i="21"/>
  <c r="O14" i="21"/>
  <c r="O29" i="21"/>
  <c r="P67" i="21"/>
  <c r="P86" i="21"/>
  <c r="P38" i="21"/>
  <c r="P39" i="21"/>
  <c r="P42" i="21"/>
  <c r="P31" i="21"/>
  <c r="P22" i="21"/>
  <c r="P40" i="21"/>
  <c r="P98" i="21"/>
  <c r="P93" i="21"/>
  <c r="P57" i="21"/>
  <c r="P47" i="21"/>
  <c r="P79" i="21"/>
  <c r="P19" i="21"/>
  <c r="P32" i="21"/>
  <c r="P56" i="21"/>
  <c r="P97" i="21"/>
  <c r="P14" i="21"/>
  <c r="P29" i="21"/>
  <c r="H99" i="21"/>
  <c r="I99" i="21"/>
  <c r="J99" i="21"/>
  <c r="K99" i="21"/>
  <c r="M99" i="21"/>
  <c r="N99" i="21"/>
  <c r="O99" i="21"/>
  <c r="P99" i="21"/>
  <c r="N79" i="24" l="1"/>
  <c r="N68" i="24"/>
  <c r="N67" i="24"/>
  <c r="M82" i="24"/>
  <c r="M49" i="24"/>
  <c r="N93" i="24"/>
  <c r="N74" i="24"/>
  <c r="M81" i="24"/>
  <c r="N60" i="24"/>
  <c r="N22" i="24"/>
  <c r="M65" i="24"/>
  <c r="M29" i="24"/>
  <c r="M67" i="24"/>
  <c r="N88" i="24"/>
  <c r="M92" i="24"/>
  <c r="M74" i="24"/>
  <c r="N50" i="24"/>
  <c r="N71" i="24"/>
  <c r="N55" i="24"/>
  <c r="M80" i="24"/>
  <c r="M62" i="24"/>
  <c r="N86" i="24"/>
  <c r="N63" i="24"/>
  <c r="M84" i="24"/>
  <c r="N77" i="24"/>
  <c r="N76" i="24"/>
  <c r="N39" i="24"/>
  <c r="M72" i="24"/>
  <c r="M17" i="24"/>
  <c r="N48" i="24"/>
  <c r="M51" i="24"/>
  <c r="N80" i="24"/>
  <c r="N72" i="24"/>
  <c r="N52" i="24"/>
  <c r="N41" i="24"/>
  <c r="N37" i="24"/>
  <c r="M50" i="24"/>
  <c r="M61" i="24"/>
  <c r="M71" i="24"/>
  <c r="M64" i="24"/>
  <c r="M16" i="24"/>
  <c r="N91" i="24"/>
  <c r="N84" i="24"/>
  <c r="M86" i="24"/>
  <c r="M48" i="24"/>
  <c r="M63" i="24"/>
  <c r="N65" i="24"/>
  <c r="N82" i="24"/>
  <c r="N7" i="24"/>
  <c r="N49" i="24"/>
  <c r="N66" i="24"/>
  <c r="N46" i="24"/>
  <c r="M85" i="24"/>
  <c r="M60" i="24"/>
  <c r="M68" i="24"/>
  <c r="M41" i="24"/>
  <c r="M39" i="24"/>
  <c r="N92" i="24"/>
  <c r="N81" i="24"/>
  <c r="M93" i="24"/>
  <c r="M88" i="24"/>
  <c r="N85" i="24"/>
  <c r="N61" i="24"/>
  <c r="N29" i="24"/>
  <c r="N62" i="24"/>
  <c r="N64" i="24"/>
  <c r="N17" i="24"/>
  <c r="N16" i="24"/>
  <c r="M79" i="24"/>
  <c r="M77" i="24"/>
  <c r="M7" i="24"/>
  <c r="M52" i="24"/>
  <c r="M22" i="24"/>
  <c r="M55" i="24"/>
  <c r="M46" i="24"/>
  <c r="N94" i="24"/>
  <c r="N87" i="24"/>
  <c r="N70" i="24"/>
  <c r="N78" i="24"/>
  <c r="N83" i="24"/>
  <c r="M94" i="24"/>
  <c r="M87" i="24"/>
  <c r="M70" i="24"/>
  <c r="M78" i="24"/>
  <c r="M83" i="24"/>
  <c r="M76" i="24"/>
  <c r="M66" i="24"/>
  <c r="M37" i="24"/>
  <c r="N90" i="24"/>
  <c r="N75" i="24"/>
  <c r="N21" i="24"/>
  <c r="N89" i="24"/>
  <c r="N51" i="24"/>
  <c r="M90" i="24"/>
  <c r="M75" i="24"/>
  <c r="M21" i="24"/>
  <c r="M89" i="24"/>
  <c r="H15" i="21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2" i="2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2" i="10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2" i="14"/>
  <c r="B3" i="14"/>
  <c r="B4" i="14"/>
  <c r="Q12" i="15" l="1"/>
  <c r="Q13" i="15" s="1"/>
  <c r="Q15" i="15" l="1"/>
  <c r="Q17" i="15" s="1"/>
  <c r="Q18" i="15" s="1"/>
  <c r="Q14" i="15"/>
  <c r="B3" i="18" l="1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2" i="18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2" i="11"/>
  <c r="J2" i="11"/>
  <c r="H54" i="21" l="1"/>
  <c r="H50" i="21"/>
  <c r="H35" i="21"/>
  <c r="H37" i="21"/>
  <c r="H65" i="21"/>
  <c r="H96" i="21"/>
  <c r="H30" i="21"/>
  <c r="H88" i="21"/>
  <c r="H44" i="21"/>
  <c r="H72" i="21"/>
  <c r="I54" i="21"/>
  <c r="I50" i="21"/>
  <c r="I35" i="21"/>
  <c r="I37" i="21"/>
  <c r="I65" i="21"/>
  <c r="I96" i="21"/>
  <c r="I30" i="21"/>
  <c r="I88" i="21"/>
  <c r="I44" i="21"/>
  <c r="I72" i="21"/>
  <c r="J54" i="21"/>
  <c r="J50" i="21"/>
  <c r="J35" i="21"/>
  <c r="J37" i="21"/>
  <c r="J65" i="21"/>
  <c r="J96" i="21"/>
  <c r="J30" i="21"/>
  <c r="J88" i="21"/>
  <c r="J44" i="21"/>
  <c r="J72" i="21"/>
  <c r="K54" i="21"/>
  <c r="K50" i="21"/>
  <c r="K35" i="21"/>
  <c r="K37" i="21"/>
  <c r="K65" i="21"/>
  <c r="K96" i="21"/>
  <c r="K30" i="21"/>
  <c r="K88" i="21"/>
  <c r="K44" i="21"/>
  <c r="K72" i="21"/>
  <c r="M54" i="21"/>
  <c r="M50" i="21"/>
  <c r="M35" i="21"/>
  <c r="M37" i="21"/>
  <c r="M65" i="21"/>
  <c r="M96" i="21"/>
  <c r="M30" i="21"/>
  <c r="M88" i="21"/>
  <c r="M44" i="21"/>
  <c r="M72" i="21"/>
  <c r="N54" i="21"/>
  <c r="N50" i="21"/>
  <c r="N35" i="21"/>
  <c r="N37" i="21"/>
  <c r="N65" i="21"/>
  <c r="N96" i="21"/>
  <c r="N30" i="21"/>
  <c r="N88" i="21"/>
  <c r="N44" i="21"/>
  <c r="N72" i="21"/>
  <c r="O54" i="21"/>
  <c r="O50" i="21"/>
  <c r="O35" i="21"/>
  <c r="O37" i="21"/>
  <c r="O65" i="21"/>
  <c r="O96" i="21"/>
  <c r="O30" i="21"/>
  <c r="O88" i="21"/>
  <c r="O44" i="21"/>
  <c r="O72" i="21"/>
  <c r="P54" i="21"/>
  <c r="P50" i="21"/>
  <c r="P35" i="21"/>
  <c r="P37" i="21"/>
  <c r="P65" i="21"/>
  <c r="P96" i="21"/>
  <c r="P30" i="21"/>
  <c r="P88" i="21"/>
  <c r="P44" i="21"/>
  <c r="P72" i="21"/>
  <c r="H46" i="21"/>
  <c r="H16" i="21"/>
  <c r="H28" i="21"/>
  <c r="H33" i="21"/>
  <c r="H26" i="21"/>
  <c r="H27" i="21"/>
  <c r="H36" i="21"/>
  <c r="H34" i="21"/>
  <c r="H49" i="21"/>
  <c r="H100" i="21"/>
  <c r="H77" i="21"/>
  <c r="H84" i="21"/>
  <c r="I46" i="21"/>
  <c r="I16" i="21"/>
  <c r="I28" i="21"/>
  <c r="I33" i="21"/>
  <c r="I26" i="21"/>
  <c r="I27" i="21"/>
  <c r="I36" i="21"/>
  <c r="I34" i="21"/>
  <c r="I49" i="21"/>
  <c r="I100" i="21"/>
  <c r="I77" i="21"/>
  <c r="I84" i="21"/>
  <c r="J46" i="21"/>
  <c r="J16" i="21"/>
  <c r="J28" i="21"/>
  <c r="J33" i="21"/>
  <c r="J26" i="21"/>
  <c r="J27" i="21"/>
  <c r="J36" i="21"/>
  <c r="J34" i="21"/>
  <c r="J49" i="21"/>
  <c r="J100" i="21"/>
  <c r="J77" i="21"/>
  <c r="J84" i="21"/>
  <c r="K46" i="21"/>
  <c r="K16" i="21"/>
  <c r="K28" i="21"/>
  <c r="K33" i="21"/>
  <c r="K26" i="21"/>
  <c r="K27" i="21"/>
  <c r="K36" i="21"/>
  <c r="K34" i="21"/>
  <c r="K49" i="21"/>
  <c r="K100" i="21"/>
  <c r="K77" i="21"/>
  <c r="K84" i="21"/>
  <c r="M46" i="21"/>
  <c r="M16" i="21"/>
  <c r="M28" i="21"/>
  <c r="M33" i="21"/>
  <c r="M26" i="21"/>
  <c r="M27" i="21"/>
  <c r="M36" i="21"/>
  <c r="M34" i="21"/>
  <c r="M49" i="21"/>
  <c r="M100" i="21"/>
  <c r="M77" i="21"/>
  <c r="M84" i="21"/>
  <c r="N46" i="21"/>
  <c r="N16" i="21"/>
  <c r="N28" i="21"/>
  <c r="N33" i="21"/>
  <c r="N26" i="21"/>
  <c r="N27" i="21"/>
  <c r="N36" i="21"/>
  <c r="N34" i="21"/>
  <c r="N49" i="21"/>
  <c r="N100" i="21"/>
  <c r="N77" i="21"/>
  <c r="N84" i="21"/>
  <c r="O46" i="21"/>
  <c r="O16" i="21"/>
  <c r="O28" i="21"/>
  <c r="O33" i="21"/>
  <c r="O26" i="21"/>
  <c r="O27" i="21"/>
  <c r="O36" i="21"/>
  <c r="O34" i="21"/>
  <c r="O49" i="21"/>
  <c r="O100" i="21"/>
  <c r="O77" i="21"/>
  <c r="O84" i="21"/>
  <c r="P46" i="21"/>
  <c r="P16" i="21"/>
  <c r="P28" i="21"/>
  <c r="P33" i="21"/>
  <c r="P26" i="21"/>
  <c r="P27" i="21"/>
  <c r="P36" i="21"/>
  <c r="P34" i="21"/>
  <c r="P49" i="21"/>
  <c r="P100" i="21"/>
  <c r="P77" i="21"/>
  <c r="P84" i="21"/>
  <c r="H75" i="21"/>
  <c r="I75" i="21"/>
  <c r="J75" i="21"/>
  <c r="K75" i="21"/>
  <c r="M75" i="21"/>
  <c r="N75" i="21"/>
  <c r="O75" i="21"/>
  <c r="P75" i="21"/>
  <c r="H24" i="21" l="1"/>
  <c r="I24" i="21"/>
  <c r="J24" i="21"/>
  <c r="K24" i="21"/>
  <c r="M24" i="21"/>
  <c r="N24" i="21"/>
  <c r="O24" i="21"/>
  <c r="P24" i="21"/>
  <c r="H41" i="21"/>
  <c r="I41" i="21"/>
  <c r="J41" i="21"/>
  <c r="K41" i="21"/>
  <c r="M41" i="21"/>
  <c r="N41" i="21"/>
  <c r="O41" i="21"/>
  <c r="P41" i="21"/>
  <c r="H62" i="21" l="1"/>
  <c r="I62" i="21"/>
  <c r="J62" i="21"/>
  <c r="K62" i="21"/>
  <c r="M62" i="21"/>
  <c r="N62" i="21"/>
  <c r="O62" i="21"/>
  <c r="P62" i="21"/>
  <c r="H60" i="21"/>
  <c r="I60" i="21"/>
  <c r="J60" i="21"/>
  <c r="K60" i="21"/>
  <c r="M60" i="21"/>
  <c r="N60" i="21"/>
  <c r="O60" i="21"/>
  <c r="P60" i="21"/>
  <c r="H70" i="21" l="1"/>
  <c r="I70" i="21"/>
  <c r="J70" i="21"/>
  <c r="K70" i="21"/>
  <c r="M70" i="21"/>
  <c r="N70" i="21"/>
  <c r="O70" i="21"/>
  <c r="P70" i="21"/>
  <c r="H91" i="21"/>
  <c r="I91" i="21"/>
  <c r="J91" i="21"/>
  <c r="K91" i="21"/>
  <c r="M91" i="21"/>
  <c r="N91" i="21"/>
  <c r="O91" i="21"/>
  <c r="P91" i="21"/>
  <c r="C3" i="1" l="1"/>
  <c r="C4" i="1" l="1"/>
  <c r="E4" i="1"/>
  <c r="D37" i="1" l="1"/>
  <c r="E3" i="24" l="1"/>
  <c r="J13" i="24" s="1"/>
  <c r="E2" i="24"/>
  <c r="J32" i="24" s="1"/>
  <c r="M9" i="24"/>
  <c r="M12" i="24"/>
  <c r="M6" i="24"/>
  <c r="M2" i="24"/>
  <c r="M10" i="24"/>
  <c r="M3" i="24"/>
  <c r="M19" i="24"/>
  <c r="M24" i="24"/>
  <c r="M31" i="24"/>
  <c r="M14" i="24"/>
  <c r="M25" i="24"/>
  <c r="M26" i="24"/>
  <c r="M15" i="24"/>
  <c r="M33" i="24"/>
  <c r="M28" i="24"/>
  <c r="M40" i="24"/>
  <c r="M32" i="24"/>
  <c r="M34" i="24"/>
  <c r="M35" i="24"/>
  <c r="M8" i="24"/>
  <c r="M23" i="24"/>
  <c r="M42" i="24"/>
  <c r="M47" i="24"/>
  <c r="M13" i="24"/>
  <c r="M11" i="24"/>
  <c r="M5" i="24"/>
  <c r="M53" i="24"/>
  <c r="M44" i="24"/>
  <c r="M45" i="24"/>
  <c r="M30" i="24"/>
  <c r="M20" i="24"/>
  <c r="M43" i="24"/>
  <c r="M56" i="24"/>
  <c r="M18" i="24"/>
  <c r="M36" i="24"/>
  <c r="M38" i="24"/>
  <c r="M27" i="24"/>
  <c r="M57" i="24"/>
  <c r="M73" i="24"/>
  <c r="M58" i="24"/>
  <c r="M54" i="24"/>
  <c r="M4" i="24"/>
  <c r="M69" i="24"/>
  <c r="M59" i="24"/>
  <c r="F4" i="24"/>
  <c r="E4" i="24"/>
  <c r="N2" i="24"/>
  <c r="N10" i="24"/>
  <c r="N15" i="24"/>
  <c r="N31" i="24"/>
  <c r="N9" i="24"/>
  <c r="N3" i="24"/>
  <c r="N26" i="24"/>
  <c r="N33" i="24"/>
  <c r="N35" i="24"/>
  <c r="N28" i="24"/>
  <c r="N30" i="24"/>
  <c r="N19" i="24"/>
  <c r="N47" i="24"/>
  <c r="N13" i="24"/>
  <c r="N56" i="24"/>
  <c r="N11" i="24"/>
  <c r="N53" i="24"/>
  <c r="N24" i="24"/>
  <c r="N25" i="24"/>
  <c r="N12" i="24"/>
  <c r="N45" i="24"/>
  <c r="N73" i="24"/>
  <c r="N32" i="24"/>
  <c r="N34" i="24"/>
  <c r="N38" i="24"/>
  <c r="N44" i="24"/>
  <c r="N40" i="24"/>
  <c r="N18" i="24"/>
  <c r="N36" i="24"/>
  <c r="N42" i="24"/>
  <c r="N27" i="24"/>
  <c r="N5" i="24"/>
  <c r="N20" i="24"/>
  <c r="N6" i="24"/>
  <c r="N23" i="24"/>
  <c r="N54" i="24"/>
  <c r="N57" i="24"/>
  <c r="N59" i="24"/>
  <c r="N8" i="24"/>
  <c r="N69" i="24"/>
  <c r="N58" i="24"/>
  <c r="N14" i="24"/>
  <c r="N4" i="24"/>
  <c r="N43" i="24"/>
  <c r="L8" i="23"/>
  <c r="L10" i="23"/>
  <c r="L11" i="23"/>
  <c r="L12" i="23"/>
  <c r="L9" i="23"/>
  <c r="L7" i="23"/>
  <c r="L4" i="21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7" i="23"/>
  <c r="P104" i="21"/>
  <c r="P106" i="21"/>
  <c r="P105" i="21"/>
  <c r="P95" i="21"/>
  <c r="P92" i="21"/>
  <c r="P94" i="21"/>
  <c r="P85" i="21"/>
  <c r="P76" i="21"/>
  <c r="P87" i="21"/>
  <c r="P78" i="21"/>
  <c r="P90" i="21"/>
  <c r="P82" i="21"/>
  <c r="P80" i="21"/>
  <c r="P61" i="21"/>
  <c r="P73" i="21"/>
  <c r="P81" i="21"/>
  <c r="P58" i="21"/>
  <c r="P83" i="21"/>
  <c r="P74" i="21"/>
  <c r="P55" i="21"/>
  <c r="P68" i="21"/>
  <c r="P71" i="21"/>
  <c r="P53" i="21"/>
  <c r="P69" i="21"/>
  <c r="P51" i="21"/>
  <c r="P64" i="21"/>
  <c r="P59" i="21"/>
  <c r="P48" i="21"/>
  <c r="P21" i="21"/>
  <c r="P17" i="21"/>
  <c r="P20" i="21"/>
  <c r="P25" i="21"/>
  <c r="P15" i="21"/>
  <c r="P18" i="21"/>
  <c r="P63" i="21"/>
  <c r="P66" i="21"/>
  <c r="P45" i="21"/>
  <c r="P103" i="21"/>
  <c r="P89" i="21"/>
  <c r="P102" i="21"/>
  <c r="P43" i="21"/>
  <c r="P23" i="21"/>
  <c r="P101" i="21"/>
  <c r="P52" i="21"/>
  <c r="O104" i="21"/>
  <c r="O106" i="21"/>
  <c r="O105" i="21"/>
  <c r="O95" i="21"/>
  <c r="O92" i="21"/>
  <c r="O94" i="21"/>
  <c r="O85" i="21"/>
  <c r="O76" i="21"/>
  <c r="O87" i="21"/>
  <c r="O78" i="21"/>
  <c r="O90" i="21"/>
  <c r="O82" i="21"/>
  <c r="O80" i="21"/>
  <c r="O61" i="21"/>
  <c r="O73" i="21"/>
  <c r="O81" i="21"/>
  <c r="O58" i="21"/>
  <c r="O83" i="21"/>
  <c r="O74" i="21"/>
  <c r="O55" i="21"/>
  <c r="O68" i="21"/>
  <c r="O71" i="21"/>
  <c r="O53" i="21"/>
  <c r="O69" i="21"/>
  <c r="O51" i="21"/>
  <c r="O64" i="21"/>
  <c r="O59" i="21"/>
  <c r="O48" i="21"/>
  <c r="O21" i="21"/>
  <c r="O17" i="21"/>
  <c r="O20" i="21"/>
  <c r="O25" i="21"/>
  <c r="O15" i="21"/>
  <c r="O18" i="21"/>
  <c r="O63" i="21"/>
  <c r="O66" i="21"/>
  <c r="O45" i="21"/>
  <c r="O103" i="21"/>
  <c r="O89" i="21"/>
  <c r="O102" i="21"/>
  <c r="O43" i="21"/>
  <c r="O23" i="21"/>
  <c r="O101" i="21"/>
  <c r="O52" i="21"/>
  <c r="N104" i="21"/>
  <c r="N106" i="21"/>
  <c r="N105" i="21"/>
  <c r="N95" i="21"/>
  <c r="N92" i="21"/>
  <c r="N94" i="21"/>
  <c r="N85" i="21"/>
  <c r="N76" i="21"/>
  <c r="N87" i="21"/>
  <c r="N78" i="21"/>
  <c r="N90" i="21"/>
  <c r="N82" i="21"/>
  <c r="N80" i="21"/>
  <c r="N61" i="21"/>
  <c r="N73" i="21"/>
  <c r="N81" i="21"/>
  <c r="N58" i="21"/>
  <c r="N83" i="21"/>
  <c r="N74" i="21"/>
  <c r="N55" i="21"/>
  <c r="N68" i="21"/>
  <c r="N71" i="21"/>
  <c r="N53" i="21"/>
  <c r="N69" i="21"/>
  <c r="N51" i="21"/>
  <c r="N64" i="21"/>
  <c r="N59" i="21"/>
  <c r="N48" i="21"/>
  <c r="N21" i="21"/>
  <c r="N17" i="21"/>
  <c r="N20" i="21"/>
  <c r="N25" i="21"/>
  <c r="N15" i="21"/>
  <c r="N18" i="21"/>
  <c r="N63" i="21"/>
  <c r="N66" i="21"/>
  <c r="N45" i="21"/>
  <c r="N103" i="21"/>
  <c r="N89" i="21"/>
  <c r="N102" i="21"/>
  <c r="N43" i="21"/>
  <c r="N23" i="21"/>
  <c r="N101" i="21"/>
  <c r="N52" i="21"/>
  <c r="M106" i="21"/>
  <c r="M105" i="21"/>
  <c r="M95" i="21"/>
  <c r="M92" i="21"/>
  <c r="M94" i="21"/>
  <c r="M85" i="21"/>
  <c r="M76" i="21"/>
  <c r="M87" i="21"/>
  <c r="M78" i="21"/>
  <c r="M90" i="21"/>
  <c r="M82" i="21"/>
  <c r="M80" i="21"/>
  <c r="M61" i="21"/>
  <c r="M73" i="21"/>
  <c r="M81" i="21"/>
  <c r="M58" i="21"/>
  <c r="M83" i="21"/>
  <c r="M74" i="21"/>
  <c r="M55" i="21"/>
  <c r="M68" i="21"/>
  <c r="M71" i="21"/>
  <c r="M53" i="21"/>
  <c r="M69" i="21"/>
  <c r="M51" i="21"/>
  <c r="M64" i="21"/>
  <c r="M59" i="21"/>
  <c r="M48" i="21"/>
  <c r="M21" i="21"/>
  <c r="M17" i="21"/>
  <c r="M20" i="21"/>
  <c r="M25" i="21"/>
  <c r="M15" i="21"/>
  <c r="M18" i="21"/>
  <c r="M63" i="21"/>
  <c r="M66" i="21"/>
  <c r="M45" i="21"/>
  <c r="M103" i="21"/>
  <c r="M89" i="21"/>
  <c r="M102" i="21"/>
  <c r="M43" i="21"/>
  <c r="M23" i="21"/>
  <c r="M101" i="21"/>
  <c r="M52" i="21"/>
  <c r="M104" i="21"/>
  <c r="I104" i="21"/>
  <c r="I106" i="21"/>
  <c r="I105" i="21"/>
  <c r="I95" i="21"/>
  <c r="I92" i="21"/>
  <c r="I94" i="21"/>
  <c r="I85" i="21"/>
  <c r="I76" i="21"/>
  <c r="I87" i="21"/>
  <c r="I78" i="21"/>
  <c r="I90" i="21"/>
  <c r="I82" i="21"/>
  <c r="I80" i="21"/>
  <c r="I61" i="21"/>
  <c r="I73" i="21"/>
  <c r="I81" i="21"/>
  <c r="I58" i="21"/>
  <c r="I83" i="21"/>
  <c r="I74" i="21"/>
  <c r="I55" i="21"/>
  <c r="I68" i="21"/>
  <c r="I71" i="21"/>
  <c r="I53" i="21"/>
  <c r="I69" i="21"/>
  <c r="I51" i="21"/>
  <c r="I64" i="21"/>
  <c r="I59" i="21"/>
  <c r="I48" i="21"/>
  <c r="I21" i="21"/>
  <c r="I17" i="21"/>
  <c r="I20" i="21"/>
  <c r="I25" i="21"/>
  <c r="I15" i="21"/>
  <c r="I18" i="21"/>
  <c r="I63" i="21"/>
  <c r="I66" i="21"/>
  <c r="I45" i="21"/>
  <c r="I103" i="21"/>
  <c r="I89" i="21"/>
  <c r="I102" i="21"/>
  <c r="I43" i="21"/>
  <c r="I23" i="21"/>
  <c r="I101" i="21"/>
  <c r="I52" i="21"/>
  <c r="H104" i="21"/>
  <c r="H106" i="21"/>
  <c r="H105" i="21"/>
  <c r="H95" i="21"/>
  <c r="H92" i="21"/>
  <c r="H94" i="21"/>
  <c r="H85" i="21"/>
  <c r="H76" i="21"/>
  <c r="H87" i="21"/>
  <c r="H78" i="21"/>
  <c r="H90" i="21"/>
  <c r="H82" i="21"/>
  <c r="H80" i="21"/>
  <c r="H61" i="21"/>
  <c r="H73" i="21"/>
  <c r="H81" i="21"/>
  <c r="H58" i="21"/>
  <c r="H83" i="21"/>
  <c r="H74" i="21"/>
  <c r="H55" i="21"/>
  <c r="H68" i="21"/>
  <c r="H71" i="21"/>
  <c r="H53" i="21"/>
  <c r="H69" i="21"/>
  <c r="H51" i="21"/>
  <c r="H64" i="21"/>
  <c r="H59" i="21"/>
  <c r="H48" i="21"/>
  <c r="H21" i="21"/>
  <c r="H17" i="21"/>
  <c r="H20" i="21"/>
  <c r="H25" i="21"/>
  <c r="H18" i="21"/>
  <c r="H63" i="21"/>
  <c r="H66" i="21"/>
  <c r="H45" i="21"/>
  <c r="H103" i="21"/>
  <c r="H89" i="21"/>
  <c r="H102" i="21"/>
  <c r="H43" i="21"/>
  <c r="H23" i="21"/>
  <c r="H101" i="21"/>
  <c r="H52" i="21"/>
  <c r="J2" i="2"/>
  <c r="E2" i="2"/>
  <c r="G2" i="2"/>
  <c r="F2" i="2"/>
  <c r="H2" i="2"/>
  <c r="J2" i="10"/>
  <c r="E2" i="10"/>
  <c r="G2" i="10"/>
  <c r="F2" i="10"/>
  <c r="H2" i="10"/>
  <c r="J76" i="21"/>
  <c r="G2" i="11"/>
  <c r="N5" i="11" s="1"/>
  <c r="F2" i="11"/>
  <c r="H2" i="11"/>
  <c r="K76" i="21"/>
  <c r="G2" i="12"/>
  <c r="F2" i="12"/>
  <c r="H2" i="12"/>
  <c r="E2" i="13"/>
  <c r="G2" i="13"/>
  <c r="F2" i="13"/>
  <c r="H2" i="13"/>
  <c r="E2" i="14"/>
  <c r="G2" i="14"/>
  <c r="F2" i="14"/>
  <c r="H2" i="14"/>
  <c r="E2" i="15"/>
  <c r="G2" i="15"/>
  <c r="F2" i="15"/>
  <c r="H2" i="15"/>
  <c r="E2" i="16"/>
  <c r="G2" i="16"/>
  <c r="F2" i="16"/>
  <c r="H2" i="16"/>
  <c r="E2" i="18"/>
  <c r="G2" i="18"/>
  <c r="F2" i="18"/>
  <c r="H2" i="18"/>
  <c r="J53" i="21"/>
  <c r="K53" i="21"/>
  <c r="J95" i="21"/>
  <c r="K95" i="21"/>
  <c r="J18" i="21"/>
  <c r="K18" i="21"/>
  <c r="J59" i="21"/>
  <c r="K59" i="21"/>
  <c r="J87" i="21"/>
  <c r="K87" i="21"/>
  <c r="J85" i="21"/>
  <c r="K85" i="21"/>
  <c r="J55" i="21"/>
  <c r="K55" i="21"/>
  <c r="J69" i="21"/>
  <c r="K69" i="21"/>
  <c r="J106" i="21"/>
  <c r="K106" i="21"/>
  <c r="J17" i="21"/>
  <c r="K17" i="21"/>
  <c r="J61" i="21"/>
  <c r="K61" i="21"/>
  <c r="J105" i="21"/>
  <c r="K105" i="21"/>
  <c r="J104" i="21"/>
  <c r="K104" i="21"/>
  <c r="J90" i="21"/>
  <c r="K90" i="21"/>
  <c r="J92" i="21"/>
  <c r="K92" i="21"/>
  <c r="J64" i="21"/>
  <c r="K64" i="21"/>
  <c r="J15" i="21"/>
  <c r="K15" i="21"/>
  <c r="J51" i="21"/>
  <c r="K51" i="21"/>
  <c r="J73" i="21"/>
  <c r="K73" i="21"/>
  <c r="J78" i="21"/>
  <c r="K78" i="21"/>
  <c r="J20" i="21"/>
  <c r="K20" i="21"/>
  <c r="J71" i="21"/>
  <c r="K71" i="21"/>
  <c r="J25" i="21"/>
  <c r="K25" i="21"/>
  <c r="J82" i="21"/>
  <c r="K82" i="21"/>
  <c r="J68" i="21"/>
  <c r="K68" i="21"/>
  <c r="J80" i="21"/>
  <c r="K80" i="21"/>
  <c r="J94" i="21"/>
  <c r="K94" i="21"/>
  <c r="J74" i="21"/>
  <c r="K74" i="21"/>
  <c r="J48" i="21"/>
  <c r="K48" i="21"/>
  <c r="J21" i="21"/>
  <c r="K21" i="21"/>
  <c r="J81" i="21"/>
  <c r="K81" i="21"/>
  <c r="J58" i="21"/>
  <c r="K58" i="21"/>
  <c r="J52" i="21"/>
  <c r="K52" i="21"/>
  <c r="J83" i="21"/>
  <c r="J63" i="21"/>
  <c r="J66" i="21"/>
  <c r="J45" i="21"/>
  <c r="J103" i="21"/>
  <c r="J89" i="21"/>
  <c r="J102" i="21"/>
  <c r="J43" i="21"/>
  <c r="J23" i="21"/>
  <c r="J101" i="21"/>
  <c r="K83" i="21"/>
  <c r="K63" i="21"/>
  <c r="K66" i="21"/>
  <c r="K45" i="21"/>
  <c r="K103" i="21"/>
  <c r="K89" i="21"/>
  <c r="K102" i="21"/>
  <c r="K43" i="21"/>
  <c r="K23" i="21"/>
  <c r="K101" i="21"/>
  <c r="I2" i="18"/>
  <c r="J2" i="16"/>
  <c r="I2" i="16"/>
  <c r="J2" i="15"/>
  <c r="I2" i="15"/>
  <c r="J2" i="14"/>
  <c r="I2" i="14"/>
  <c r="J2" i="13"/>
  <c r="I2" i="13"/>
  <c r="I2" i="12"/>
  <c r="I2" i="11"/>
  <c r="I2" i="10"/>
  <c r="I2" i="2"/>
  <c r="H5" i="21"/>
  <c r="L101" i="21"/>
  <c r="L106" i="21"/>
  <c r="C10" i="1"/>
  <c r="C9" i="1"/>
  <c r="C8" i="1"/>
  <c r="C7" i="1"/>
  <c r="C6" i="1"/>
  <c r="C5" i="1"/>
  <c r="C2" i="1"/>
  <c r="B3" i="13"/>
  <c r="B2" i="13"/>
  <c r="B2" i="15"/>
  <c r="B3" i="15"/>
  <c r="A4" i="15"/>
  <c r="B4" i="15" s="1"/>
  <c r="B3" i="12"/>
  <c r="B2" i="12"/>
  <c r="A4" i="12"/>
  <c r="A4" i="13"/>
  <c r="B4" i="13"/>
  <c r="S5" i="11"/>
  <c r="S9" i="11"/>
  <c r="S7" i="11"/>
  <c r="S8" i="11"/>
  <c r="A4" i="16"/>
  <c r="A4" i="14"/>
  <c r="A5" i="14"/>
  <c r="K2" i="1"/>
  <c r="I3" i="1"/>
  <c r="H3" i="1"/>
  <c r="K3" i="1"/>
  <c r="I4" i="1"/>
  <c r="H4" i="1"/>
  <c r="K4" i="1"/>
  <c r="I5" i="1"/>
  <c r="H5" i="1"/>
  <c r="K5" i="1"/>
  <c r="I6" i="1"/>
  <c r="H6" i="1"/>
  <c r="K6" i="1"/>
  <c r="I7" i="1"/>
  <c r="H7" i="1"/>
  <c r="K7" i="1"/>
  <c r="I8" i="1"/>
  <c r="H8" i="1"/>
  <c r="K8" i="1"/>
  <c r="L43" i="21"/>
  <c r="L45" i="21"/>
  <c r="L15" i="21"/>
  <c r="L21" i="21"/>
  <c r="L51" i="21"/>
  <c r="L68" i="21"/>
  <c r="L58" i="21"/>
  <c r="L80" i="21"/>
  <c r="L87" i="21"/>
  <c r="L92" i="21"/>
  <c r="L104" i="21"/>
  <c r="L102" i="21"/>
  <c r="L66" i="21"/>
  <c r="L25" i="21"/>
  <c r="L48" i="21"/>
  <c r="L69" i="21"/>
  <c r="L55" i="21"/>
  <c r="L81" i="21"/>
  <c r="L82" i="21"/>
  <c r="L76" i="21"/>
  <c r="L95" i="21"/>
  <c r="L89" i="21"/>
  <c r="L63" i="21"/>
  <c r="L20" i="21"/>
  <c r="L59" i="21"/>
  <c r="L53" i="21"/>
  <c r="L74" i="21"/>
  <c r="L73" i="21"/>
  <c r="L90" i="21"/>
  <c r="L85" i="21"/>
  <c r="L105" i="21"/>
  <c r="L23" i="21"/>
  <c r="L103" i="21"/>
  <c r="L18" i="21"/>
  <c r="L17" i="21"/>
  <c r="L64" i="21"/>
  <c r="L71" i="21"/>
  <c r="L83" i="21"/>
  <c r="L61" i="21"/>
  <c r="L78" i="21"/>
  <c r="L94" i="21"/>
  <c r="L52" i="21"/>
  <c r="A5" i="12"/>
  <c r="B4" i="12"/>
  <c r="A5" i="16"/>
  <c r="A6" i="14"/>
  <c r="A6" i="12"/>
  <c r="B5" i="12"/>
  <c r="A6" i="16"/>
  <c r="A7" i="16" s="1"/>
  <c r="A7" i="14"/>
  <c r="A7" i="12"/>
  <c r="B6" i="12"/>
  <c r="A8" i="14"/>
  <c r="A8" i="12"/>
  <c r="B7" i="12"/>
  <c r="A9" i="14"/>
  <c r="A9" i="12"/>
  <c r="B8" i="12"/>
  <c r="A10" i="14"/>
  <c r="A10" i="12"/>
  <c r="B9" i="12"/>
  <c r="A11" i="14"/>
  <c r="A11" i="12"/>
  <c r="B10" i="12"/>
  <c r="A12" i="14"/>
  <c r="A12" i="12"/>
  <c r="B11" i="12"/>
  <c r="A13" i="14"/>
  <c r="A13" i="12"/>
  <c r="B12" i="12"/>
  <c r="A14" i="14"/>
  <c r="A14" i="12"/>
  <c r="B13" i="12"/>
  <c r="A15" i="14"/>
  <c r="A15" i="12"/>
  <c r="B14" i="12"/>
  <c r="A16" i="14"/>
  <c r="A16" i="12"/>
  <c r="B15" i="12"/>
  <c r="A17" i="14"/>
  <c r="A17" i="12"/>
  <c r="B16" i="12"/>
  <c r="A18" i="14"/>
  <c r="A18" i="12"/>
  <c r="B17" i="12"/>
  <c r="A19" i="14"/>
  <c r="A19" i="12"/>
  <c r="B18" i="12"/>
  <c r="A20" i="14"/>
  <c r="A20" i="12"/>
  <c r="B19" i="12"/>
  <c r="A21" i="14"/>
  <c r="A21" i="12"/>
  <c r="B20" i="12"/>
  <c r="A22" i="14"/>
  <c r="A22" i="12"/>
  <c r="B21" i="12"/>
  <c r="A23" i="14"/>
  <c r="A23" i="12"/>
  <c r="B22" i="12"/>
  <c r="A24" i="14"/>
  <c r="A24" i="12"/>
  <c r="B23" i="12"/>
  <c r="A25" i="14"/>
  <c r="A25" i="12"/>
  <c r="B24" i="12"/>
  <c r="A26" i="14"/>
  <c r="A26" i="12"/>
  <c r="B25" i="12"/>
  <c r="A27" i="14"/>
  <c r="A27" i="12"/>
  <c r="B26" i="12"/>
  <c r="A28" i="14"/>
  <c r="A28" i="12"/>
  <c r="B27" i="12"/>
  <c r="A29" i="14"/>
  <c r="A29" i="12"/>
  <c r="B28" i="12"/>
  <c r="A30" i="14"/>
  <c r="A30" i="12"/>
  <c r="B29" i="12"/>
  <c r="A31" i="14"/>
  <c r="A31" i="12"/>
  <c r="B30" i="12"/>
  <c r="A32" i="14"/>
  <c r="A32" i="12"/>
  <c r="B31" i="12"/>
  <c r="A33" i="14"/>
  <c r="A33" i="12"/>
  <c r="B32" i="12"/>
  <c r="A34" i="14"/>
  <c r="A34" i="12"/>
  <c r="B33" i="12"/>
  <c r="A35" i="14"/>
  <c r="A35" i="12"/>
  <c r="B34" i="12"/>
  <c r="A36" i="14"/>
  <c r="A36" i="12"/>
  <c r="B35" i="12"/>
  <c r="A37" i="14"/>
  <c r="A37" i="12"/>
  <c r="B36" i="12"/>
  <c r="A38" i="14"/>
  <c r="A38" i="12"/>
  <c r="B37" i="12"/>
  <c r="A39" i="14"/>
  <c r="A39" i="12"/>
  <c r="B38" i="12"/>
  <c r="A40" i="14"/>
  <c r="A40" i="12"/>
  <c r="B39" i="12"/>
  <c r="A41" i="14"/>
  <c r="A41" i="12"/>
  <c r="B40" i="12"/>
  <c r="A42" i="14"/>
  <c r="A42" i="12"/>
  <c r="B41" i="12"/>
  <c r="A43" i="14"/>
  <c r="A43" i="12"/>
  <c r="B42" i="12"/>
  <c r="A44" i="14"/>
  <c r="A44" i="12"/>
  <c r="B43" i="12"/>
  <c r="A45" i="14"/>
  <c r="A45" i="12"/>
  <c r="B44" i="12"/>
  <c r="A46" i="14"/>
  <c r="A46" i="12"/>
  <c r="B45" i="12"/>
  <c r="A47" i="14"/>
  <c r="A47" i="12"/>
  <c r="B46" i="12"/>
  <c r="A48" i="14"/>
  <c r="A48" i="12"/>
  <c r="B47" i="12"/>
  <c r="A49" i="14"/>
  <c r="A49" i="12"/>
  <c r="B48" i="12"/>
  <c r="A50" i="14"/>
  <c r="A50" i="12"/>
  <c r="B49" i="12"/>
  <c r="A51" i="14"/>
  <c r="A51" i="12"/>
  <c r="B50" i="12"/>
  <c r="A52" i="14"/>
  <c r="A52" i="12"/>
  <c r="B51" i="12"/>
  <c r="A53" i="14"/>
  <c r="A53" i="12"/>
  <c r="B52" i="12"/>
  <c r="A54" i="14"/>
  <c r="A54" i="12"/>
  <c r="B53" i="12"/>
  <c r="A55" i="14"/>
  <c r="A55" i="12"/>
  <c r="B54" i="12"/>
  <c r="A56" i="14"/>
  <c r="A56" i="12"/>
  <c r="B55" i="12"/>
  <c r="A57" i="14"/>
  <c r="A57" i="12"/>
  <c r="B56" i="12"/>
  <c r="A58" i="14"/>
  <c r="A58" i="12"/>
  <c r="B57" i="12"/>
  <c r="A59" i="14"/>
  <c r="A59" i="12"/>
  <c r="B58" i="12"/>
  <c r="A60" i="14"/>
  <c r="A60" i="12"/>
  <c r="B59" i="12"/>
  <c r="A61" i="14"/>
  <c r="A61" i="12"/>
  <c r="B60" i="12"/>
  <c r="A62" i="14"/>
  <c r="A62" i="12"/>
  <c r="B61" i="12"/>
  <c r="A63" i="14"/>
  <c r="A63" i="12"/>
  <c r="B62" i="12"/>
  <c r="A64" i="14"/>
  <c r="A64" i="12"/>
  <c r="B63" i="12"/>
  <c r="A65" i="14"/>
  <c r="A65" i="12"/>
  <c r="B64" i="12"/>
  <c r="A66" i="14"/>
  <c r="A66" i="12"/>
  <c r="B65" i="12"/>
  <c r="A67" i="14"/>
  <c r="A67" i="12"/>
  <c r="B66" i="12"/>
  <c r="A68" i="14"/>
  <c r="A68" i="12"/>
  <c r="B67" i="12"/>
  <c r="A69" i="14"/>
  <c r="A69" i="12"/>
  <c r="B68" i="12"/>
  <c r="A70" i="14"/>
  <c r="A70" i="12"/>
  <c r="B69" i="12"/>
  <c r="A71" i="14"/>
  <c r="A71" i="12"/>
  <c r="B70" i="12"/>
  <c r="A72" i="14"/>
  <c r="A72" i="12"/>
  <c r="B71" i="12"/>
  <c r="A73" i="14"/>
  <c r="A73" i="12"/>
  <c r="B72" i="12"/>
  <c r="A74" i="14"/>
  <c r="A74" i="12"/>
  <c r="B73" i="12"/>
  <c r="A75" i="14"/>
  <c r="A75" i="12"/>
  <c r="B74" i="12"/>
  <c r="A76" i="14"/>
  <c r="A76" i="12"/>
  <c r="B75" i="12"/>
  <c r="A77" i="14"/>
  <c r="A77" i="12"/>
  <c r="B76" i="12"/>
  <c r="A78" i="14"/>
  <c r="A78" i="12"/>
  <c r="B77" i="12"/>
  <c r="A79" i="14"/>
  <c r="A79" i="12"/>
  <c r="B78" i="12"/>
  <c r="A80" i="14"/>
  <c r="A80" i="12"/>
  <c r="B79" i="12"/>
  <c r="A81" i="14"/>
  <c r="A81" i="12"/>
  <c r="B80" i="12"/>
  <c r="A82" i="14"/>
  <c r="A82" i="12"/>
  <c r="B81" i="12"/>
  <c r="A83" i="14"/>
  <c r="A83" i="12"/>
  <c r="B82" i="12"/>
  <c r="A84" i="14"/>
  <c r="A84" i="12"/>
  <c r="B83" i="12"/>
  <c r="A85" i="14"/>
  <c r="A85" i="12"/>
  <c r="B84" i="12"/>
  <c r="A86" i="14"/>
  <c r="A86" i="12"/>
  <c r="B85" i="12"/>
  <c r="A87" i="14"/>
  <c r="A87" i="12"/>
  <c r="B86" i="12"/>
  <c r="A88" i="14"/>
  <c r="A88" i="12"/>
  <c r="B87" i="12"/>
  <c r="A89" i="14"/>
  <c r="A89" i="12"/>
  <c r="B88" i="12"/>
  <c r="A90" i="14"/>
  <c r="A90" i="12"/>
  <c r="B89" i="12"/>
  <c r="A91" i="14"/>
  <c r="A91" i="12"/>
  <c r="B90" i="12"/>
  <c r="A92" i="14"/>
  <c r="A92" i="12"/>
  <c r="B91" i="12"/>
  <c r="A93" i="14"/>
  <c r="A93" i="12"/>
  <c r="B92" i="12"/>
  <c r="A94" i="14"/>
  <c r="A94" i="12"/>
  <c r="B93" i="12"/>
  <c r="A95" i="14"/>
  <c r="A95" i="12"/>
  <c r="B94" i="12"/>
  <c r="A96" i="14"/>
  <c r="A96" i="12"/>
  <c r="B95" i="12"/>
  <c r="A97" i="14"/>
  <c r="B96" i="12"/>
  <c r="A97" i="12"/>
  <c r="A98" i="14"/>
  <c r="A98" i="12"/>
  <c r="B97" i="12"/>
  <c r="A99" i="14"/>
  <c r="A99" i="12"/>
  <c r="B98" i="12"/>
  <c r="A100" i="14"/>
  <c r="A100" i="12"/>
  <c r="B99" i="12"/>
  <c r="A101" i="14"/>
  <c r="B100" i="12"/>
  <c r="A101" i="12"/>
  <c r="A102" i="14"/>
  <c r="A102" i="12"/>
  <c r="B101" i="12"/>
  <c r="B102" i="12"/>
  <c r="A5" i="13"/>
  <c r="B5" i="13"/>
  <c r="A6" i="13"/>
  <c r="B6" i="13" s="1"/>
  <c r="A7" i="13"/>
  <c r="A8" i="13" s="1"/>
  <c r="A9" i="13" s="1"/>
  <c r="B9" i="13" s="1"/>
  <c r="P11" i="21" l="1" a="1"/>
  <c r="P11" i="21" s="1"/>
  <c r="P10" i="21" a="1"/>
  <c r="P10" i="21" s="1"/>
  <c r="K10" i="21" a="1"/>
  <c r="K10" i="21" s="1"/>
  <c r="N10" i="21" a="1"/>
  <c r="N10" i="21" s="1"/>
  <c r="L67" i="21"/>
  <c r="U67" i="21" s="1"/>
  <c r="L42" i="21"/>
  <c r="U42" i="21" s="1"/>
  <c r="L98" i="21"/>
  <c r="U98" i="21" s="1"/>
  <c r="L79" i="21"/>
  <c r="U79" i="21" s="1"/>
  <c r="L97" i="21"/>
  <c r="U97" i="21" s="1"/>
  <c r="L39" i="21"/>
  <c r="U39" i="21" s="1"/>
  <c r="L56" i="21"/>
  <c r="U56" i="21" s="1"/>
  <c r="L86" i="21"/>
  <c r="U86" i="21" s="1"/>
  <c r="L31" i="21"/>
  <c r="L93" i="21"/>
  <c r="U93" i="21" s="1"/>
  <c r="L19" i="21"/>
  <c r="U19" i="21" s="1"/>
  <c r="L14" i="21"/>
  <c r="U14" i="21" s="1"/>
  <c r="L40" i="21"/>
  <c r="U40" i="21" s="1"/>
  <c r="L38" i="21"/>
  <c r="U38" i="21" s="1"/>
  <c r="L22" i="21"/>
  <c r="U22" i="21" s="1"/>
  <c r="L57" i="21"/>
  <c r="U57" i="21" s="1"/>
  <c r="L32" i="21"/>
  <c r="L29" i="21"/>
  <c r="U29" i="21" s="1"/>
  <c r="L47" i="21"/>
  <c r="U47" i="21" s="1"/>
  <c r="L99" i="21"/>
  <c r="U99" i="21" s="1"/>
  <c r="Y22" i="21"/>
  <c r="Y14" i="21"/>
  <c r="Y86" i="21"/>
  <c r="Y97" i="21"/>
  <c r="Y39" i="21"/>
  <c r="Y29" i="21"/>
  <c r="Y19" i="21"/>
  <c r="Y67" i="21"/>
  <c r="Y56" i="21"/>
  <c r="Y99" i="21"/>
  <c r="Y32" i="21"/>
  <c r="Y93" i="21"/>
  <c r="Y98" i="21"/>
  <c r="Y47" i="21"/>
  <c r="Y79" i="21"/>
  <c r="Y57" i="21"/>
  <c r="Y31" i="21"/>
  <c r="Y42" i="21"/>
  <c r="Y40" i="21"/>
  <c r="Y38" i="21"/>
  <c r="X42" i="21"/>
  <c r="X98" i="21"/>
  <c r="X19" i="21"/>
  <c r="X57" i="21"/>
  <c r="X31" i="21"/>
  <c r="X93" i="21"/>
  <c r="X14" i="21"/>
  <c r="X22" i="21"/>
  <c r="X29" i="21"/>
  <c r="X38" i="21"/>
  <c r="X40" i="21"/>
  <c r="X79" i="21"/>
  <c r="X86" i="21"/>
  <c r="X97" i="21"/>
  <c r="X32" i="21"/>
  <c r="X67" i="21"/>
  <c r="X56" i="21"/>
  <c r="X99" i="21"/>
  <c r="X47" i="21"/>
  <c r="X39" i="21"/>
  <c r="W31" i="21"/>
  <c r="W56" i="21"/>
  <c r="W39" i="21"/>
  <c r="W67" i="21"/>
  <c r="W93" i="21"/>
  <c r="W97" i="21"/>
  <c r="W79" i="21"/>
  <c r="W42" i="21"/>
  <c r="W19" i="21"/>
  <c r="W40" i="21"/>
  <c r="W29" i="21"/>
  <c r="W38" i="21"/>
  <c r="W98" i="21"/>
  <c r="W32" i="21"/>
  <c r="W57" i="21"/>
  <c r="W14" i="21"/>
  <c r="W47" i="21"/>
  <c r="W99" i="21"/>
  <c r="W22" i="21"/>
  <c r="W86" i="21"/>
  <c r="V42" i="21"/>
  <c r="V57" i="21"/>
  <c r="V14" i="21"/>
  <c r="V38" i="21"/>
  <c r="V67" i="21"/>
  <c r="V22" i="21"/>
  <c r="V47" i="21"/>
  <c r="V79" i="21"/>
  <c r="V39" i="21"/>
  <c r="V98" i="21"/>
  <c r="V56" i="21"/>
  <c r="V40" i="21"/>
  <c r="V86" i="21"/>
  <c r="V97" i="21"/>
  <c r="V99" i="21"/>
  <c r="V29" i="21"/>
  <c r="V19" i="21"/>
  <c r="V32" i="21"/>
  <c r="V93" i="21"/>
  <c r="V31" i="21"/>
  <c r="U31" i="21"/>
  <c r="U32" i="21"/>
  <c r="T38" i="21"/>
  <c r="T93" i="21"/>
  <c r="T14" i="21"/>
  <c r="T67" i="21"/>
  <c r="T42" i="21"/>
  <c r="T57" i="21"/>
  <c r="T29" i="21"/>
  <c r="T99" i="21"/>
  <c r="T31" i="21"/>
  <c r="T86" i="21"/>
  <c r="T22" i="21"/>
  <c r="T56" i="21"/>
  <c r="T19" i="21"/>
  <c r="T98" i="21"/>
  <c r="T47" i="21"/>
  <c r="T97" i="21"/>
  <c r="T40" i="21"/>
  <c r="T32" i="21"/>
  <c r="T79" i="21"/>
  <c r="T39" i="21"/>
  <c r="S86" i="21"/>
  <c r="S22" i="21"/>
  <c r="S57" i="21"/>
  <c r="S97" i="21"/>
  <c r="S39" i="21"/>
  <c r="S40" i="21"/>
  <c r="S79" i="21"/>
  <c r="S14" i="21"/>
  <c r="S19" i="21"/>
  <c r="S42" i="21"/>
  <c r="S67" i="21"/>
  <c r="S31" i="21"/>
  <c r="S93" i="21"/>
  <c r="S56" i="21"/>
  <c r="S98" i="21"/>
  <c r="S29" i="21"/>
  <c r="S47" i="21"/>
  <c r="S32" i="21"/>
  <c r="S99" i="21"/>
  <c r="S38" i="21"/>
  <c r="Q22" i="21"/>
  <c r="Q32" i="21"/>
  <c r="Q29" i="21"/>
  <c r="Q38" i="21"/>
  <c r="Q97" i="21"/>
  <c r="Q86" i="21"/>
  <c r="Q93" i="21"/>
  <c r="Q56" i="21"/>
  <c r="Q79" i="21"/>
  <c r="Q39" i="21"/>
  <c r="Q19" i="21"/>
  <c r="Q14" i="21"/>
  <c r="Q42" i="21"/>
  <c r="Q47" i="21"/>
  <c r="Q67" i="21"/>
  <c r="Q40" i="21"/>
  <c r="Q57" i="21"/>
  <c r="Q31" i="21"/>
  <c r="Q98" i="21"/>
  <c r="Q99" i="21"/>
  <c r="R42" i="21"/>
  <c r="R57" i="21"/>
  <c r="R97" i="21"/>
  <c r="R32" i="21"/>
  <c r="R67" i="21"/>
  <c r="R22" i="21"/>
  <c r="R47" i="21"/>
  <c r="R14" i="21"/>
  <c r="R40" i="21"/>
  <c r="R29" i="21"/>
  <c r="R38" i="21"/>
  <c r="R39" i="21"/>
  <c r="R98" i="21"/>
  <c r="R56" i="21"/>
  <c r="R93" i="21"/>
  <c r="R99" i="21"/>
  <c r="R31" i="21"/>
  <c r="R86" i="21"/>
  <c r="R79" i="21"/>
  <c r="R19" i="21"/>
  <c r="C28" i="1"/>
  <c r="I20" i="24"/>
  <c r="J9" i="24"/>
  <c r="I37" i="24"/>
  <c r="I54" i="24"/>
  <c r="I40" i="24"/>
  <c r="J46" i="24"/>
  <c r="I66" i="24"/>
  <c r="I5" i="24"/>
  <c r="I34" i="24"/>
  <c r="J23" i="24"/>
  <c r="I23" i="24"/>
  <c r="I46" i="24"/>
  <c r="I35" i="24"/>
  <c r="I14" i="24"/>
  <c r="J66" i="24"/>
  <c r="J3" i="24"/>
  <c r="I21" i="24"/>
  <c r="I49" i="24"/>
  <c r="I81" i="24"/>
  <c r="I82" i="24"/>
  <c r="I70" i="24"/>
  <c r="I80" i="24"/>
  <c r="I90" i="24"/>
  <c r="J81" i="24"/>
  <c r="J82" i="24"/>
  <c r="J70" i="24"/>
  <c r="J80" i="24"/>
  <c r="J90" i="24"/>
  <c r="I2" i="24"/>
  <c r="I88" i="24"/>
  <c r="I65" i="24"/>
  <c r="I92" i="24"/>
  <c r="I89" i="24"/>
  <c r="J2" i="24"/>
  <c r="J88" i="24"/>
  <c r="J65" i="24"/>
  <c r="J92" i="24"/>
  <c r="J89" i="24"/>
  <c r="J84" i="24"/>
  <c r="I15" i="24"/>
  <c r="I87" i="24"/>
  <c r="I33" i="24"/>
  <c r="I36" i="24"/>
  <c r="J83" i="24"/>
  <c r="J87" i="24"/>
  <c r="J36" i="24"/>
  <c r="I53" i="24"/>
  <c r="I84" i="24"/>
  <c r="I93" i="24"/>
  <c r="I86" i="24"/>
  <c r="I94" i="24"/>
  <c r="J53" i="24"/>
  <c r="J93" i="24"/>
  <c r="J86" i="24"/>
  <c r="J94" i="24"/>
  <c r="I83" i="24"/>
  <c r="J15" i="24"/>
  <c r="J33" i="24"/>
  <c r="I13" i="24"/>
  <c r="I9" i="24"/>
  <c r="I45" i="24"/>
  <c r="I32" i="24"/>
  <c r="J54" i="24"/>
  <c r="J5" i="24"/>
  <c r="I47" i="24"/>
  <c r="J38" i="24"/>
  <c r="J6" i="24"/>
  <c r="J10" i="24"/>
  <c r="I26" i="24"/>
  <c r="I18" i="24"/>
  <c r="I11" i="24"/>
  <c r="I41" i="24"/>
  <c r="I7" i="24"/>
  <c r="I17" i="24"/>
  <c r="I43" i="24"/>
  <c r="J26" i="24"/>
  <c r="J18" i="24"/>
  <c r="J11" i="24"/>
  <c r="J45" i="24"/>
  <c r="J21" i="24"/>
  <c r="J25" i="24"/>
  <c r="I38" i="24"/>
  <c r="I59" i="24"/>
  <c r="J8" i="24"/>
  <c r="J19" i="24"/>
  <c r="J40" i="24"/>
  <c r="J35" i="24"/>
  <c r="J48" i="24"/>
  <c r="J34" i="24"/>
  <c r="I27" i="24"/>
  <c r="I61" i="24"/>
  <c r="J67" i="24"/>
  <c r="J27" i="24"/>
  <c r="I60" i="24"/>
  <c r="I28" i="24"/>
  <c r="I39" i="24"/>
  <c r="I55" i="24"/>
  <c r="I73" i="24"/>
  <c r="I62" i="24"/>
  <c r="I85" i="24"/>
  <c r="J4" i="24"/>
  <c r="J44" i="24"/>
  <c r="J42" i="24"/>
  <c r="J16" i="24"/>
  <c r="J79" i="24"/>
  <c r="J56" i="24"/>
  <c r="J51" i="24"/>
  <c r="I75" i="24"/>
  <c r="I31" i="24"/>
  <c r="I52" i="24"/>
  <c r="I77" i="24"/>
  <c r="I50" i="24"/>
  <c r="I68" i="24"/>
  <c r="I91" i="24"/>
  <c r="J60" i="24"/>
  <c r="J28" i="24"/>
  <c r="J39" i="24"/>
  <c r="J55" i="24"/>
  <c r="J73" i="24"/>
  <c r="J62" i="24"/>
  <c r="J85" i="24"/>
  <c r="I63" i="24"/>
  <c r="I22" i="24"/>
  <c r="I78" i="24"/>
  <c r="I76" i="24"/>
  <c r="I69" i="24"/>
  <c r="I64" i="24"/>
  <c r="I74" i="24"/>
  <c r="I57" i="24"/>
  <c r="J75" i="24"/>
  <c r="J31" i="24"/>
  <c r="J52" i="24"/>
  <c r="J77" i="24"/>
  <c r="J50" i="24"/>
  <c r="J68" i="24"/>
  <c r="J91" i="24"/>
  <c r="I4" i="24"/>
  <c r="I44" i="24"/>
  <c r="I42" i="24"/>
  <c r="I16" i="24"/>
  <c r="I79" i="24"/>
  <c r="I56" i="24"/>
  <c r="I51" i="24"/>
  <c r="J63" i="24"/>
  <c r="J22" i="24"/>
  <c r="J78" i="24"/>
  <c r="J76" i="24"/>
  <c r="J69" i="24"/>
  <c r="J64" i="24"/>
  <c r="J74" i="24"/>
  <c r="J57" i="24"/>
  <c r="I29" i="24"/>
  <c r="I24" i="24"/>
  <c r="I71" i="24"/>
  <c r="I30" i="24"/>
  <c r="I3" i="24"/>
  <c r="I48" i="24"/>
  <c r="I25" i="24"/>
  <c r="J29" i="24"/>
  <c r="J24" i="24"/>
  <c r="J71" i="24"/>
  <c r="J30" i="24"/>
  <c r="J37" i="24"/>
  <c r="J14" i="24"/>
  <c r="I12" i="24"/>
  <c r="I58" i="24"/>
  <c r="J58" i="24"/>
  <c r="J12" i="24"/>
  <c r="J41" i="24"/>
  <c r="J7" i="24"/>
  <c r="J17" i="24"/>
  <c r="J43" i="24"/>
  <c r="I19" i="24"/>
  <c r="I6" i="24"/>
  <c r="I67" i="24"/>
  <c r="J61" i="24"/>
  <c r="J72" i="24"/>
  <c r="J20" i="24"/>
  <c r="I72" i="24"/>
  <c r="J47" i="24"/>
  <c r="I8" i="24"/>
  <c r="I10" i="24"/>
  <c r="J59" i="24"/>
  <c r="J49" i="24"/>
  <c r="L35" i="21"/>
  <c r="U35" i="21" s="1"/>
  <c r="L30" i="21"/>
  <c r="L28" i="21"/>
  <c r="U28" i="21" s="1"/>
  <c r="L36" i="21"/>
  <c r="U36" i="21" s="1"/>
  <c r="L77" i="21"/>
  <c r="L50" i="21"/>
  <c r="L27" i="21"/>
  <c r="U27" i="21" s="1"/>
  <c r="L37" i="21"/>
  <c r="U37" i="21" s="1"/>
  <c r="L88" i="21"/>
  <c r="U88" i="21" s="1"/>
  <c r="L33" i="21"/>
  <c r="L34" i="21"/>
  <c r="U34" i="21" s="1"/>
  <c r="L84" i="21"/>
  <c r="U84" i="21" s="1"/>
  <c r="L96" i="21"/>
  <c r="U96" i="21" s="1"/>
  <c r="L100" i="21"/>
  <c r="L54" i="21"/>
  <c r="U54" i="21" s="1"/>
  <c r="L65" i="21"/>
  <c r="U65" i="21" s="1"/>
  <c r="L44" i="21"/>
  <c r="U44" i="21" s="1"/>
  <c r="L46" i="21"/>
  <c r="L26" i="21"/>
  <c r="U26" i="21" s="1"/>
  <c r="L49" i="21"/>
  <c r="U49" i="21" s="1"/>
  <c r="L75" i="21"/>
  <c r="U75" i="21" s="1"/>
  <c r="L72" i="21"/>
  <c r="L16" i="21"/>
  <c r="L41" i="21"/>
  <c r="U41" i="21" s="1"/>
  <c r="L24" i="21"/>
  <c r="U24" i="21" s="1"/>
  <c r="L60" i="21"/>
  <c r="L62" i="21"/>
  <c r="U62" i="21" s="1"/>
  <c r="L91" i="21"/>
  <c r="L70" i="21"/>
  <c r="U70" i="21" s="1"/>
  <c r="B3" i="16"/>
  <c r="B7" i="16"/>
  <c r="B11" i="16"/>
  <c r="B15" i="16"/>
  <c r="B19" i="16"/>
  <c r="B23" i="16"/>
  <c r="B27" i="16"/>
  <c r="B31" i="16"/>
  <c r="B35" i="16"/>
  <c r="B39" i="16"/>
  <c r="B43" i="16"/>
  <c r="B47" i="16"/>
  <c r="B51" i="16"/>
  <c r="B55" i="16"/>
  <c r="B59" i="16"/>
  <c r="B63" i="16"/>
  <c r="B67" i="16"/>
  <c r="B71" i="16"/>
  <c r="B75" i="16"/>
  <c r="B79" i="16"/>
  <c r="B83" i="16"/>
  <c r="B87" i="16"/>
  <c r="B91" i="16"/>
  <c r="B95" i="16"/>
  <c r="B99" i="16"/>
  <c r="B2" i="16"/>
  <c r="B14" i="16"/>
  <c r="B26" i="16"/>
  <c r="B38" i="16"/>
  <c r="B50" i="16"/>
  <c r="B62" i="16"/>
  <c r="B74" i="16"/>
  <c r="B86" i="16"/>
  <c r="B98" i="16"/>
  <c r="B4" i="16"/>
  <c r="B8" i="16"/>
  <c r="B12" i="16"/>
  <c r="B16" i="16"/>
  <c r="B20" i="16"/>
  <c r="B24" i="16"/>
  <c r="B28" i="16"/>
  <c r="B32" i="16"/>
  <c r="B36" i="16"/>
  <c r="B40" i="16"/>
  <c r="B44" i="16"/>
  <c r="B48" i="16"/>
  <c r="B52" i="16"/>
  <c r="B56" i="16"/>
  <c r="B60" i="16"/>
  <c r="B64" i="16"/>
  <c r="B68" i="16"/>
  <c r="B72" i="16"/>
  <c r="B76" i="16"/>
  <c r="B80" i="16"/>
  <c r="B84" i="16"/>
  <c r="B88" i="16"/>
  <c r="B92" i="16"/>
  <c r="B96" i="16"/>
  <c r="B100" i="16"/>
  <c r="B10" i="16"/>
  <c r="B22" i="16"/>
  <c r="B30" i="16"/>
  <c r="B42" i="16"/>
  <c r="B54" i="16"/>
  <c r="B66" i="16"/>
  <c r="B78" i="16"/>
  <c r="B90" i="16"/>
  <c r="B102" i="16"/>
  <c r="B5" i="16"/>
  <c r="B9" i="16"/>
  <c r="B13" i="16"/>
  <c r="B17" i="16"/>
  <c r="B21" i="16"/>
  <c r="B25" i="16"/>
  <c r="B29" i="16"/>
  <c r="B33" i="16"/>
  <c r="B37" i="16"/>
  <c r="B41" i="16"/>
  <c r="B45" i="16"/>
  <c r="B49" i="16"/>
  <c r="B53" i="16"/>
  <c r="B57" i="16"/>
  <c r="B61" i="16"/>
  <c r="B65" i="16"/>
  <c r="B69" i="16"/>
  <c r="B73" i="16"/>
  <c r="B77" i="16"/>
  <c r="B81" i="16"/>
  <c r="B85" i="16"/>
  <c r="B89" i="16"/>
  <c r="B93" i="16"/>
  <c r="B97" i="16"/>
  <c r="B101" i="16"/>
  <c r="B6" i="16"/>
  <c r="B18" i="16"/>
  <c r="B34" i="16"/>
  <c r="B46" i="16"/>
  <c r="B58" i="16"/>
  <c r="B70" i="16"/>
  <c r="B82" i="16"/>
  <c r="B94" i="16"/>
  <c r="C2" i="16"/>
  <c r="O2" i="15"/>
  <c r="O2" i="14"/>
  <c r="C2" i="2"/>
  <c r="R52" i="21"/>
  <c r="R102" i="21"/>
  <c r="R66" i="21"/>
  <c r="R25" i="21"/>
  <c r="R48" i="21"/>
  <c r="R69" i="21"/>
  <c r="R55" i="21"/>
  <c r="R81" i="21"/>
  <c r="R82" i="21"/>
  <c r="R76" i="21"/>
  <c r="R95" i="21"/>
  <c r="C2" i="10"/>
  <c r="R100" i="21"/>
  <c r="R49" i="21"/>
  <c r="R65" i="21"/>
  <c r="R27" i="21"/>
  <c r="R88" i="21"/>
  <c r="R28" i="21"/>
  <c r="R26" i="21"/>
  <c r="R54" i="21"/>
  <c r="R84" i="21"/>
  <c r="R30" i="21"/>
  <c r="R96" i="21"/>
  <c r="R77" i="21"/>
  <c r="R50" i="21"/>
  <c r="R75" i="21"/>
  <c r="R36" i="21"/>
  <c r="R16" i="21"/>
  <c r="R37" i="21"/>
  <c r="R46" i="21"/>
  <c r="R34" i="21"/>
  <c r="R35" i="21"/>
  <c r="R44" i="21"/>
  <c r="R33" i="21"/>
  <c r="R72" i="21"/>
  <c r="R41" i="21"/>
  <c r="R24" i="21"/>
  <c r="R62" i="21"/>
  <c r="R60" i="21"/>
  <c r="R70" i="21"/>
  <c r="R91" i="21"/>
  <c r="R23" i="21"/>
  <c r="R103" i="21"/>
  <c r="R18" i="21"/>
  <c r="R17" i="21"/>
  <c r="R64" i="21"/>
  <c r="R71" i="21"/>
  <c r="R83" i="21"/>
  <c r="R61" i="21"/>
  <c r="R78" i="21"/>
  <c r="R94" i="21"/>
  <c r="R106" i="21"/>
  <c r="R43" i="21"/>
  <c r="R45" i="21"/>
  <c r="R15" i="21"/>
  <c r="R21" i="21"/>
  <c r="R51" i="21"/>
  <c r="R68" i="21"/>
  <c r="R58" i="21"/>
  <c r="R80" i="21"/>
  <c r="R87" i="21"/>
  <c r="R92" i="21"/>
  <c r="R104" i="21"/>
  <c r="R101" i="21"/>
  <c r="R89" i="21"/>
  <c r="R63" i="21"/>
  <c r="R20" i="21"/>
  <c r="R59" i="21"/>
  <c r="R53" i="21"/>
  <c r="R74" i="21"/>
  <c r="R73" i="21"/>
  <c r="R90" i="21"/>
  <c r="R85" i="21"/>
  <c r="R105" i="21"/>
  <c r="Q17" i="21"/>
  <c r="Q30" i="21"/>
  <c r="Q27" i="21"/>
  <c r="Q23" i="21"/>
  <c r="Q36" i="21"/>
  <c r="Q43" i="21"/>
  <c r="Q52" i="21"/>
  <c r="Q54" i="21"/>
  <c r="Q61" i="21"/>
  <c r="Q62" i="21"/>
  <c r="Q69" i="21"/>
  <c r="Q66" i="21"/>
  <c r="Q76" i="21"/>
  <c r="Q81" i="21"/>
  <c r="Q84" i="21"/>
  <c r="Q91" i="21"/>
  <c r="Q96" i="21"/>
  <c r="Q100" i="21"/>
  <c r="Q102" i="21"/>
  <c r="Q16" i="21"/>
  <c r="Q21" i="21"/>
  <c r="Q28" i="21"/>
  <c r="Q26" i="21"/>
  <c r="Q45" i="21"/>
  <c r="Q59" i="21"/>
  <c r="Q46" i="21"/>
  <c r="Q51" i="21"/>
  <c r="Q60" i="21"/>
  <c r="Q64" i="21"/>
  <c r="Q63" i="21"/>
  <c r="Q73" i="21"/>
  <c r="Q77" i="21"/>
  <c r="Q88" i="21"/>
  <c r="Q87" i="21"/>
  <c r="Q92" i="21"/>
  <c r="Q85" i="21"/>
  <c r="Q105" i="21"/>
  <c r="P2" i="2"/>
  <c r="Q15" i="21"/>
  <c r="Q18" i="21"/>
  <c r="Q24" i="21"/>
  <c r="Q35" i="21"/>
  <c r="Q37" i="21"/>
  <c r="Q48" i="21"/>
  <c r="Q50" i="21"/>
  <c r="Q53" i="21"/>
  <c r="Q55" i="21"/>
  <c r="Q65" i="21"/>
  <c r="Q70" i="21"/>
  <c r="Q75" i="21"/>
  <c r="Q80" i="21"/>
  <c r="Q82" i="21"/>
  <c r="Q89" i="21"/>
  <c r="Q94" i="21"/>
  <c r="Q106" i="21"/>
  <c r="Q101" i="21"/>
  <c r="Q25" i="21"/>
  <c r="Q20" i="21"/>
  <c r="Q33" i="21"/>
  <c r="Q34" i="21"/>
  <c r="Q41" i="21"/>
  <c r="Q49" i="21"/>
  <c r="Q44" i="21"/>
  <c r="Q58" i="21"/>
  <c r="Q71" i="21"/>
  <c r="Q68" i="21"/>
  <c r="Q74" i="21"/>
  <c r="Q78" i="21"/>
  <c r="Q72" i="21"/>
  <c r="Q83" i="21"/>
  <c r="Q90" i="21"/>
  <c r="Q95" i="21"/>
  <c r="Q103" i="21"/>
  <c r="Q104" i="21"/>
  <c r="C3" i="2"/>
  <c r="C7" i="2"/>
  <c r="C11" i="2"/>
  <c r="C15" i="2"/>
  <c r="C19" i="2"/>
  <c r="C23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4" i="2"/>
  <c r="C8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C77" i="2"/>
  <c r="C81" i="2"/>
  <c r="C85" i="2"/>
  <c r="C89" i="2"/>
  <c r="C93" i="2"/>
  <c r="C97" i="2"/>
  <c r="C101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A10" i="13"/>
  <c r="B8" i="13"/>
  <c r="B7" i="13"/>
  <c r="C3" i="10"/>
  <c r="C7" i="10"/>
  <c r="C11" i="10"/>
  <c r="C15" i="10"/>
  <c r="C19" i="10"/>
  <c r="C23" i="10"/>
  <c r="C27" i="10"/>
  <c r="C31" i="10"/>
  <c r="C35" i="10"/>
  <c r="C39" i="10"/>
  <c r="C43" i="10"/>
  <c r="C47" i="10"/>
  <c r="C51" i="10"/>
  <c r="C55" i="10"/>
  <c r="C59" i="10"/>
  <c r="C63" i="10"/>
  <c r="C67" i="10"/>
  <c r="C71" i="10"/>
  <c r="C75" i="10"/>
  <c r="C79" i="10"/>
  <c r="C83" i="10"/>
  <c r="C87" i="10"/>
  <c r="C91" i="10"/>
  <c r="C95" i="10"/>
  <c r="C99" i="10"/>
  <c r="C4" i="10"/>
  <c r="C8" i="10"/>
  <c r="C12" i="10"/>
  <c r="C16" i="10"/>
  <c r="C20" i="10"/>
  <c r="C24" i="10"/>
  <c r="C28" i="10"/>
  <c r="C32" i="10"/>
  <c r="C36" i="10"/>
  <c r="C40" i="10"/>
  <c r="C44" i="10"/>
  <c r="C48" i="10"/>
  <c r="C52" i="10"/>
  <c r="C56" i="10"/>
  <c r="C60" i="10"/>
  <c r="C64" i="10"/>
  <c r="C68" i="10"/>
  <c r="C72" i="10"/>
  <c r="C76" i="10"/>
  <c r="C80" i="10"/>
  <c r="C84" i="10"/>
  <c r="C88" i="10"/>
  <c r="C92" i="10"/>
  <c r="C96" i="10"/>
  <c r="C100" i="10"/>
  <c r="C5" i="10"/>
  <c r="C9" i="10"/>
  <c r="C13" i="10"/>
  <c r="C17" i="10"/>
  <c r="C21" i="10"/>
  <c r="C25" i="10"/>
  <c r="C29" i="10"/>
  <c r="C33" i="10"/>
  <c r="C37" i="10"/>
  <c r="C41" i="10"/>
  <c r="C45" i="10"/>
  <c r="C49" i="10"/>
  <c r="C53" i="10"/>
  <c r="C57" i="10"/>
  <c r="C61" i="10"/>
  <c r="C65" i="10"/>
  <c r="C69" i="10"/>
  <c r="C73" i="10"/>
  <c r="C77" i="10"/>
  <c r="C81" i="10"/>
  <c r="C85" i="10"/>
  <c r="C89" i="10"/>
  <c r="C93" i="10"/>
  <c r="C97" i="10"/>
  <c r="C101" i="10"/>
  <c r="C6" i="10"/>
  <c r="C10" i="10"/>
  <c r="C14" i="10"/>
  <c r="C18" i="10"/>
  <c r="C22" i="10"/>
  <c r="C26" i="10"/>
  <c r="C30" i="10"/>
  <c r="C34" i="10"/>
  <c r="C38" i="10"/>
  <c r="C42" i="10"/>
  <c r="C46" i="10"/>
  <c r="C50" i="10"/>
  <c r="C54" i="10"/>
  <c r="C58" i="10"/>
  <c r="C62" i="10"/>
  <c r="C66" i="10"/>
  <c r="C70" i="10"/>
  <c r="C74" i="10"/>
  <c r="C78" i="10"/>
  <c r="C82" i="10"/>
  <c r="C86" i="10"/>
  <c r="C90" i="10"/>
  <c r="C94" i="10"/>
  <c r="C98" i="10"/>
  <c r="C102" i="10"/>
  <c r="Y85" i="21"/>
  <c r="Y103" i="21"/>
  <c r="Y101" i="21"/>
  <c r="Y92" i="21"/>
  <c r="Y90" i="21"/>
  <c r="Y72" i="21"/>
  <c r="Y83" i="21"/>
  <c r="Y63" i="21"/>
  <c r="Y64" i="21"/>
  <c r="Y52" i="21"/>
  <c r="Y51" i="21"/>
  <c r="Y44" i="21"/>
  <c r="Y70" i="21"/>
  <c r="Y76" i="21"/>
  <c r="Y36" i="21"/>
  <c r="Y50" i="21"/>
  <c r="Y24" i="21"/>
  <c r="Y25" i="21"/>
  <c r="Y17" i="21"/>
  <c r="Y106" i="21"/>
  <c r="Y100" i="21"/>
  <c r="Y96" i="21"/>
  <c r="Y82" i="21"/>
  <c r="Y89" i="21"/>
  <c r="Y80" i="21"/>
  <c r="Y69" i="21"/>
  <c r="Y77" i="21"/>
  <c r="Y41" i="21"/>
  <c r="Y54" i="21"/>
  <c r="Y58" i="21"/>
  <c r="Y49" i="21"/>
  <c r="Y53" i="21"/>
  <c r="Y59" i="21"/>
  <c r="Y37" i="21"/>
  <c r="Y35" i="21"/>
  <c r="Y20" i="21"/>
  <c r="Y18" i="21"/>
  <c r="O2" i="18"/>
  <c r="Y48" i="21"/>
  <c r="Y104" i="21"/>
  <c r="Y94" i="21"/>
  <c r="Y95" i="21"/>
  <c r="Y88" i="21"/>
  <c r="Y45" i="21"/>
  <c r="Y87" i="21"/>
  <c r="Y62" i="21"/>
  <c r="Y73" i="21"/>
  <c r="Y78" i="21"/>
  <c r="Y46" i="21"/>
  <c r="Y75" i="21"/>
  <c r="Y16" i="21"/>
  <c r="Y43" i="21"/>
  <c r="Y61" i="21"/>
  <c r="Y26" i="21"/>
  <c r="Y27" i="21"/>
  <c r="Y15" i="21"/>
  <c r="Y102" i="21"/>
  <c r="Y105" i="21"/>
  <c r="Y66" i="21"/>
  <c r="Y91" i="21"/>
  <c r="Y84" i="21"/>
  <c r="Y81" i="21"/>
  <c r="Y65" i="21"/>
  <c r="Y74" i="21"/>
  <c r="Y68" i="21"/>
  <c r="Y60" i="21"/>
  <c r="Y55" i="21"/>
  <c r="Y28" i="21"/>
  <c r="Y71" i="21"/>
  <c r="Y23" i="21"/>
  <c r="Y34" i="21"/>
  <c r="Y33" i="21"/>
  <c r="Y21" i="21"/>
  <c r="Y30" i="21"/>
  <c r="C2" i="18"/>
  <c r="C6" i="18"/>
  <c r="C12" i="18"/>
  <c r="C16" i="18"/>
  <c r="C20" i="18"/>
  <c r="C26" i="18"/>
  <c r="C30" i="18"/>
  <c r="C36" i="18"/>
  <c r="C40" i="18"/>
  <c r="C44" i="18"/>
  <c r="C48" i="18"/>
  <c r="C54" i="18"/>
  <c r="C60" i="18"/>
  <c r="C66" i="18"/>
  <c r="C72" i="18"/>
  <c r="C76" i="18"/>
  <c r="C82" i="18"/>
  <c r="C88" i="18"/>
  <c r="C92" i="18"/>
  <c r="C98" i="18"/>
  <c r="C3" i="18"/>
  <c r="C5" i="18"/>
  <c r="C7" i="18"/>
  <c r="C9" i="18"/>
  <c r="C11" i="18"/>
  <c r="C13" i="18"/>
  <c r="C15" i="18"/>
  <c r="C17" i="18"/>
  <c r="C19" i="18"/>
  <c r="C21" i="18"/>
  <c r="C23" i="18"/>
  <c r="C25" i="18"/>
  <c r="C27" i="18"/>
  <c r="C29" i="18"/>
  <c r="C31" i="18"/>
  <c r="C33" i="18"/>
  <c r="C35" i="18"/>
  <c r="C37" i="18"/>
  <c r="C39" i="18"/>
  <c r="C41" i="18"/>
  <c r="C43" i="18"/>
  <c r="C45" i="18"/>
  <c r="C47" i="18"/>
  <c r="C49" i="18"/>
  <c r="C51" i="18"/>
  <c r="C53" i="18"/>
  <c r="C55" i="18"/>
  <c r="C57" i="18"/>
  <c r="C59" i="18"/>
  <c r="C61" i="18"/>
  <c r="C63" i="18"/>
  <c r="C65" i="18"/>
  <c r="C67" i="18"/>
  <c r="C69" i="18"/>
  <c r="C71" i="18"/>
  <c r="C73" i="18"/>
  <c r="C75" i="18"/>
  <c r="C77" i="18"/>
  <c r="C79" i="18"/>
  <c r="C81" i="18"/>
  <c r="C83" i="18"/>
  <c r="C85" i="18"/>
  <c r="C87" i="18"/>
  <c r="C89" i="18"/>
  <c r="C91" i="18"/>
  <c r="C93" i="18"/>
  <c r="C95" i="18"/>
  <c r="C97" i="18"/>
  <c r="C99" i="18"/>
  <c r="C101" i="18"/>
  <c r="C8" i="18"/>
  <c r="C10" i="18"/>
  <c r="C14" i="18"/>
  <c r="C18" i="18"/>
  <c r="C22" i="18"/>
  <c r="C24" i="18"/>
  <c r="C28" i="18"/>
  <c r="C32" i="18"/>
  <c r="C38" i="18"/>
  <c r="C42" i="18"/>
  <c r="C46" i="18"/>
  <c r="C52" i="18"/>
  <c r="C56" i="18"/>
  <c r="C62" i="18"/>
  <c r="C64" i="18"/>
  <c r="C70" i="18"/>
  <c r="C74" i="18"/>
  <c r="C80" i="18"/>
  <c r="C84" i="18"/>
  <c r="C90" i="18"/>
  <c r="C94" i="18"/>
  <c r="C100" i="18"/>
  <c r="C4" i="18"/>
  <c r="C34" i="18"/>
  <c r="C50" i="18"/>
  <c r="C58" i="18"/>
  <c r="C68" i="18"/>
  <c r="C78" i="18"/>
  <c r="C86" i="18"/>
  <c r="C96" i="18"/>
  <c r="C102" i="18"/>
  <c r="A8" i="16"/>
  <c r="C11" i="1"/>
  <c r="A5" i="15"/>
  <c r="C5" i="15" s="1"/>
  <c r="T101" i="21"/>
  <c r="T89" i="21"/>
  <c r="T63" i="21"/>
  <c r="T52" i="21"/>
  <c r="T81" i="21"/>
  <c r="T48" i="21"/>
  <c r="T94" i="21"/>
  <c r="T68" i="21"/>
  <c r="T25" i="21"/>
  <c r="T20" i="21"/>
  <c r="T73" i="21"/>
  <c r="T15" i="21"/>
  <c r="T92" i="21"/>
  <c r="T104" i="21"/>
  <c r="T61" i="21"/>
  <c r="T106" i="21"/>
  <c r="T55" i="21"/>
  <c r="T87" i="21"/>
  <c r="T18" i="21"/>
  <c r="T53" i="21"/>
  <c r="T37" i="21"/>
  <c r="T28" i="21"/>
  <c r="T36" i="21"/>
  <c r="T77" i="21"/>
  <c r="T46" i="21"/>
  <c r="T16" i="21"/>
  <c r="T96" i="21"/>
  <c r="T33" i="21"/>
  <c r="T34" i="21"/>
  <c r="T84" i="21"/>
  <c r="T49" i="21"/>
  <c r="T100" i="21"/>
  <c r="T50" i="21"/>
  <c r="T26" i="21"/>
  <c r="T35" i="21"/>
  <c r="T27" i="21"/>
  <c r="T30" i="21"/>
  <c r="T75" i="21"/>
  <c r="T44" i="21"/>
  <c r="T65" i="21"/>
  <c r="T88" i="21"/>
  <c r="T72" i="21"/>
  <c r="T54" i="21"/>
  <c r="T41" i="21"/>
  <c r="T24" i="21"/>
  <c r="T60" i="21"/>
  <c r="T62" i="21"/>
  <c r="T91" i="21"/>
  <c r="T70" i="21"/>
  <c r="X49" i="21"/>
  <c r="X34" i="21"/>
  <c r="X50" i="21"/>
  <c r="X65" i="21"/>
  <c r="X54" i="21"/>
  <c r="X46" i="21"/>
  <c r="X84" i="21"/>
  <c r="X96" i="21"/>
  <c r="X28" i="21"/>
  <c r="X27" i="21"/>
  <c r="X30" i="21"/>
  <c r="X75" i="21"/>
  <c r="X26" i="21"/>
  <c r="X33" i="21"/>
  <c r="X77" i="21"/>
  <c r="X37" i="21"/>
  <c r="X35" i="21"/>
  <c r="X72" i="21"/>
  <c r="X16" i="21"/>
  <c r="X88" i="21"/>
  <c r="X36" i="21"/>
  <c r="X100" i="21"/>
  <c r="X44" i="21"/>
  <c r="X24" i="21"/>
  <c r="X41" i="21"/>
  <c r="X62" i="21"/>
  <c r="X60" i="21"/>
  <c r="X70" i="21"/>
  <c r="X91" i="21"/>
  <c r="W30" i="21"/>
  <c r="W34" i="21"/>
  <c r="W100" i="21"/>
  <c r="W26" i="21"/>
  <c r="W16" i="21"/>
  <c r="W88" i="21"/>
  <c r="W77" i="21"/>
  <c r="W54" i="21"/>
  <c r="W75" i="21"/>
  <c r="W72" i="21"/>
  <c r="W36" i="21"/>
  <c r="W35" i="21"/>
  <c r="W33" i="21"/>
  <c r="W65" i="21"/>
  <c r="W27" i="21"/>
  <c r="W49" i="21"/>
  <c r="W84" i="21"/>
  <c r="W96" i="21"/>
  <c r="W28" i="21"/>
  <c r="W44" i="21"/>
  <c r="W37" i="21"/>
  <c r="W46" i="21"/>
  <c r="W50" i="21"/>
  <c r="W24" i="21"/>
  <c r="W41" i="21"/>
  <c r="W62" i="21"/>
  <c r="W60" i="21"/>
  <c r="W70" i="21"/>
  <c r="W91" i="21"/>
  <c r="U50" i="21"/>
  <c r="U30" i="21"/>
  <c r="U100" i="21"/>
  <c r="U33" i="21"/>
  <c r="U72" i="21"/>
  <c r="U46" i="21"/>
  <c r="U77" i="21"/>
  <c r="U60" i="21"/>
  <c r="U94" i="21"/>
  <c r="U71" i="21"/>
  <c r="U103" i="21"/>
  <c r="U90" i="21"/>
  <c r="U59" i="21"/>
  <c r="U95" i="21"/>
  <c r="U55" i="21"/>
  <c r="U66" i="21"/>
  <c r="U87" i="21"/>
  <c r="U51" i="21"/>
  <c r="U43" i="21"/>
  <c r="C6" i="11"/>
  <c r="C8" i="11"/>
  <c r="C3" i="11"/>
  <c r="C2" i="11"/>
  <c r="C9" i="11"/>
  <c r="C4" i="11"/>
  <c r="C10" i="11"/>
  <c r="C7" i="11"/>
  <c r="C5" i="11"/>
  <c r="C11" i="11"/>
  <c r="V50" i="21"/>
  <c r="V96" i="21"/>
  <c r="V34" i="21"/>
  <c r="V84" i="21"/>
  <c r="V33" i="21"/>
  <c r="V65" i="21"/>
  <c r="V36" i="21"/>
  <c r="V35" i="21"/>
  <c r="V30" i="21"/>
  <c r="V46" i="21"/>
  <c r="V49" i="21"/>
  <c r="V100" i="21"/>
  <c r="V54" i="21"/>
  <c r="V77" i="21"/>
  <c r="V37" i="21"/>
  <c r="V75" i="21"/>
  <c r="V28" i="21"/>
  <c r="V27" i="21"/>
  <c r="V41" i="21"/>
  <c r="V72" i="21"/>
  <c r="V16" i="21"/>
  <c r="V88" i="21"/>
  <c r="V44" i="21"/>
  <c r="V26" i="21"/>
  <c r="V24" i="21"/>
  <c r="V60" i="21"/>
  <c r="V62" i="21"/>
  <c r="V70" i="21"/>
  <c r="V91" i="21"/>
  <c r="C15" i="11"/>
  <c r="C19" i="11"/>
  <c r="C23" i="11"/>
  <c r="C27" i="11"/>
  <c r="C31" i="11"/>
  <c r="C35" i="11"/>
  <c r="C39" i="11"/>
  <c r="C43" i="11"/>
  <c r="C47" i="11"/>
  <c r="C51" i="11"/>
  <c r="C55" i="11"/>
  <c r="C59" i="11"/>
  <c r="C63" i="11"/>
  <c r="C67" i="11"/>
  <c r="C71" i="11"/>
  <c r="C75" i="11"/>
  <c r="S11" i="11" s="1"/>
  <c r="C79" i="11"/>
  <c r="C83" i="11"/>
  <c r="C87" i="11"/>
  <c r="C91" i="11"/>
  <c r="C95" i="11"/>
  <c r="C99" i="11"/>
  <c r="C12" i="11"/>
  <c r="C16" i="11"/>
  <c r="C20" i="11"/>
  <c r="C24" i="11"/>
  <c r="C28" i="1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3" i="11"/>
  <c r="C17" i="11"/>
  <c r="C21" i="11"/>
  <c r="C25" i="11"/>
  <c r="C29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5" i="11"/>
  <c r="C89" i="11"/>
  <c r="C93" i="11"/>
  <c r="C97" i="11"/>
  <c r="C101" i="11"/>
  <c r="C14" i="11"/>
  <c r="C18" i="11"/>
  <c r="C22" i="11"/>
  <c r="C26" i="11"/>
  <c r="C30" i="11"/>
  <c r="C34" i="11"/>
  <c r="C38" i="11"/>
  <c r="S12" i="11" s="1"/>
  <c r="C42" i="11"/>
  <c r="C46" i="11"/>
  <c r="C50" i="11"/>
  <c r="C54" i="11"/>
  <c r="C58" i="11"/>
  <c r="C62" i="11"/>
  <c r="C66" i="11"/>
  <c r="C70" i="11"/>
  <c r="C74" i="11"/>
  <c r="C78" i="11"/>
  <c r="C82" i="11"/>
  <c r="C86" i="11"/>
  <c r="C90" i="11"/>
  <c r="C94" i="11"/>
  <c r="C98" i="11"/>
  <c r="C102" i="11"/>
  <c r="S43" i="21"/>
  <c r="S45" i="21"/>
  <c r="S54" i="21"/>
  <c r="S65" i="21"/>
  <c r="S16" i="21"/>
  <c r="S27" i="21"/>
  <c r="S100" i="21"/>
  <c r="S96" i="21"/>
  <c r="S28" i="21"/>
  <c r="S36" i="21"/>
  <c r="S37" i="21"/>
  <c r="S46" i="21"/>
  <c r="S49" i="21"/>
  <c r="S50" i="21"/>
  <c r="S77" i="21"/>
  <c r="S35" i="21"/>
  <c r="S33" i="21"/>
  <c r="S34" i="21"/>
  <c r="S84" i="21"/>
  <c r="S26" i="21"/>
  <c r="S88" i="21"/>
  <c r="S44" i="21"/>
  <c r="S30" i="21"/>
  <c r="S72" i="21"/>
  <c r="S75" i="21"/>
  <c r="S41" i="21"/>
  <c r="S24" i="21"/>
  <c r="S62" i="21"/>
  <c r="S60" i="21"/>
  <c r="S91" i="21"/>
  <c r="S70" i="21"/>
  <c r="C55" i="12"/>
  <c r="V59" i="21"/>
  <c r="V89" i="21"/>
  <c r="V20" i="21"/>
  <c r="V74" i="21"/>
  <c r="V85" i="21"/>
  <c r="W103" i="21"/>
  <c r="W64" i="21"/>
  <c r="W83" i="21"/>
  <c r="W94" i="21"/>
  <c r="X103" i="21"/>
  <c r="X64" i="21"/>
  <c r="X61" i="21"/>
  <c r="X94" i="21"/>
  <c r="U78" i="21"/>
  <c r="U64" i="21"/>
  <c r="U23" i="21"/>
  <c r="U73" i="21"/>
  <c r="V73" i="21"/>
  <c r="V105" i="21"/>
  <c r="W17" i="21"/>
  <c r="W61" i="21"/>
  <c r="W106" i="21"/>
  <c r="X18" i="21"/>
  <c r="X71" i="21"/>
  <c r="X78" i="21"/>
  <c r="C64" i="12"/>
  <c r="U61" i="21"/>
  <c r="U17" i="21"/>
  <c r="U105" i="21"/>
  <c r="V101" i="21"/>
  <c r="V63" i="21"/>
  <c r="V53" i="21"/>
  <c r="V90" i="21"/>
  <c r="W23" i="21"/>
  <c r="W18" i="21"/>
  <c r="W71" i="21"/>
  <c r="W78" i="21"/>
  <c r="X23" i="21"/>
  <c r="X17" i="21"/>
  <c r="X83" i="21"/>
  <c r="X106" i="21"/>
  <c r="C79" i="12"/>
  <c r="C98" i="12"/>
  <c r="U52" i="21"/>
  <c r="U83" i="21"/>
  <c r="U18" i="21"/>
  <c r="U85" i="21"/>
  <c r="U53" i="21"/>
  <c r="U20" i="21"/>
  <c r="U76" i="21"/>
  <c r="U69" i="21"/>
  <c r="U102" i="21"/>
  <c r="U80" i="21"/>
  <c r="U21" i="21"/>
  <c r="T23" i="21"/>
  <c r="T103" i="21"/>
  <c r="T83" i="21"/>
  <c r="S102" i="21"/>
  <c r="S66" i="21"/>
  <c r="S52" i="21"/>
  <c r="S81" i="21"/>
  <c r="S48" i="21"/>
  <c r="S94" i="21"/>
  <c r="S68" i="21"/>
  <c r="S25" i="21"/>
  <c r="S20" i="21"/>
  <c r="S73" i="21"/>
  <c r="S15" i="21"/>
  <c r="S92" i="21"/>
  <c r="S104" i="21"/>
  <c r="S61" i="21"/>
  <c r="S106" i="21"/>
  <c r="S55" i="21"/>
  <c r="S87" i="21"/>
  <c r="S18" i="21"/>
  <c r="S53" i="21"/>
  <c r="T76" i="21"/>
  <c r="S76" i="21"/>
  <c r="V23" i="21"/>
  <c r="V103" i="21"/>
  <c r="V18" i="21"/>
  <c r="V17" i="21"/>
  <c r="V64" i="21"/>
  <c r="V71" i="21"/>
  <c r="V83" i="21"/>
  <c r="V61" i="21"/>
  <c r="V78" i="21"/>
  <c r="V94" i="21"/>
  <c r="V106" i="21"/>
  <c r="W43" i="21"/>
  <c r="W45" i="21"/>
  <c r="W15" i="21"/>
  <c r="W21" i="21"/>
  <c r="W51" i="21"/>
  <c r="W68" i="21"/>
  <c r="W58" i="21"/>
  <c r="W80" i="21"/>
  <c r="W87" i="21"/>
  <c r="W92" i="21"/>
  <c r="W104" i="21"/>
  <c r="X43" i="21"/>
  <c r="X45" i="21"/>
  <c r="X15" i="21"/>
  <c r="X21" i="21"/>
  <c r="X51" i="21"/>
  <c r="X68" i="21"/>
  <c r="X58" i="21"/>
  <c r="X80" i="21"/>
  <c r="X87" i="21"/>
  <c r="X92" i="21"/>
  <c r="X104" i="21"/>
  <c r="U74" i="21"/>
  <c r="U63" i="21"/>
  <c r="U82" i="21"/>
  <c r="U48" i="21"/>
  <c r="U104" i="21"/>
  <c r="U58" i="21"/>
  <c r="U15" i="21"/>
  <c r="U106" i="21"/>
  <c r="T43" i="21"/>
  <c r="T45" i="21"/>
  <c r="S101" i="21"/>
  <c r="S89" i="21"/>
  <c r="S63" i="21"/>
  <c r="T58" i="21"/>
  <c r="T21" i="21"/>
  <c r="T74" i="21"/>
  <c r="T80" i="21"/>
  <c r="T82" i="21"/>
  <c r="T71" i="21"/>
  <c r="T78" i="21"/>
  <c r="T51" i="21"/>
  <c r="T64" i="21"/>
  <c r="T90" i="21"/>
  <c r="T105" i="21"/>
  <c r="T17" i="21"/>
  <c r="T69" i="21"/>
  <c r="T85" i="21"/>
  <c r="T59" i="21"/>
  <c r="T95" i="21"/>
  <c r="O2" i="10"/>
  <c r="V104" i="21"/>
  <c r="V43" i="21"/>
  <c r="V45" i="21"/>
  <c r="V15" i="21"/>
  <c r="V21" i="21"/>
  <c r="V51" i="21"/>
  <c r="V68" i="21"/>
  <c r="V58" i="21"/>
  <c r="V80" i="21"/>
  <c r="V87" i="21"/>
  <c r="V92" i="21"/>
  <c r="W52" i="21"/>
  <c r="W102" i="21"/>
  <c r="W66" i="21"/>
  <c r="W25" i="21"/>
  <c r="W48" i="21"/>
  <c r="W69" i="21"/>
  <c r="W55" i="21"/>
  <c r="W81" i="21"/>
  <c r="W82" i="21"/>
  <c r="W76" i="21"/>
  <c r="W95" i="21"/>
  <c r="X52" i="21"/>
  <c r="X102" i="21"/>
  <c r="X66" i="21"/>
  <c r="X25" i="21"/>
  <c r="X48" i="21"/>
  <c r="X69" i="21"/>
  <c r="X55" i="21"/>
  <c r="X81" i="21"/>
  <c r="X82" i="21"/>
  <c r="X76" i="21"/>
  <c r="X95" i="21"/>
  <c r="U89" i="21"/>
  <c r="U81" i="21"/>
  <c r="U25" i="21"/>
  <c r="U92" i="21"/>
  <c r="U68" i="21"/>
  <c r="U45" i="21"/>
  <c r="U101" i="21"/>
  <c r="T102" i="21"/>
  <c r="T66" i="21"/>
  <c r="S23" i="21"/>
  <c r="S103" i="21"/>
  <c r="S83" i="21"/>
  <c r="S58" i="21"/>
  <c r="S21" i="21"/>
  <c r="S74" i="21"/>
  <c r="S80" i="21"/>
  <c r="S82" i="21"/>
  <c r="S71" i="21"/>
  <c r="S78" i="21"/>
  <c r="S51" i="21"/>
  <c r="S64" i="21"/>
  <c r="S90" i="21"/>
  <c r="S105" i="21"/>
  <c r="S17" i="21"/>
  <c r="S69" i="21"/>
  <c r="S85" i="21"/>
  <c r="S59" i="21"/>
  <c r="S95" i="21"/>
  <c r="C36" i="12"/>
  <c r="V52" i="21"/>
  <c r="V102" i="21"/>
  <c r="V66" i="21"/>
  <c r="V25" i="21"/>
  <c r="V48" i="21"/>
  <c r="V69" i="21"/>
  <c r="V55" i="21"/>
  <c r="V81" i="21"/>
  <c r="V82" i="21"/>
  <c r="V76" i="21"/>
  <c r="V95" i="21"/>
  <c r="W101" i="21"/>
  <c r="W89" i="21"/>
  <c r="W63" i="21"/>
  <c r="W20" i="21"/>
  <c r="W59" i="21"/>
  <c r="W53" i="21"/>
  <c r="W74" i="21"/>
  <c r="W73" i="21"/>
  <c r="W90" i="21"/>
  <c r="W85" i="21"/>
  <c r="W105" i="21"/>
  <c r="X101" i="21"/>
  <c r="X89" i="21"/>
  <c r="X63" i="21"/>
  <c r="X20" i="21"/>
  <c r="X59" i="21"/>
  <c r="X53" i="21"/>
  <c r="X74" i="21"/>
  <c r="X73" i="21"/>
  <c r="X90" i="21"/>
  <c r="X85" i="21"/>
  <c r="X105" i="21"/>
  <c r="O10" i="21" a="1"/>
  <c r="O10" i="21" s="1"/>
  <c r="E2" i="1"/>
  <c r="C35" i="1"/>
  <c r="C30" i="1"/>
  <c r="C29" i="1"/>
  <c r="C34" i="1"/>
  <c r="C48" i="14"/>
  <c r="C33" i="1"/>
  <c r="C24" i="14"/>
  <c r="C27" i="12"/>
  <c r="C11" i="12"/>
  <c r="C38" i="12"/>
  <c r="C96" i="12"/>
  <c r="C13" i="12"/>
  <c r="C31" i="1"/>
  <c r="I2" i="23"/>
  <c r="I3" i="23"/>
  <c r="C36" i="1"/>
  <c r="P8" i="21"/>
  <c r="K11" i="21" a="1"/>
  <c r="K11" i="21" s="1"/>
  <c r="I11" i="21"/>
  <c r="H10" i="21"/>
  <c r="O8" i="21"/>
  <c r="I10" i="21"/>
  <c r="M8" i="21"/>
  <c r="I8" i="21"/>
  <c r="C9" i="13"/>
  <c r="O2" i="16"/>
  <c r="C32" i="14"/>
  <c r="C4" i="12"/>
  <c r="C64" i="14"/>
  <c r="C8" i="14"/>
  <c r="C40" i="14"/>
  <c r="C72" i="14"/>
  <c r="C16" i="14"/>
  <c r="C4" i="16"/>
  <c r="C5" i="16"/>
  <c r="C87" i="14"/>
  <c r="C96" i="14"/>
  <c r="C97" i="14"/>
  <c r="C75" i="14"/>
  <c r="C84" i="14"/>
  <c r="C102" i="14"/>
  <c r="C56" i="14"/>
  <c r="C80" i="14"/>
  <c r="C4" i="14"/>
  <c r="C91" i="14"/>
  <c r="C6" i="14"/>
  <c r="C55" i="14"/>
  <c r="C51" i="14"/>
  <c r="C47" i="14"/>
  <c r="C43" i="14"/>
  <c r="C39" i="14"/>
  <c r="C35" i="14"/>
  <c r="C31" i="14"/>
  <c r="C27" i="14"/>
  <c r="C23" i="14"/>
  <c r="C19" i="14"/>
  <c r="C15" i="14"/>
  <c r="C11" i="14"/>
  <c r="C7" i="14"/>
  <c r="C71" i="14"/>
  <c r="C67" i="14"/>
  <c r="C63" i="14"/>
  <c r="C59" i="14"/>
  <c r="C100" i="14"/>
  <c r="C53" i="14"/>
  <c r="C49" i="14"/>
  <c r="C45" i="14"/>
  <c r="C41" i="14"/>
  <c r="C37" i="14"/>
  <c r="C33" i="14"/>
  <c r="C29" i="14"/>
  <c r="C25" i="14"/>
  <c r="C21" i="14"/>
  <c r="C17" i="14"/>
  <c r="C13" i="14"/>
  <c r="C9" i="14"/>
  <c r="C73" i="14"/>
  <c r="C69" i="14"/>
  <c r="C65" i="14"/>
  <c r="C61" i="14"/>
  <c r="C57" i="14"/>
  <c r="C58" i="14"/>
  <c r="C66" i="14"/>
  <c r="C10" i="14"/>
  <c r="C18" i="14"/>
  <c r="C26" i="14"/>
  <c r="C34" i="14"/>
  <c r="C42" i="14"/>
  <c r="C50" i="14"/>
  <c r="C5" i="14"/>
  <c r="C3" i="16"/>
  <c r="C32" i="1"/>
  <c r="O2" i="13"/>
  <c r="C3" i="13"/>
  <c r="C4" i="13"/>
  <c r="C5" i="13"/>
  <c r="C6" i="13"/>
  <c r="C10" i="13"/>
  <c r="C2" i="13"/>
  <c r="C60" i="14"/>
  <c r="C68" i="14"/>
  <c r="C12" i="14"/>
  <c r="C20" i="14"/>
  <c r="C28" i="14"/>
  <c r="C36" i="14"/>
  <c r="C44" i="14"/>
  <c r="C52" i="14"/>
  <c r="C23" i="1"/>
  <c r="C3" i="15"/>
  <c r="C4" i="15"/>
  <c r="C8" i="13"/>
  <c r="C7" i="13"/>
  <c r="C62" i="14"/>
  <c r="C70" i="14"/>
  <c r="C14" i="14"/>
  <c r="C22" i="14"/>
  <c r="C30" i="14"/>
  <c r="C38" i="14"/>
  <c r="C46" i="14"/>
  <c r="C54" i="14"/>
  <c r="C7" i="16"/>
  <c r="C46" i="12"/>
  <c r="C16" i="1"/>
  <c r="C20" i="1"/>
  <c r="C22" i="1"/>
  <c r="C21" i="1"/>
  <c r="C19" i="1"/>
  <c r="C18" i="1"/>
  <c r="C17" i="1"/>
  <c r="C15" i="1"/>
  <c r="J8" i="21"/>
  <c r="J9" i="21"/>
  <c r="M10" i="21"/>
  <c r="O11" i="21" a="1"/>
  <c r="O11" i="21" s="1"/>
  <c r="H9" i="21"/>
  <c r="P9" i="21"/>
  <c r="H11" i="21"/>
  <c r="N9" i="21"/>
  <c r="J11" i="21"/>
  <c r="J10" i="21"/>
  <c r="N8" i="21"/>
  <c r="I9" i="21"/>
  <c r="N11" i="21" a="1"/>
  <c r="N11" i="21" s="1"/>
  <c r="M11" i="21"/>
  <c r="O9" i="21"/>
  <c r="M9" i="21"/>
  <c r="K8" i="21"/>
  <c r="K9" i="21"/>
  <c r="H8" i="21"/>
  <c r="C37" i="23"/>
  <c r="C81" i="23"/>
  <c r="C23" i="23"/>
  <c r="C104" i="23"/>
  <c r="C88" i="23"/>
  <c r="C72" i="23"/>
  <c r="C49" i="23"/>
  <c r="C82" i="14"/>
  <c r="C48" i="23"/>
  <c r="C91" i="23"/>
  <c r="C89" i="23"/>
  <c r="C15" i="23"/>
  <c r="C71" i="23"/>
  <c r="C78" i="14"/>
  <c r="C3" i="14"/>
  <c r="C38" i="23"/>
  <c r="C47" i="23"/>
  <c r="C2" i="14"/>
  <c r="C88" i="14"/>
  <c r="C79" i="14"/>
  <c r="C95" i="14"/>
  <c r="C62" i="12"/>
  <c r="C31" i="12"/>
  <c r="C93" i="14"/>
  <c r="C80" i="12"/>
  <c r="C9" i="12"/>
  <c r="C2" i="15"/>
  <c r="C76" i="14"/>
  <c r="C92" i="14"/>
  <c r="C83" i="14"/>
  <c r="C99" i="14"/>
  <c r="C8" i="16"/>
  <c r="C78" i="12"/>
  <c r="C54" i="12"/>
  <c r="C94" i="12"/>
  <c r="C73" i="12"/>
  <c r="C44" i="23"/>
  <c r="C32" i="23"/>
  <c r="C24" i="23"/>
  <c r="C62" i="23"/>
  <c r="C19" i="12"/>
  <c r="C42" i="12"/>
  <c r="C65" i="12"/>
  <c r="C81" i="12"/>
  <c r="C16" i="12"/>
  <c r="C34" i="12"/>
  <c r="C60" i="12"/>
  <c r="C84" i="12"/>
  <c r="C101" i="12"/>
  <c r="C82" i="12"/>
  <c r="C74" i="14"/>
  <c r="C50" i="12"/>
  <c r="C15" i="12"/>
  <c r="C5" i="12"/>
  <c r="P2" i="11"/>
  <c r="U9" i="11"/>
  <c r="C6" i="16"/>
  <c r="O2" i="12"/>
  <c r="C30" i="12"/>
  <c r="C45" i="12"/>
  <c r="C68" i="12"/>
  <c r="C90" i="12"/>
  <c r="C22" i="12"/>
  <c r="C43" i="12"/>
  <c r="C63" i="12"/>
  <c r="C86" i="12"/>
  <c r="C88" i="12"/>
  <c r="C86" i="14"/>
  <c r="C75" i="12"/>
  <c r="C70" i="12"/>
  <c r="C59" i="12"/>
  <c r="C41" i="12"/>
  <c r="C32" i="12"/>
  <c r="C23" i="12"/>
  <c r="C14" i="12"/>
  <c r="C6" i="12"/>
  <c r="C10" i="12"/>
  <c r="C33" i="12"/>
  <c r="C51" i="12"/>
  <c r="C76" i="12"/>
  <c r="C93" i="12"/>
  <c r="C28" i="12"/>
  <c r="C48" i="12"/>
  <c r="C66" i="12"/>
  <c r="C91" i="12"/>
  <c r="C95" i="12"/>
  <c r="C94" i="14"/>
  <c r="C92" i="12"/>
  <c r="C89" i="14"/>
  <c r="C87" i="12"/>
  <c r="C47" i="12"/>
  <c r="C18" i="12"/>
  <c r="U7" i="11"/>
  <c r="C102" i="23"/>
  <c r="C77" i="23"/>
  <c r="C78" i="23"/>
  <c r="C9" i="23"/>
  <c r="C98" i="23"/>
  <c r="C54" i="23"/>
  <c r="C83" i="23"/>
  <c r="C90" i="23"/>
  <c r="C90" i="14"/>
  <c r="C101" i="14"/>
  <c r="C77" i="14"/>
  <c r="C81" i="14"/>
  <c r="C85" i="14"/>
  <c r="C98" i="14"/>
  <c r="C12" i="12"/>
  <c r="C20" i="12"/>
  <c r="C29" i="12"/>
  <c r="C35" i="12"/>
  <c r="C44" i="12"/>
  <c r="C52" i="12"/>
  <c r="C61" i="12"/>
  <c r="C67" i="12"/>
  <c r="C77" i="12"/>
  <c r="C85" i="12"/>
  <c r="C99" i="12"/>
  <c r="C102" i="12"/>
  <c r="C89" i="12"/>
  <c r="C69" i="12"/>
  <c r="C57" i="12"/>
  <c r="C37" i="12"/>
  <c r="C25" i="12"/>
  <c r="C83" i="12"/>
  <c r="C71" i="12"/>
  <c r="C56" i="12"/>
  <c r="C39" i="12"/>
  <c r="C24" i="12"/>
  <c r="C7" i="12"/>
  <c r="C3" i="12"/>
  <c r="C2" i="12"/>
  <c r="C8" i="12"/>
  <c r="C17" i="12"/>
  <c r="C21" i="12"/>
  <c r="C26" i="12"/>
  <c r="C40" i="12"/>
  <c r="C49" i="12"/>
  <c r="C53" i="12"/>
  <c r="C58" i="12"/>
  <c r="C72" i="12"/>
  <c r="C74" i="12"/>
  <c r="C97" i="12"/>
  <c r="C100" i="12"/>
  <c r="S13" i="11"/>
  <c r="U8" i="11"/>
  <c r="C100" i="23"/>
  <c r="C96" i="23"/>
  <c r="C92" i="23"/>
  <c r="C84" i="23"/>
  <c r="C80" i="23"/>
  <c r="C76" i="23"/>
  <c r="C68" i="23"/>
  <c r="C64" i="23"/>
  <c r="C60" i="23"/>
  <c r="C56" i="23"/>
  <c r="C52" i="23"/>
  <c r="C40" i="23"/>
  <c r="C36" i="23"/>
  <c r="C28" i="23"/>
  <c r="C20" i="23"/>
  <c r="C16" i="23"/>
  <c r="C12" i="23"/>
  <c r="C101" i="23"/>
  <c r="C14" i="23"/>
  <c r="C65" i="23"/>
  <c r="C50" i="23"/>
  <c r="C33" i="23"/>
  <c r="C57" i="23"/>
  <c r="C53" i="23"/>
  <c r="C61" i="23"/>
  <c r="C42" i="23"/>
  <c r="C99" i="23"/>
  <c r="C105" i="23"/>
  <c r="C82" i="23"/>
  <c r="C25" i="23"/>
  <c r="C27" i="23"/>
  <c r="C13" i="23"/>
  <c r="C26" i="23"/>
  <c r="C55" i="23"/>
  <c r="C75" i="23"/>
  <c r="C95" i="23"/>
  <c r="C18" i="23"/>
  <c r="C17" i="23"/>
  <c r="C39" i="23"/>
  <c r="C74" i="23"/>
  <c r="C45" i="23"/>
  <c r="C31" i="23"/>
  <c r="C51" i="23"/>
  <c r="C59" i="23"/>
  <c r="C79" i="23"/>
  <c r="C103" i="23"/>
  <c r="C21" i="23"/>
  <c r="C86" i="23"/>
  <c r="C106" i="23"/>
  <c r="C10" i="23"/>
  <c r="C29" i="23"/>
  <c r="C94" i="23"/>
  <c r="C67" i="23"/>
  <c r="C73" i="23"/>
  <c r="C7" i="23"/>
  <c r="C97" i="23"/>
  <c r="C34" i="23"/>
  <c r="C58" i="23"/>
  <c r="C41" i="23"/>
  <c r="C30" i="23"/>
  <c r="C93" i="23"/>
  <c r="C22" i="23"/>
  <c r="C46" i="23"/>
  <c r="C8" i="23"/>
  <c r="C66" i="23"/>
  <c r="C19" i="23"/>
  <c r="C11" i="23"/>
  <c r="C43" i="23"/>
  <c r="C85" i="23"/>
  <c r="C69" i="23"/>
  <c r="C63" i="23"/>
  <c r="C87" i="23"/>
  <c r="C35" i="23"/>
  <c r="C70" i="23"/>
  <c r="L11" i="21" l="1" a="1"/>
  <c r="L11" i="21" s="1"/>
  <c r="L10" i="21" a="1"/>
  <c r="L10" i="21" s="1"/>
  <c r="L9" i="21"/>
  <c r="U16" i="21"/>
  <c r="G40" i="21"/>
  <c r="G56" i="21"/>
  <c r="G38" i="21"/>
  <c r="G98" i="21"/>
  <c r="G99" i="21"/>
  <c r="G14" i="21"/>
  <c r="G67" i="21"/>
  <c r="G19" i="21"/>
  <c r="G93" i="21"/>
  <c r="G29" i="21"/>
  <c r="G31" i="21"/>
  <c r="G47" i="21"/>
  <c r="G39" i="21"/>
  <c r="G86" i="21"/>
  <c r="G32" i="21"/>
  <c r="G57" i="21"/>
  <c r="G42" i="21"/>
  <c r="G79" i="21"/>
  <c r="G97" i="21"/>
  <c r="G22" i="21"/>
  <c r="L8" i="21"/>
  <c r="U91" i="21"/>
  <c r="G91" i="21" s="1"/>
  <c r="G85" i="21"/>
  <c r="G106" i="21"/>
  <c r="G17" i="21"/>
  <c r="B10" i="13"/>
  <c r="A11" i="13"/>
  <c r="A9" i="16"/>
  <c r="B5" i="15"/>
  <c r="A6" i="15"/>
  <c r="G54" i="21"/>
  <c r="G27" i="21"/>
  <c r="G30" i="21"/>
  <c r="G70" i="21"/>
  <c r="G75" i="21"/>
  <c r="G41" i="21"/>
  <c r="G28" i="21"/>
  <c r="G88" i="21"/>
  <c r="G46" i="21"/>
  <c r="G37" i="21"/>
  <c r="G35" i="21"/>
  <c r="G26" i="21"/>
  <c r="G84" i="21"/>
  <c r="G77" i="21"/>
  <c r="G96" i="21"/>
  <c r="G44" i="21"/>
  <c r="G36" i="21"/>
  <c r="G60" i="21"/>
  <c r="G50" i="21"/>
  <c r="G24" i="21"/>
  <c r="G72" i="21"/>
  <c r="G62" i="21"/>
  <c r="G34" i="21"/>
  <c r="G49" i="21"/>
  <c r="G33" i="21"/>
  <c r="G100" i="21"/>
  <c r="G65" i="21"/>
  <c r="G82" i="21"/>
  <c r="G74" i="21"/>
  <c r="G52" i="21"/>
  <c r="G51" i="21"/>
  <c r="G43" i="21"/>
  <c r="G18" i="21"/>
  <c r="G63" i="21"/>
  <c r="G89" i="21"/>
  <c r="G45" i="21"/>
  <c r="G68" i="21"/>
  <c r="G81" i="21"/>
  <c r="G61" i="21"/>
  <c r="G53" i="21"/>
  <c r="G48" i="21"/>
  <c r="G90" i="21"/>
  <c r="G105" i="21"/>
  <c r="G66" i="21"/>
  <c r="G76" i="21"/>
  <c r="G69" i="21"/>
  <c r="G80" i="21"/>
  <c r="G21" i="21"/>
  <c r="G92" i="21"/>
  <c r="G83" i="21"/>
  <c r="G94" i="21"/>
  <c r="G103" i="21"/>
  <c r="G23" i="21"/>
  <c r="G87" i="21"/>
  <c r="G102" i="21"/>
  <c r="G59" i="21"/>
  <c r="G101" i="21"/>
  <c r="G25" i="21"/>
  <c r="G104" i="21"/>
  <c r="G58" i="21"/>
  <c r="G15" i="21"/>
  <c r="G71" i="21"/>
  <c r="G73" i="21"/>
  <c r="G20" i="21"/>
  <c r="G95" i="21"/>
  <c r="G55" i="21"/>
  <c r="G78" i="21"/>
  <c r="G64" i="21"/>
  <c r="I4" i="23"/>
  <c r="C24" i="1"/>
  <c r="W10" i="21"/>
  <c r="C37" i="1"/>
  <c r="E28" i="1"/>
  <c r="X8" i="21"/>
  <c r="X10" i="21"/>
  <c r="X9" i="21"/>
  <c r="E15" i="1"/>
  <c r="X11" i="21"/>
  <c r="W9" i="21"/>
  <c r="Y11" i="21"/>
  <c r="R11" i="21"/>
  <c r="R8" i="21"/>
  <c r="R10" i="21"/>
  <c r="Q10" i="21"/>
  <c r="Y10" i="21"/>
  <c r="Y8" i="21"/>
  <c r="R9" i="21"/>
  <c r="Q8" i="21"/>
  <c r="Y9" i="21"/>
  <c r="Q9" i="21"/>
  <c r="Q11" i="21"/>
  <c r="W8" i="21"/>
  <c r="W11" i="21"/>
  <c r="T11" i="21"/>
  <c r="T10" i="21"/>
  <c r="T9" i="21"/>
  <c r="T8" i="21"/>
  <c r="V8" i="21"/>
  <c r="V9" i="21"/>
  <c r="B4" i="23"/>
  <c r="G7" i="23" s="1"/>
  <c r="G3" i="23" s="1"/>
  <c r="S8" i="21"/>
  <c r="S11" i="21"/>
  <c r="S10" i="21"/>
  <c r="S9" i="21"/>
  <c r="V11" i="21"/>
  <c r="V10" i="21"/>
  <c r="U10" i="21" l="1"/>
  <c r="U11" i="21"/>
  <c r="U8" i="21"/>
  <c r="U9" i="21"/>
  <c r="G16" i="21"/>
  <c r="B29" i="19" s="1"/>
  <c r="A12" i="13"/>
  <c r="B11" i="13"/>
  <c r="C11" i="13"/>
  <c r="A10" i="16"/>
  <c r="C9" i="16"/>
  <c r="A7" i="15"/>
  <c r="B6" i="15"/>
  <c r="C6" i="15"/>
  <c r="G5" i="23"/>
  <c r="B28" i="19" l="1"/>
  <c r="G11" i="21"/>
  <c r="G9" i="21"/>
  <c r="B19" i="19" s="1"/>
  <c r="G8" i="21"/>
  <c r="B18" i="19" s="1"/>
  <c r="B22" i="19" s="1"/>
  <c r="B20" i="19"/>
  <c r="G10" i="21"/>
  <c r="A3" i="19"/>
  <c r="B3" i="19" s="1"/>
  <c r="C3" i="19" s="1"/>
  <c r="B12" i="13"/>
  <c r="A13" i="13"/>
  <c r="C12" i="13"/>
  <c r="A11" i="16"/>
  <c r="C10" i="16"/>
  <c r="B7" i="15"/>
  <c r="A8" i="15"/>
  <c r="C7" i="15"/>
  <c r="B23" i="19" l="1"/>
  <c r="A14" i="13"/>
  <c r="B13" i="13"/>
  <c r="C13" i="13"/>
  <c r="A12" i="16"/>
  <c r="C11" i="16"/>
  <c r="B8" i="15"/>
  <c r="A9" i="15"/>
  <c r="C8" i="15"/>
  <c r="A4" i="19"/>
  <c r="D3" i="19"/>
  <c r="A15" i="13" l="1"/>
  <c r="B14" i="13"/>
  <c r="C14" i="13"/>
  <c r="A13" i="16"/>
  <c r="C12" i="16"/>
  <c r="A10" i="15"/>
  <c r="B9" i="15"/>
  <c r="C9" i="15"/>
  <c r="B4" i="19"/>
  <c r="C4" i="19" s="1"/>
  <c r="A16" i="13" l="1"/>
  <c r="B15" i="13"/>
  <c r="C15" i="13"/>
  <c r="A14" i="16"/>
  <c r="C13" i="16"/>
  <c r="A11" i="15"/>
  <c r="B10" i="15"/>
  <c r="C10" i="15"/>
  <c r="D4" i="19"/>
  <c r="A5" i="19"/>
  <c r="B16" i="13" l="1"/>
  <c r="A17" i="13"/>
  <c r="C16" i="13"/>
  <c r="A15" i="16"/>
  <c r="C14" i="16"/>
  <c r="B11" i="15"/>
  <c r="A12" i="15"/>
  <c r="C11" i="15"/>
  <c r="B5" i="19"/>
  <c r="C5" i="19" s="1"/>
  <c r="B17" i="13" l="1"/>
  <c r="A18" i="13"/>
  <c r="C17" i="13"/>
  <c r="A16" i="16"/>
  <c r="C15" i="16"/>
  <c r="B12" i="15"/>
  <c r="A13" i="15"/>
  <c r="C12" i="15"/>
  <c r="D5" i="19"/>
  <c r="A6" i="19"/>
  <c r="A19" i="13" l="1"/>
  <c r="B18" i="13"/>
  <c r="C18" i="13"/>
  <c r="A17" i="16"/>
  <c r="C16" i="16"/>
  <c r="A14" i="15"/>
  <c r="B13" i="15"/>
  <c r="C13" i="15"/>
  <c r="B6" i="19"/>
  <c r="C6" i="19" s="1"/>
  <c r="A20" i="13" l="1"/>
  <c r="B19" i="13"/>
  <c r="C19" i="13"/>
  <c r="A18" i="16"/>
  <c r="C17" i="16"/>
  <c r="A15" i="15"/>
  <c r="B14" i="15"/>
  <c r="C14" i="15"/>
  <c r="D6" i="19"/>
  <c r="A7" i="19"/>
  <c r="A21" i="13" l="1"/>
  <c r="B20" i="13"/>
  <c r="C20" i="13"/>
  <c r="A19" i="16"/>
  <c r="C18" i="16"/>
  <c r="B15" i="15"/>
  <c r="A16" i="15"/>
  <c r="C15" i="15"/>
  <c r="B7" i="19"/>
  <c r="C7" i="19" s="1"/>
  <c r="B21" i="13" l="1"/>
  <c r="C21" i="13"/>
  <c r="A20" i="16"/>
  <c r="C19" i="16"/>
  <c r="B16" i="15"/>
  <c r="A17" i="15"/>
  <c r="C16" i="15"/>
  <c r="D7" i="19"/>
  <c r="A8" i="19"/>
  <c r="A23" i="13" l="1"/>
  <c r="B22" i="13"/>
  <c r="C22" i="13"/>
  <c r="A21" i="16"/>
  <c r="C20" i="16"/>
  <c r="A18" i="15"/>
  <c r="B17" i="15"/>
  <c r="C17" i="15"/>
  <c r="B8" i="19"/>
  <c r="C8" i="19" s="1"/>
  <c r="A24" i="13" l="1"/>
  <c r="B23" i="13"/>
  <c r="C23" i="13"/>
  <c r="A22" i="16"/>
  <c r="C21" i="16"/>
  <c r="A19" i="15"/>
  <c r="B18" i="15"/>
  <c r="C18" i="15"/>
  <c r="A9" i="19"/>
  <c r="D8" i="19"/>
  <c r="A25" i="13" l="1"/>
  <c r="B24" i="13"/>
  <c r="C24" i="13"/>
  <c r="A23" i="16"/>
  <c r="C22" i="16"/>
  <c r="B19" i="15"/>
  <c r="A20" i="15"/>
  <c r="C19" i="15"/>
  <c r="B9" i="19"/>
  <c r="C9" i="19" s="1"/>
  <c r="B25" i="13" l="1"/>
  <c r="A26" i="13"/>
  <c r="C25" i="13"/>
  <c r="A24" i="16"/>
  <c r="C23" i="16"/>
  <c r="B20" i="15"/>
  <c r="A21" i="15"/>
  <c r="C20" i="15"/>
  <c r="D9" i="19"/>
  <c r="A10" i="19"/>
  <c r="B26" i="13" l="1"/>
  <c r="A27" i="13"/>
  <c r="C26" i="13"/>
  <c r="A25" i="16"/>
  <c r="C24" i="16"/>
  <c r="A22" i="15"/>
  <c r="B21" i="15"/>
  <c r="C21" i="15"/>
  <c r="B10" i="19"/>
  <c r="C10" i="19" s="1"/>
  <c r="A28" i="13" l="1"/>
  <c r="B27" i="13"/>
  <c r="C27" i="13"/>
  <c r="A26" i="16"/>
  <c r="C25" i="16"/>
  <c r="A23" i="15"/>
  <c r="B22" i="15"/>
  <c r="C22" i="15"/>
  <c r="A11" i="19"/>
  <c r="D10" i="19"/>
  <c r="A29" i="13" l="1"/>
  <c r="B28" i="13"/>
  <c r="C28" i="13"/>
  <c r="A27" i="16"/>
  <c r="C26" i="16"/>
  <c r="B23" i="15"/>
  <c r="A24" i="15"/>
  <c r="C23" i="15"/>
  <c r="B11" i="19"/>
  <c r="C11" i="19" s="1"/>
  <c r="A30" i="13" l="1"/>
  <c r="B29" i="13"/>
  <c r="C29" i="13"/>
  <c r="A28" i="16"/>
  <c r="C27" i="16"/>
  <c r="B24" i="15"/>
  <c r="A25" i="15"/>
  <c r="C24" i="15"/>
  <c r="D11" i="19"/>
  <c r="A12" i="19"/>
  <c r="A31" i="13" l="1"/>
  <c r="B30" i="13"/>
  <c r="C30" i="13"/>
  <c r="A29" i="16"/>
  <c r="C28" i="16"/>
  <c r="A26" i="15"/>
  <c r="B25" i="15"/>
  <c r="C25" i="15"/>
  <c r="B12" i="19"/>
  <c r="C12" i="19" s="1"/>
  <c r="A32" i="13" l="1"/>
  <c r="B31" i="13"/>
  <c r="C31" i="13"/>
  <c r="A30" i="16"/>
  <c r="C29" i="16"/>
  <c r="A27" i="15"/>
  <c r="B26" i="15"/>
  <c r="C26" i="15"/>
  <c r="D12" i="19"/>
  <c r="A13" i="19"/>
  <c r="A33" i="13" l="1"/>
  <c r="B32" i="13"/>
  <c r="C32" i="13"/>
  <c r="A31" i="16"/>
  <c r="C30" i="16"/>
  <c r="B27" i="15"/>
  <c r="A28" i="15"/>
  <c r="C27" i="15"/>
  <c r="B13" i="19"/>
  <c r="D13" i="19" s="1"/>
  <c r="B33" i="13" l="1"/>
  <c r="A34" i="13"/>
  <c r="C33" i="13"/>
  <c r="A32" i="16"/>
  <c r="C31" i="16"/>
  <c r="B28" i="15"/>
  <c r="A29" i="15"/>
  <c r="C28" i="15"/>
  <c r="C13" i="19"/>
  <c r="B26" i="19" s="1"/>
  <c r="A35" i="13" l="1"/>
  <c r="B34" i="13"/>
  <c r="C34" i="13"/>
  <c r="A33" i="16"/>
  <c r="C32" i="16"/>
  <c r="A30" i="15"/>
  <c r="B29" i="15"/>
  <c r="C29" i="15"/>
  <c r="C14" i="19"/>
  <c r="E5" i="19" s="1"/>
  <c r="B25" i="19"/>
  <c r="A36" i="13" l="1"/>
  <c r="B35" i="13"/>
  <c r="C35" i="13"/>
  <c r="A34" i="16"/>
  <c r="C33" i="16"/>
  <c r="A31" i="15"/>
  <c r="B30" i="15"/>
  <c r="C30" i="15"/>
  <c r="E8" i="19"/>
  <c r="E3" i="19"/>
  <c r="E13" i="19"/>
  <c r="E4" i="19"/>
  <c r="E10" i="19"/>
  <c r="E12" i="19"/>
  <c r="E11" i="19"/>
  <c r="E6" i="19"/>
  <c r="E9" i="19"/>
  <c r="E7" i="19"/>
  <c r="B36" i="13" l="1"/>
  <c r="A37" i="13"/>
  <c r="C36" i="13"/>
  <c r="A35" i="16"/>
  <c r="C34" i="16"/>
  <c r="B31" i="15"/>
  <c r="A32" i="15"/>
  <c r="C31" i="15"/>
  <c r="E14" i="19"/>
  <c r="E25" i="19"/>
  <c r="E26" i="19"/>
  <c r="E18" i="19"/>
  <c r="E19" i="19"/>
  <c r="B37" i="13" l="1"/>
  <c r="A38" i="13"/>
  <c r="C37" i="13"/>
  <c r="A36" i="16"/>
  <c r="C35" i="16"/>
  <c r="B32" i="15"/>
  <c r="A33" i="15"/>
  <c r="C32" i="15"/>
  <c r="A39" i="13" l="1"/>
  <c r="B38" i="13"/>
  <c r="C38" i="13"/>
  <c r="A37" i="16"/>
  <c r="C36" i="16"/>
  <c r="A34" i="15"/>
  <c r="B33" i="15"/>
  <c r="C33" i="15"/>
  <c r="A40" i="13" l="1"/>
  <c r="B39" i="13"/>
  <c r="C39" i="13"/>
  <c r="A38" i="16"/>
  <c r="C37" i="16"/>
  <c r="A35" i="15"/>
  <c r="B34" i="15"/>
  <c r="C34" i="15"/>
  <c r="B40" i="13" l="1"/>
  <c r="A41" i="13"/>
  <c r="C40" i="13"/>
  <c r="A39" i="16"/>
  <c r="C38" i="16"/>
  <c r="B35" i="15"/>
  <c r="A36" i="15"/>
  <c r="C35" i="15"/>
  <c r="A42" i="13" l="1"/>
  <c r="B41" i="13"/>
  <c r="C41" i="13"/>
  <c r="A40" i="16"/>
  <c r="C39" i="16"/>
  <c r="B36" i="15"/>
  <c r="A37" i="15"/>
  <c r="C36" i="15"/>
  <c r="B42" i="13" l="1"/>
  <c r="A43" i="13"/>
  <c r="C42" i="13"/>
  <c r="A41" i="16"/>
  <c r="C40" i="16"/>
  <c r="A38" i="15"/>
  <c r="B37" i="15"/>
  <c r="C37" i="15"/>
  <c r="A44" i="13" l="1"/>
  <c r="B43" i="13"/>
  <c r="C43" i="13"/>
  <c r="A42" i="16"/>
  <c r="C41" i="16"/>
  <c r="A39" i="15"/>
  <c r="B38" i="15"/>
  <c r="C38" i="15"/>
  <c r="A45" i="13" l="1"/>
  <c r="B44" i="13"/>
  <c r="C44" i="13"/>
  <c r="A43" i="16"/>
  <c r="C42" i="16"/>
  <c r="B39" i="15"/>
  <c r="A40" i="15"/>
  <c r="C39" i="15"/>
  <c r="A46" i="13" l="1"/>
  <c r="B45" i="13"/>
  <c r="C45" i="13"/>
  <c r="A44" i="16"/>
  <c r="C43" i="16"/>
  <c r="B40" i="15"/>
  <c r="A41" i="15"/>
  <c r="C40" i="15"/>
  <c r="A47" i="13" l="1"/>
  <c r="B46" i="13"/>
  <c r="C46" i="13"/>
  <c r="A45" i="16"/>
  <c r="C44" i="16"/>
  <c r="A42" i="15"/>
  <c r="B41" i="15"/>
  <c r="C41" i="15"/>
  <c r="A48" i="13" l="1"/>
  <c r="B47" i="13"/>
  <c r="C47" i="13"/>
  <c r="A46" i="16"/>
  <c r="C45" i="16"/>
  <c r="A43" i="15"/>
  <c r="B42" i="15"/>
  <c r="C42" i="15"/>
  <c r="B48" i="13" l="1"/>
  <c r="A49" i="13"/>
  <c r="C48" i="13"/>
  <c r="A47" i="16"/>
  <c r="C46" i="16"/>
  <c r="B43" i="15"/>
  <c r="A44" i="15"/>
  <c r="C43" i="15"/>
  <c r="B49" i="13" l="1"/>
  <c r="A50" i="13"/>
  <c r="C49" i="13"/>
  <c r="A48" i="16"/>
  <c r="C47" i="16"/>
  <c r="B44" i="15"/>
  <c r="A45" i="15"/>
  <c r="C44" i="15"/>
  <c r="A51" i="13" l="1"/>
  <c r="B50" i="13"/>
  <c r="C50" i="13"/>
  <c r="A49" i="16"/>
  <c r="C48" i="16"/>
  <c r="A46" i="15"/>
  <c r="B45" i="15"/>
  <c r="C45" i="15"/>
  <c r="A52" i="13" l="1"/>
  <c r="B51" i="13"/>
  <c r="C51" i="13"/>
  <c r="A50" i="16"/>
  <c r="C49" i="16"/>
  <c r="A47" i="15"/>
  <c r="B46" i="15"/>
  <c r="C46" i="15"/>
  <c r="A53" i="13" l="1"/>
  <c r="B52" i="13"/>
  <c r="C52" i="13"/>
  <c r="A51" i="16"/>
  <c r="C50" i="16"/>
  <c r="B47" i="15"/>
  <c r="A48" i="15"/>
  <c r="C47" i="15"/>
  <c r="B53" i="13" l="1"/>
  <c r="A54" i="13"/>
  <c r="C53" i="13"/>
  <c r="A52" i="16"/>
  <c r="C51" i="16"/>
  <c r="B48" i="15"/>
  <c r="A49" i="15"/>
  <c r="C48" i="15"/>
  <c r="A55" i="13" l="1"/>
  <c r="B54" i="13"/>
  <c r="C54" i="13"/>
  <c r="A53" i="16"/>
  <c r="C52" i="16"/>
  <c r="A50" i="15"/>
  <c r="B49" i="15"/>
  <c r="C49" i="15"/>
  <c r="A56" i="13" l="1"/>
  <c r="B55" i="13"/>
  <c r="C55" i="13"/>
  <c r="A54" i="16"/>
  <c r="C53" i="16"/>
  <c r="A51" i="15"/>
  <c r="B50" i="15"/>
  <c r="C50" i="15"/>
  <c r="A57" i="13" l="1"/>
  <c r="B56" i="13"/>
  <c r="C56" i="13"/>
  <c r="A55" i="16"/>
  <c r="C54" i="16"/>
  <c r="B51" i="15"/>
  <c r="A52" i="15"/>
  <c r="C51" i="15"/>
  <c r="B57" i="13" l="1"/>
  <c r="A58" i="13"/>
  <c r="C57" i="13"/>
  <c r="A56" i="16"/>
  <c r="C55" i="16"/>
  <c r="B52" i="15"/>
  <c r="A53" i="15"/>
  <c r="C52" i="15"/>
  <c r="A59" i="13" l="1"/>
  <c r="B58" i="13"/>
  <c r="C58" i="13"/>
  <c r="A57" i="16"/>
  <c r="C56" i="16"/>
  <c r="A54" i="15"/>
  <c r="B53" i="15"/>
  <c r="C53" i="15"/>
  <c r="A60" i="13" l="1"/>
  <c r="B59" i="13"/>
  <c r="C59" i="13"/>
  <c r="A58" i="16"/>
  <c r="C57" i="16"/>
  <c r="A55" i="15"/>
  <c r="B54" i="15"/>
  <c r="C54" i="15"/>
  <c r="A61" i="13" l="1"/>
  <c r="B60" i="13"/>
  <c r="C60" i="13"/>
  <c r="A59" i="16"/>
  <c r="C58" i="16"/>
  <c r="B55" i="15"/>
  <c r="A56" i="15"/>
  <c r="C55" i="15"/>
  <c r="A62" i="13" l="1"/>
  <c r="B61" i="13"/>
  <c r="C61" i="13"/>
  <c r="A60" i="16"/>
  <c r="C59" i="16"/>
  <c r="B56" i="15"/>
  <c r="A57" i="15"/>
  <c r="C56" i="15"/>
  <c r="A63" i="13" l="1"/>
  <c r="B62" i="13"/>
  <c r="C62" i="13"/>
  <c r="A61" i="16"/>
  <c r="C60" i="16"/>
  <c r="A58" i="15"/>
  <c r="B57" i="15"/>
  <c r="C57" i="15"/>
  <c r="A64" i="13" l="1"/>
  <c r="B63" i="13"/>
  <c r="C63" i="13"/>
  <c r="A62" i="16"/>
  <c r="C61" i="16"/>
  <c r="A59" i="15"/>
  <c r="B58" i="15"/>
  <c r="C58" i="15"/>
  <c r="B64" i="13" l="1"/>
  <c r="A65" i="13"/>
  <c r="C64" i="13"/>
  <c r="A63" i="16"/>
  <c r="C62" i="16"/>
  <c r="B59" i="15"/>
  <c r="A60" i="15"/>
  <c r="C59" i="15"/>
  <c r="B65" i="13" l="1"/>
  <c r="A66" i="13"/>
  <c r="C65" i="13"/>
  <c r="A64" i="16"/>
  <c r="C63" i="16"/>
  <c r="B60" i="15"/>
  <c r="A61" i="15"/>
  <c r="C60" i="15"/>
  <c r="A67" i="13" l="1"/>
  <c r="B66" i="13"/>
  <c r="C66" i="13"/>
  <c r="A65" i="16"/>
  <c r="C64" i="16"/>
  <c r="A62" i="15"/>
  <c r="B61" i="15"/>
  <c r="C61" i="15"/>
  <c r="A68" i="13" l="1"/>
  <c r="B67" i="13"/>
  <c r="C67" i="13"/>
  <c r="A66" i="16"/>
  <c r="C65" i="16"/>
  <c r="A63" i="15"/>
  <c r="B62" i="15"/>
  <c r="C62" i="15"/>
  <c r="A69" i="13" l="1"/>
  <c r="B68" i="13"/>
  <c r="C68" i="13"/>
  <c r="A67" i="16"/>
  <c r="C66" i="16"/>
  <c r="B63" i="15"/>
  <c r="A64" i="15"/>
  <c r="C63" i="15"/>
  <c r="A70" i="13" l="1"/>
  <c r="B69" i="13"/>
  <c r="C69" i="13"/>
  <c r="A68" i="16"/>
  <c r="C67" i="16"/>
  <c r="B64" i="15"/>
  <c r="A65" i="15"/>
  <c r="C64" i="15"/>
  <c r="A71" i="13" l="1"/>
  <c r="B70" i="13"/>
  <c r="C70" i="13"/>
  <c r="A69" i="16"/>
  <c r="C68" i="16"/>
  <c r="A66" i="15"/>
  <c r="B65" i="15"/>
  <c r="C65" i="15"/>
  <c r="A72" i="13" l="1"/>
  <c r="B71" i="13"/>
  <c r="C71" i="13"/>
  <c r="A70" i="16"/>
  <c r="C69" i="16"/>
  <c r="A67" i="15"/>
  <c r="B66" i="15"/>
  <c r="C66" i="15"/>
  <c r="A73" i="13" l="1"/>
  <c r="B72" i="13"/>
  <c r="C72" i="13"/>
  <c r="A71" i="16"/>
  <c r="C70" i="16"/>
  <c r="B67" i="15"/>
  <c r="A68" i="15"/>
  <c r="C67" i="15"/>
  <c r="A74" i="13" l="1"/>
  <c r="B73" i="13"/>
  <c r="C73" i="13"/>
  <c r="A72" i="16"/>
  <c r="C71" i="16"/>
  <c r="B68" i="15"/>
  <c r="A69" i="15"/>
  <c r="C68" i="15"/>
  <c r="A75" i="13" l="1"/>
  <c r="B74" i="13"/>
  <c r="C74" i="13"/>
  <c r="A73" i="16"/>
  <c r="C72" i="16"/>
  <c r="A70" i="15"/>
  <c r="B69" i="15"/>
  <c r="C69" i="15"/>
  <c r="A76" i="13" l="1"/>
  <c r="B75" i="13"/>
  <c r="C75" i="13"/>
  <c r="A74" i="16"/>
  <c r="C73" i="16"/>
  <c r="A71" i="15"/>
  <c r="B70" i="15"/>
  <c r="C70" i="15"/>
  <c r="A77" i="13" l="1"/>
  <c r="B76" i="13"/>
  <c r="C76" i="13"/>
  <c r="A75" i="16"/>
  <c r="C74" i="16"/>
  <c r="B71" i="15"/>
  <c r="A72" i="15"/>
  <c r="C71" i="15"/>
  <c r="A78" i="13" l="1"/>
  <c r="B77" i="13"/>
  <c r="C77" i="13"/>
  <c r="A76" i="16"/>
  <c r="C75" i="16"/>
  <c r="B72" i="15"/>
  <c r="A73" i="15"/>
  <c r="C72" i="15"/>
  <c r="A79" i="13" l="1"/>
  <c r="B78" i="13"/>
  <c r="C78" i="13"/>
  <c r="A77" i="16"/>
  <c r="C76" i="16"/>
  <c r="A74" i="15"/>
  <c r="B73" i="15"/>
  <c r="C73" i="15"/>
  <c r="A80" i="13" l="1"/>
  <c r="B79" i="13"/>
  <c r="C79" i="13"/>
  <c r="A78" i="16"/>
  <c r="C77" i="16"/>
  <c r="A75" i="15"/>
  <c r="B74" i="15"/>
  <c r="C74" i="15"/>
  <c r="A81" i="13" l="1"/>
  <c r="B80" i="13"/>
  <c r="C80" i="13"/>
  <c r="A79" i="16"/>
  <c r="C78" i="16"/>
  <c r="B75" i="15"/>
  <c r="A76" i="15"/>
  <c r="C75" i="15"/>
  <c r="A82" i="13" l="1"/>
  <c r="B81" i="13"/>
  <c r="C81" i="13"/>
  <c r="A80" i="16"/>
  <c r="C79" i="16"/>
  <c r="B76" i="15"/>
  <c r="A77" i="15"/>
  <c r="C76" i="15"/>
  <c r="A83" i="13" l="1"/>
  <c r="B82" i="13"/>
  <c r="C82" i="13"/>
  <c r="A81" i="16"/>
  <c r="C80" i="16"/>
  <c r="A78" i="15"/>
  <c r="B77" i="15"/>
  <c r="C77" i="15"/>
  <c r="A84" i="13" l="1"/>
  <c r="B83" i="13"/>
  <c r="C83" i="13"/>
  <c r="A82" i="16"/>
  <c r="C81" i="16"/>
  <c r="A79" i="15"/>
  <c r="B78" i="15"/>
  <c r="C78" i="15"/>
  <c r="A85" i="13" l="1"/>
  <c r="B84" i="13"/>
  <c r="C84" i="13"/>
  <c r="A83" i="16"/>
  <c r="C82" i="16"/>
  <c r="B79" i="15"/>
  <c r="A80" i="15"/>
  <c r="C79" i="15"/>
  <c r="A86" i="13" l="1"/>
  <c r="B85" i="13"/>
  <c r="C85" i="13"/>
  <c r="A84" i="16"/>
  <c r="C83" i="16"/>
  <c r="B80" i="15"/>
  <c r="A81" i="15"/>
  <c r="C80" i="15"/>
  <c r="A87" i="13" l="1"/>
  <c r="B86" i="13"/>
  <c r="C86" i="13"/>
  <c r="A85" i="16"/>
  <c r="C84" i="16"/>
  <c r="A82" i="15"/>
  <c r="B81" i="15"/>
  <c r="C81" i="15"/>
  <c r="B87" i="13" l="1"/>
  <c r="A88" i="13"/>
  <c r="C87" i="13"/>
  <c r="A86" i="16"/>
  <c r="C85" i="16"/>
  <c r="A83" i="15"/>
  <c r="B82" i="15"/>
  <c r="C82" i="15"/>
  <c r="A89" i="13" l="1"/>
  <c r="B88" i="13"/>
  <c r="C88" i="13"/>
  <c r="A87" i="16"/>
  <c r="C86" i="16"/>
  <c r="B83" i="15"/>
  <c r="A84" i="15"/>
  <c r="C83" i="15"/>
  <c r="A90" i="13" l="1"/>
  <c r="B89" i="13"/>
  <c r="C89" i="13"/>
  <c r="A88" i="16"/>
  <c r="C87" i="16"/>
  <c r="B84" i="15"/>
  <c r="A85" i="15"/>
  <c r="C84" i="15"/>
  <c r="A91" i="13" l="1"/>
  <c r="B90" i="13"/>
  <c r="C90" i="13"/>
  <c r="A89" i="16"/>
  <c r="C88" i="16"/>
  <c r="A86" i="15"/>
  <c r="B85" i="15"/>
  <c r="C85" i="15"/>
  <c r="A92" i="13" l="1"/>
  <c r="B91" i="13"/>
  <c r="C91" i="13"/>
  <c r="A90" i="16"/>
  <c r="C89" i="16"/>
  <c r="A87" i="15"/>
  <c r="B86" i="15"/>
  <c r="C86" i="15"/>
  <c r="A93" i="13" l="1"/>
  <c r="B92" i="13"/>
  <c r="C92" i="13"/>
  <c r="A91" i="16"/>
  <c r="C90" i="16"/>
  <c r="B87" i="15"/>
  <c r="A88" i="15"/>
  <c r="C87" i="15"/>
  <c r="A94" i="13" l="1"/>
  <c r="B93" i="13"/>
  <c r="C93" i="13"/>
  <c r="A92" i="16"/>
  <c r="C91" i="16"/>
  <c r="B88" i="15"/>
  <c r="A89" i="15"/>
  <c r="C88" i="15"/>
  <c r="A95" i="13" l="1"/>
  <c r="B94" i="13"/>
  <c r="C94" i="13"/>
  <c r="A93" i="16"/>
  <c r="C92" i="16"/>
  <c r="A90" i="15"/>
  <c r="B89" i="15"/>
  <c r="C89" i="15"/>
  <c r="B95" i="13" l="1"/>
  <c r="A96" i="13"/>
  <c r="C95" i="13"/>
  <c r="A94" i="16"/>
  <c r="C93" i="16"/>
  <c r="A91" i="15"/>
  <c r="B90" i="15"/>
  <c r="C90" i="15"/>
  <c r="A97" i="13" l="1"/>
  <c r="B96" i="13"/>
  <c r="C96" i="13"/>
  <c r="A95" i="16"/>
  <c r="C94" i="16"/>
  <c r="B91" i="15"/>
  <c r="A92" i="15"/>
  <c r="C91" i="15"/>
  <c r="B97" i="13" l="1"/>
  <c r="A98" i="13"/>
  <c r="C97" i="13"/>
  <c r="A96" i="16"/>
  <c r="C95" i="16"/>
  <c r="B92" i="15"/>
  <c r="A93" i="15"/>
  <c r="C92" i="15"/>
  <c r="B98" i="13" l="1"/>
  <c r="A99" i="13"/>
  <c r="C98" i="13"/>
  <c r="A97" i="16"/>
  <c r="C96" i="16"/>
  <c r="A94" i="15"/>
  <c r="B93" i="15"/>
  <c r="C93" i="15"/>
  <c r="A100" i="13" l="1"/>
  <c r="B99" i="13"/>
  <c r="C99" i="13"/>
  <c r="A98" i="16"/>
  <c r="C97" i="16"/>
  <c r="A95" i="15"/>
  <c r="B94" i="15"/>
  <c r="C94" i="15"/>
  <c r="A101" i="13" l="1"/>
  <c r="B100" i="13"/>
  <c r="C100" i="13"/>
  <c r="A99" i="16"/>
  <c r="C98" i="16"/>
  <c r="B95" i="15"/>
  <c r="A96" i="15"/>
  <c r="C95" i="15"/>
  <c r="A102" i="13" l="1"/>
  <c r="B101" i="13"/>
  <c r="C101" i="13"/>
  <c r="A100" i="16"/>
  <c r="C99" i="16"/>
  <c r="B96" i="15"/>
  <c r="A97" i="15"/>
  <c r="C96" i="15"/>
  <c r="A103" i="13" l="1"/>
  <c r="B102" i="13"/>
  <c r="C102" i="13"/>
  <c r="A101" i="16"/>
  <c r="C100" i="16"/>
  <c r="A98" i="15"/>
  <c r="B97" i="15"/>
  <c r="C97" i="15"/>
  <c r="B103" i="13" l="1"/>
  <c r="A104" i="13"/>
  <c r="C103" i="13"/>
  <c r="A102" i="16"/>
  <c r="C101" i="16"/>
  <c r="A99" i="15"/>
  <c r="B98" i="15"/>
  <c r="C98" i="15"/>
  <c r="A105" i="13" l="1"/>
  <c r="B104" i="13"/>
  <c r="C104" i="13"/>
  <c r="C102" i="16"/>
  <c r="B99" i="15"/>
  <c r="A100" i="15"/>
  <c r="C99" i="15"/>
  <c r="A106" i="13" l="1"/>
  <c r="B105" i="13"/>
  <c r="C105" i="13"/>
  <c r="B100" i="15"/>
  <c r="A101" i="15"/>
  <c r="C100" i="15"/>
  <c r="A107" i="13" l="1"/>
  <c r="B106" i="13"/>
  <c r="C106" i="13"/>
  <c r="A102" i="15"/>
  <c r="B101" i="15"/>
  <c r="C101" i="15"/>
  <c r="A108" i="13" l="1"/>
  <c r="B107" i="13"/>
  <c r="C107" i="13"/>
  <c r="B102" i="15"/>
  <c r="C102" i="15"/>
  <c r="A109" i="13" l="1"/>
  <c r="B108" i="13"/>
  <c r="C108" i="13"/>
  <c r="A110" i="13" l="1"/>
  <c r="B109" i="13"/>
  <c r="C109" i="13"/>
  <c r="A111" i="13" l="1"/>
  <c r="B110" i="13"/>
  <c r="C110" i="13"/>
  <c r="B111" i="13" l="1"/>
  <c r="A112" i="13"/>
  <c r="C111" i="13"/>
  <c r="A113" i="13" l="1"/>
  <c r="B112" i="13"/>
  <c r="C112" i="13"/>
  <c r="B113" i="13" l="1"/>
  <c r="C113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Steven Brown</author>
  </authors>
  <commentList>
    <comment ref="F13" authorId="0" shapeId="0" xr:uid="{020BE70C-53B7-429D-9DBD-82E2D9D9E706}">
      <text>
        <r>
          <rPr>
            <b/>
            <sz val="9"/>
            <color indexed="81"/>
            <rFont val="Tahoma"/>
            <family val="2"/>
          </rPr>
          <t>Steven Brown:</t>
        </r>
        <r>
          <rPr>
            <sz val="9"/>
            <color indexed="81"/>
            <rFont val="Tahoma"/>
            <family val="2"/>
          </rPr>
          <t xml:space="preserve">
Score Overide (like if they bounce etc)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<sst xmlns="http://schemas.openxmlformats.org/spreadsheetml/2006/main" count="526" uniqueCount="266">
  <si>
    <t>Main Gear</t>
  </si>
  <si>
    <t>Previous Deduction</t>
  </si>
  <si>
    <t>Deduction</t>
  </si>
  <si>
    <t>Co-Efficient</t>
  </si>
  <si>
    <t>Exponent</t>
  </si>
  <si>
    <t>Target</t>
  </si>
  <si>
    <t>Subtract Chart</t>
  </si>
  <si>
    <t>Highlight</t>
  </si>
  <si>
    <t>Absolute</t>
  </si>
  <si>
    <t>NOSE GEAR</t>
  </si>
  <si>
    <t>Custom Variable</t>
  </si>
  <si>
    <t>Result</t>
  </si>
  <si>
    <t>APPLIED</t>
  </si>
  <si>
    <t>CURRENT</t>
  </si>
  <si>
    <t>COMMODORE</t>
  </si>
  <si>
    <t>PREVIOUS</t>
  </si>
  <si>
    <t>Absolute Graph</t>
  </si>
  <si>
    <t>Offset</t>
  </si>
  <si>
    <t>Reference</t>
  </si>
  <si>
    <t>Width of runway in m</t>
  </si>
  <si>
    <t>Width of rwy in feet</t>
  </si>
  <si>
    <t>Score</t>
  </si>
  <si>
    <t>Offset landing on the edge of rwy</t>
  </si>
  <si>
    <t>Halfway to edge</t>
  </si>
  <si>
    <t>Quarter to edge</t>
  </si>
  <si>
    <t>Deduction landing on the edge</t>
  </si>
  <si>
    <t>Deduction landing halfway to edge</t>
  </si>
  <si>
    <t>Deduction landing quarter to edge</t>
  </si>
  <si>
    <t>Distance</t>
  </si>
  <si>
    <t>Pitch</t>
  </si>
  <si>
    <t>Inteval</t>
  </si>
  <si>
    <t>Bank Angle</t>
  </si>
  <si>
    <t>Bank</t>
  </si>
  <si>
    <t xml:space="preserve"> </t>
  </si>
  <si>
    <t>Crab</t>
  </si>
  <si>
    <t>Wind Calculations</t>
  </si>
  <si>
    <t>degrees</t>
  </si>
  <si>
    <t>kts</t>
  </si>
  <si>
    <t>Aircraft TAS</t>
  </si>
  <si>
    <t>Headwind component</t>
  </si>
  <si>
    <t>Crosswind Component</t>
  </si>
  <si>
    <t>Crab Angle Required to Maintain Track</t>
  </si>
  <si>
    <t>Ground Speed</t>
  </si>
  <si>
    <t>https://e6bx.com/e6b/</t>
  </si>
  <si>
    <t>Speed</t>
  </si>
  <si>
    <t>vRef (Speed)</t>
  </si>
  <si>
    <t>Nose Transition Time</t>
  </si>
  <si>
    <t>Nose Transition</t>
  </si>
  <si>
    <t>Transferring time to program divide the target variable by 10</t>
  </si>
  <si>
    <t>Landing Metric</t>
  </si>
  <si>
    <t>Data</t>
  </si>
  <si>
    <t>Flight Score</t>
  </si>
  <si>
    <t>Cross Over</t>
  </si>
  <si>
    <t>Prev Co-Efficient</t>
  </si>
  <si>
    <t>Prev Subtract</t>
  </si>
  <si>
    <t>Current Coefficient</t>
  </si>
  <si>
    <t>Calculated Subtract</t>
  </si>
  <si>
    <t>Nose</t>
  </si>
  <si>
    <t>Main</t>
  </si>
  <si>
    <t>Centreline Offset</t>
  </si>
  <si>
    <t>Highlight at</t>
  </si>
  <si>
    <t>Var. from vRef</t>
  </si>
  <si>
    <t>EQUATION CALCULATIONS (applied)</t>
  </si>
  <si>
    <t>WEIGHTED CALCULATIONS (To be sim verified)</t>
  </si>
  <si>
    <t>Weight</t>
  </si>
  <si>
    <t>Allow scores to be negative?</t>
  </si>
  <si>
    <t>Max Score</t>
  </si>
  <si>
    <t>%</t>
  </si>
  <si>
    <t>PSX Touchdown Array Column</t>
  </si>
  <si>
    <t>PSX Touchdown Array Multiplier</t>
  </si>
  <si>
    <t>Completed Flights</t>
  </si>
  <si>
    <t>Total</t>
  </si>
  <si>
    <t>Values</t>
  </si>
  <si>
    <t>Deductions</t>
  </si>
  <si>
    <t>Average</t>
  </si>
  <si>
    <t>SD</t>
  </si>
  <si>
    <t>Best</t>
  </si>
  <si>
    <t>Worst</t>
  </si>
  <si>
    <t>Flight</t>
  </si>
  <si>
    <t>Pilot</t>
  </si>
  <si>
    <t>Raw Qs483 from PSX</t>
  </si>
  <si>
    <t>Main Sec</t>
  </si>
  <si>
    <t>Nose Sec</t>
  </si>
  <si>
    <t>OV</t>
  </si>
  <si>
    <t>Total Score</t>
  </si>
  <si>
    <t>vRef</t>
  </si>
  <si>
    <t>Nose Trans Time</t>
  </si>
  <si>
    <t>NoseDeduct</t>
  </si>
  <si>
    <t>MainDeduct</t>
  </si>
  <si>
    <t>OffsetDeduct</t>
  </si>
  <si>
    <t>DistanceDeduct</t>
  </si>
  <si>
    <t>PitchDeduct</t>
  </si>
  <si>
    <t>BankDeduct</t>
  </si>
  <si>
    <t>CrabDeduct</t>
  </si>
  <si>
    <t>vRefDeduct</t>
  </si>
  <si>
    <t>NoseTransDeduct</t>
  </si>
  <si>
    <t>Comments</t>
  </si>
  <si>
    <t>David Palmer</t>
  </si>
  <si>
    <t>6iwu;236;115;32;1406;44;15;23;-15;</t>
  </si>
  <si>
    <t>John Golin</t>
  </si>
  <si>
    <t>8iwu;177;449;92;1295;23;0;-9;2;</t>
  </si>
  <si>
    <t>Matt Sheil</t>
  </si>
  <si>
    <t>3iwu;184;394;39;4538;46;-20;-52;-23;</t>
  </si>
  <si>
    <t>Steven Brown</t>
  </si>
  <si>
    <t>8iwu;62;134;44;3821;36;0;1;1;</t>
  </si>
  <si>
    <t>James Hennell</t>
  </si>
  <si>
    <t>3iwu;37;175;18;1678;42;0;0;0;</t>
  </si>
  <si>
    <t>Tracy Shiffman</t>
  </si>
  <si>
    <t>8iwu;275;544;77;-689;21;-18;-33;-3;</t>
  </si>
  <si>
    <t>2iwu;531;404;49;4126;48;-12;-23;1;</t>
  </si>
  <si>
    <t>Bounced - Offset was a big negative number (~-2300 initially)</t>
  </si>
  <si>
    <t>Glenn Stevens</t>
  </si>
  <si>
    <t>6iwu;194;88;19;1968;43;0;0;1;</t>
  </si>
  <si>
    <t>Rodney Redwin</t>
  </si>
  <si>
    <t>1iwu;144;558;-13;1600;25;9;-31;-6;</t>
  </si>
  <si>
    <t>2iwu;381;229;26;2926;61;0;0;-30;</t>
  </si>
  <si>
    <t>Bounced</t>
  </si>
  <si>
    <t>7iwu;77;61;21;1722;38;0;15;2;</t>
  </si>
  <si>
    <t>2iwu;247;325;-6;6585;39;25;4;-3;</t>
  </si>
  <si>
    <t>7iwu;271;957;98;1812;37;24;2;-12;</t>
  </si>
  <si>
    <t>Terry Scanlan</t>
  </si>
  <si>
    <t>9iwu;618;956;68;106;35;-19;0;-14;</t>
  </si>
  <si>
    <t>8iwu;67;409;44;4788;51;13;16;-18;</t>
  </si>
  <si>
    <t>3iwu;418;671;80;518;26;2;-1;-5;</t>
  </si>
  <si>
    <t>8iwu;80;426;2;331;36;1;-8;-4;</t>
  </si>
  <si>
    <t>3iwu;72;145;7;2387;43;10;-11;1;</t>
  </si>
  <si>
    <t>8iwu;166;446;45;1576;22;6;-31;-4;</t>
  </si>
  <si>
    <t>3iwu;258;506;-37;6357;39;0;1;1;</t>
  </si>
  <si>
    <t>Pilot License revoked (scenery) - restarted psx and fixed scenery and re-flew</t>
  </si>
  <si>
    <t>Abdul Youssef</t>
  </si>
  <si>
    <t>8iwu;181;454;40;801;16;-4;16;11;</t>
  </si>
  <si>
    <t>6iwu;69;190;60;1891;38;3;-4;-2;</t>
  </si>
  <si>
    <t>6iwu;68;476;-5;156;18;29;11;-2;</t>
  </si>
  <si>
    <t>8iwu;31;255;13;2545;35;-4;-8;3;</t>
  </si>
  <si>
    <t>Geoff Joyce</t>
  </si>
  <si>
    <t>8iwu;242;596;-52;883;15;0;0;7;</t>
  </si>
  <si>
    <t>3iwu;109;249;69;1032;42;12;7;-17;</t>
  </si>
  <si>
    <t>8iwu;178;579;-4;1157;28;35;7;9;</t>
  </si>
  <si>
    <t>3iwu;205;796;36;537;9;-4;-10;7;</t>
  </si>
  <si>
    <t>8iwu;201;528;-1;6565;30;-26;-11;-2;</t>
  </si>
  <si>
    <t>9iwu;57;307;9999;-21877;57;0;-6;-4;</t>
  </si>
  <si>
    <t>Landed on the grass</t>
  </si>
  <si>
    <t>6iwu;121;251;36;1968;37;-1;-5;1;</t>
  </si>
  <si>
    <t>1iwu;194;608;-19;510;21;10;-4;3;</t>
  </si>
  <si>
    <t>6iwu;180;338;-385;-1136;25;13;-1;12;</t>
  </si>
  <si>
    <t>2iwu;141;683;25;1397;24;4;-11;3;</t>
  </si>
  <si>
    <t>7iwu;117;175;-210;2068;43;-22;56;-12;</t>
  </si>
  <si>
    <t>2iwu;263;341;-615;2296;38;-8;-35;2;</t>
  </si>
  <si>
    <t>7iwu;49;364;590;1693;26;0;44;-7;</t>
  </si>
  <si>
    <t>1iwu;372;720;479;3477;36;-25;-88;-12;</t>
  </si>
  <si>
    <t>0iwu;145;641;28;1581;24;1;-6;-10;</t>
  </si>
  <si>
    <t>7iwu;93;551;24;1617;23;-25;4;82;</t>
  </si>
  <si>
    <t>8iwu;61;270;28;2701;44;0;-5;-8;</t>
  </si>
  <si>
    <t>7iwu;101;163;238;2709;45;0;4;-2;</t>
  </si>
  <si>
    <t>2iwu;461;987;20;457;31;0;-20;3;</t>
  </si>
  <si>
    <t>8iwu;70;536;2;570;26;7;0;7;</t>
  </si>
  <si>
    <t>8iwu;276;606;21;767;11;5;25;-3;</t>
  </si>
  <si>
    <t>6iwu;251;401;-37;1851;26;-6;-12;-5;</t>
  </si>
  <si>
    <t>Dru Klumper</t>
  </si>
  <si>
    <t>1iwu;169;383;3;2252;35;6;-2;-10;</t>
  </si>
  <si>
    <t>8iwu;73;505;24;672;32;0;2;-6;</t>
  </si>
  <si>
    <t>8iwu;81;369;339;3602;42;0;7;-1;</t>
  </si>
  <si>
    <t>6iwu;52;254;76;5434;32;0;-14;5;</t>
  </si>
  <si>
    <t>0iwu;268;262;15;2321;37;12;-10;-12;</t>
  </si>
  <si>
    <t>5iwu;120;445;17;2377;46;27;-8;1;</t>
  </si>
  <si>
    <t>0iwu;114;115;522;840;42;8;-22;-2;</t>
  </si>
  <si>
    <t>5iwu;112;260;366;1159;32;-29;4;-2;</t>
  </si>
  <si>
    <t>0iwu;216;117;-252;612;37;21;-31;1;</t>
  </si>
  <si>
    <t>5iwu;99;172;68;4424;45;0;-34;0;</t>
  </si>
  <si>
    <t>Stephen Bell</t>
  </si>
  <si>
    <t>6iwu;119;281;7;1122;26;0;19;4;</t>
  </si>
  <si>
    <t>1iwu;69;389;-13;952;26;0;-3;2;</t>
  </si>
  <si>
    <t>0iwu;119;250;48;2566;34;0;12;-8;</t>
  </si>
  <si>
    <t>5iwu;53;326;-151;4507;33;0;-36;-6;</t>
  </si>
  <si>
    <t>0iwu;425;700;31;278;25;26;-26;-20;</t>
  </si>
  <si>
    <t>Arjun Murthy</t>
  </si>
  <si>
    <t>5iwu;122;532;-16;663;21;54;34;4;</t>
  </si>
  <si>
    <t>0iwu;294;595;19;1214;27;16;-23;3;</t>
  </si>
  <si>
    <t>9iwu;104;423;21;2388;30;37;-29;-7;</t>
  </si>
  <si>
    <t>4iwu;216;259;-9;2210;35;48;-20;-1;</t>
  </si>
  <si>
    <t>8iwu;54;358;18;309;34;0;23;-1;</t>
  </si>
  <si>
    <t>6iwu;76;160;18;2044;35;0;6;11;</t>
  </si>
  <si>
    <t>1iwu;84;501;34;-978;39;0;0;2;</t>
  </si>
  <si>
    <t>6iwu;660;524;10;3242;28;35;-1;12;</t>
  </si>
  <si>
    <t>8iwu;44;273;30;2154;30;-1;1;2;</t>
  </si>
  <si>
    <t>3iwu;29;488;46;2058;19;-2;0;-2;</t>
  </si>
  <si>
    <t>Rob Hooley</t>
  </si>
  <si>
    <t>8iwu;121;198;32;5195;45;-1;82;-7;</t>
  </si>
  <si>
    <t>Sam Keast</t>
  </si>
  <si>
    <t>7iwu;154;419;93;2743;31;0;-59;-12;</t>
  </si>
  <si>
    <t>WF 2019 Scores</t>
  </si>
  <si>
    <t>Score Max</t>
  </si>
  <si>
    <t>Total Scores</t>
  </si>
  <si>
    <t>Cumulative</t>
  </si>
  <si>
    <t>Percent</t>
  </si>
  <si>
    <t>Flights</t>
  </si>
  <si>
    <t>USE STANDBY FORMULAE</t>
  </si>
  <si>
    <t>(Use David's Formulas)</t>
  </si>
  <si>
    <t>Average Percentile</t>
  </si>
  <si>
    <t>Standard Dev</t>
  </si>
  <si>
    <t>Skewness</t>
  </si>
  <si>
    <t>1SD Range (68%)</t>
  </si>
  <si>
    <t>2SD Range (95%)</t>
  </si>
  <si>
    <t>Max Count</t>
  </si>
  <si>
    <t>Max (Bracket)</t>
  </si>
  <si>
    <t>Min Count</t>
  </si>
  <si>
    <t>Min</t>
  </si>
  <si>
    <t>Top Score</t>
  </si>
  <si>
    <t>Lowest Score</t>
  </si>
  <si>
    <t>Individual Simulation</t>
  </si>
  <si>
    <t>Simulation Applied to Many Years</t>
  </si>
  <si>
    <t>Calculated Probability</t>
  </si>
  <si>
    <t>Decimal Places vs Probability of duplicates</t>
  </si>
  <si>
    <t># of Flights</t>
  </si>
  <si>
    <t>(up to 100)</t>
  </si>
  <si>
    <t>Total Years</t>
  </si>
  <si>
    <t>Probability of No Duplicates</t>
  </si>
  <si>
    <t>Decimal Places</t>
  </si>
  <si>
    <t>Years With Duplicates</t>
  </si>
  <si>
    <t>Probability of Duplicates</t>
  </si>
  <si>
    <t>Duplicates</t>
  </si>
  <si>
    <t>in this simulation</t>
  </si>
  <si>
    <t>To refresh, Formulas &gt; Calculate Sheet</t>
  </si>
  <si>
    <t>Table of probabilities</t>
  </si>
  <si>
    <t>Scores</t>
  </si>
  <si>
    <t>Duplicate</t>
  </si>
  <si>
    <t>WorldFlight Year</t>
  </si>
  <si>
    <t>LEG ID</t>
  </si>
  <si>
    <t>PROABILITY LEG WILL NOT HAVE DUPLICATE</t>
  </si>
  <si>
    <t>How many Worldflights</t>
  </si>
  <si>
    <t>Z Score</t>
  </si>
  <si>
    <t>Normal Score</t>
  </si>
  <si>
    <t>METAR Wind Speed</t>
  </si>
  <si>
    <t>METAR Wind Angle (magneic north)</t>
  </si>
  <si>
    <t>Magnetic Variation (-ve W; +ve E)</t>
  </si>
  <si>
    <t>Runway Heading (Magnetic)</t>
  </si>
  <si>
    <t>16R at YSSY using PSXs navdata is 167.87 degrees True (using Qs444: ActRwy)</t>
  </si>
  <si>
    <t>16R at YSSY has a mag variation of 12.6 degrees (Using Qs483: MiscFltData)</t>
  </si>
  <si>
    <t>Runway Heading (True North)</t>
  </si>
  <si>
    <t>Absolute values for the wind angle is used as it doesn't matter if they are crabbing L or R</t>
  </si>
  <si>
    <t>NOTES</t>
  </si>
  <si>
    <t>Wind Angle Relative to Runway Heading</t>
  </si>
  <si>
    <t>Nose Gear</t>
  </si>
  <si>
    <t>3iwu;1177;1098;98;714;-11;-37;-122;-2;</t>
  </si>
  <si>
    <t>5iwu;112;496;14;1678;17;0;0;-1;</t>
  </si>
  <si>
    <t>2iwu;163;496;-124;4579;51;92;70;-6;</t>
  </si>
  <si>
    <t>Bounced + Wingstrike</t>
  </si>
  <si>
    <t>7iwu;188;141;79;2730;44;0;2;-2;</t>
  </si>
  <si>
    <t>4iwu;154;105;27;4673;42;-5;2;-5;</t>
  </si>
  <si>
    <t>9iwu;74;381;0;747;30;25;31;1;</t>
  </si>
  <si>
    <t>6iwu;110;281;-3;2358;28;4;31;-1;</t>
  </si>
  <si>
    <t>6iwu;73;273;-198;1657;32;-1;-36;7;</t>
  </si>
  <si>
    <t>6iwu;80;420;27;1386;32;-1;11;1;</t>
  </si>
  <si>
    <t>8iwu;293;587;-282;1288;20;23;-18;-13;</t>
  </si>
  <si>
    <t>3iwu;56;451;50;842;33;-29;7;11;</t>
  </si>
  <si>
    <t>8iwu;164;180;-2;3037;42;23;-23;-9;</t>
  </si>
  <si>
    <t>3iwu;154;465;101;2682;38;5;18;-14;</t>
  </si>
  <si>
    <t>8iwu;86;61;-11;4485;46;29;22;-1;</t>
  </si>
  <si>
    <t>6iwu;57;291;-1055;5339;32;9;21;2;</t>
  </si>
  <si>
    <t>5iwu;80;524;86;782;29;0;-34;1;</t>
  </si>
  <si>
    <t>0iwu;100;864;-6;238;14;-2;21;-2;</t>
  </si>
  <si>
    <t>5iwu;95;120;45;1218;43;4;-24;-1;</t>
  </si>
  <si>
    <t>0iwu;82;339;26;825;28;5;-9;4;</t>
  </si>
  <si>
    <t>3iwu;281;810;741;-14723;25;-10;-15;-22;</t>
  </si>
  <si>
    <t>Use offset?</t>
  </si>
  <si>
    <t>Use Distance?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</si>
</sst>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0.0%"/>
    <numFmt numFmtId="167" formatCode="0.000%"/>
    <numFmt numFmtId="168" formatCode="0.0000%"/>
    <numFmt numFmtId="169" formatCode="0.00000%"/>
    <numFmt numFmtId="170" formatCode="0.0000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ck">
        <color auto="1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rgb="FF7F7F7F"/>
      </right>
      <top/>
      <bottom/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rgb="FF7F7F7F"/>
      </top>
      <bottom style="thin">
        <color theme="4" tint="0.39997558519241921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2" borderId="1" applyNumberFormat="0" applyAlignment="0" applyProtection="0"/>
    <xf numFmtId="0" fontId="7" fillId="5" borderId="1" applyNumberFormat="0" applyAlignment="0" applyProtection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0" fontId="2" fillId="4" borderId="0" xfId="1" applyNumberFormat="1" applyFont="1" applyFill="1" applyAlignment="1">
      <alignment horizontal="center"/>
    </xf>
    <xf numFmtId="10" fontId="4" fillId="4" borderId="0" xfId="1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1" fontId="0" fillId="0" borderId="0" xfId="0" applyNumberFormat="1"/>
    <xf numFmtId="1" fontId="6" fillId="0" borderId="0" xfId="0" applyNumberFormat="1" applyFont="1"/>
    <xf numFmtId="0" fontId="6" fillId="0" borderId="0" xfId="0" applyFont="1"/>
    <xf numFmtId="1" fontId="3" fillId="2" borderId="1" xfId="2" applyNumberFormat="1"/>
    <xf numFmtId="164" fontId="0" fillId="0" borderId="0" xfId="0" applyNumberFormat="1"/>
    <xf numFmtId="164" fontId="3" fillId="2" borderId="1" xfId="2" applyNumberFormat="1"/>
    <xf numFmtId="0" fontId="0" fillId="0" borderId="0" xfId="0" applyBorder="1" applyAlignment="1">
      <alignment horizontal="right"/>
    </xf>
    <xf numFmtId="0" fontId="3" fillId="2" borderId="3" xfId="2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" fontId="0" fillId="0" borderId="0" xfId="0" applyNumberFormat="1"/>
    <xf numFmtId="165" fontId="3" fillId="2" borderId="1" xfId="2" applyNumberFormat="1"/>
    <xf numFmtId="0" fontId="9" fillId="0" borderId="0" xfId="0" applyFont="1"/>
    <xf numFmtId="2" fontId="8" fillId="0" borderId="0" xfId="0" applyNumberFormat="1" applyFont="1"/>
    <xf numFmtId="164" fontId="3" fillId="2" borderId="5" xfId="2" applyNumberFormat="1" applyBorder="1"/>
    <xf numFmtId="1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1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0" fontId="12" fillId="2" borderId="1" xfId="2" applyFont="1" applyAlignment="1">
      <alignment horizontal="center"/>
    </xf>
    <xf numFmtId="1" fontId="8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horizontal="right"/>
    </xf>
    <xf numFmtId="0" fontId="0" fillId="0" borderId="7" xfId="0" applyBorder="1"/>
    <xf numFmtId="0" fontId="7" fillId="5" borderId="1" xfId="3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9" fontId="0" fillId="0" borderId="0" xfId="1" applyFont="1"/>
    <xf numFmtId="9" fontId="0" fillId="0" borderId="0" xfId="0" applyNumberFormat="1"/>
    <xf numFmtId="166" fontId="0" fillId="0" borderId="0" xfId="1" applyNumberFormat="1" applyFont="1"/>
    <xf numFmtId="165" fontId="0" fillId="0" borderId="0" xfId="0" applyNumberFormat="1"/>
    <xf numFmtId="2" fontId="0" fillId="0" borderId="0" xfId="0" applyNumberFormat="1" applyAlignment="1">
      <alignment horizontal="right"/>
    </xf>
    <xf numFmtId="9" fontId="0" fillId="0" borderId="0" xfId="1" applyNumberFormat="1" applyFont="1" applyAlignment="1">
      <alignment horizontal="right"/>
    </xf>
    <xf numFmtId="1" fontId="8" fillId="0" borderId="4" xfId="0" applyNumberFormat="1" applyFont="1" applyBorder="1" applyAlignment="1">
      <alignment horizontal="center"/>
    </xf>
    <xf numFmtId="0" fontId="0" fillId="0" borderId="13" xfId="0" applyBorder="1"/>
    <xf numFmtId="2" fontId="8" fillId="0" borderId="6" xfId="0" applyNumberFormat="1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0" fontId="0" fillId="0" borderId="6" xfId="0" applyBorder="1"/>
    <xf numFmtId="164" fontId="8" fillId="0" borderId="0" xfId="0" applyNumberFormat="1" applyFont="1" applyBorder="1"/>
    <xf numFmtId="2" fontId="8" fillId="0" borderId="6" xfId="0" applyNumberFormat="1" applyFont="1" applyBorder="1"/>
    <xf numFmtId="0" fontId="0" fillId="0" borderId="0" xfId="0" quotePrefix="1"/>
    <xf numFmtId="0" fontId="3" fillId="2" borderId="1" xfId="2" applyAlignment="1">
      <alignment wrapText="1"/>
    </xf>
    <xf numFmtId="0" fontId="0" fillId="0" borderId="4" xfId="0" applyBorder="1" applyAlignment="1">
      <alignment horizontal="left"/>
    </xf>
    <xf numFmtId="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 wrapText="1"/>
    </xf>
    <xf numFmtId="0" fontId="14" fillId="6" borderId="14" xfId="0" applyFont="1" applyFill="1" applyBorder="1"/>
    <xf numFmtId="0" fontId="0" fillId="0" borderId="15" xfId="0" applyBorder="1"/>
    <xf numFmtId="0" fontId="0" fillId="0" borderId="15" xfId="0" applyBorder="1" applyAlignment="1">
      <alignment horizontal="right"/>
    </xf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0" fontId="7" fillId="5" borderId="5" xfId="3" applyNumberFormat="1" applyBorder="1" applyAlignment="1">
      <alignment horizontal="center"/>
    </xf>
    <xf numFmtId="0" fontId="0" fillId="0" borderId="0" xfId="0" applyBorder="1"/>
    <xf numFmtId="0" fontId="14" fillId="6" borderId="18" xfId="0" applyFont="1" applyFill="1" applyBorder="1"/>
    <xf numFmtId="0" fontId="0" fillId="0" borderId="16" xfId="0" applyBorder="1"/>
    <xf numFmtId="0" fontId="16" fillId="0" borderId="0" xfId="4" applyAlignment="1">
      <alignment horizontal="center"/>
    </xf>
    <xf numFmtId="0" fontId="2" fillId="0" borderId="0" xfId="0" applyFont="1"/>
    <xf numFmtId="169" fontId="15" fillId="5" borderId="1" xfId="3" applyNumberFormat="1" applyFont="1" applyAlignment="1">
      <alignment horizontal="center"/>
    </xf>
    <xf numFmtId="170" fontId="15" fillId="5" borderId="1" xfId="3" applyNumberFormat="1" applyFont="1" applyAlignment="1">
      <alignment horizontal="center"/>
    </xf>
    <xf numFmtId="168" fontId="0" fillId="0" borderId="0" xfId="1" applyNumberFormat="1" applyFont="1"/>
    <xf numFmtId="164" fontId="17" fillId="0" borderId="0" xfId="0" applyNumberFormat="1" applyFont="1"/>
    <xf numFmtId="0" fontId="0" fillId="0" borderId="0" xfId="0" applyAlignment="1"/>
    <xf numFmtId="0" fontId="2" fillId="0" borderId="0" xfId="0" applyFont="1" applyAlignment="1"/>
    <xf numFmtId="0" fontId="7" fillId="5" borderId="3" xfId="3" applyBorder="1" applyAlignment="1">
      <alignment horizontal="center"/>
    </xf>
    <xf numFmtId="164" fontId="0" fillId="3" borderId="20" xfId="0" applyNumberFormat="1" applyFont="1" applyFill="1" applyBorder="1" applyAlignment="1">
      <alignment horizontal="center"/>
    </xf>
    <xf numFmtId="2" fontId="7" fillId="7" borderId="19" xfId="0" applyNumberFormat="1" applyFont="1" applyFill="1" applyBorder="1" applyAlignment="1">
      <alignment horizontal="center"/>
    </xf>
    <xf numFmtId="1" fontId="7" fillId="7" borderId="0" xfId="0" applyNumberFormat="1" applyFont="1" applyFill="1" applyBorder="1" applyAlignment="1">
      <alignment horizontal="center"/>
    </xf>
    <xf numFmtId="164" fontId="7" fillId="7" borderId="19" xfId="0" applyNumberFormat="1" applyFont="1" applyFill="1" applyBorder="1" applyAlignment="1">
      <alignment horizontal="center"/>
    </xf>
    <xf numFmtId="0" fontId="0" fillId="0" borderId="19" xfId="0" applyBorder="1"/>
    <xf numFmtId="165" fontId="0" fillId="3" borderId="2" xfId="0" applyNumberFormat="1" applyFont="1" applyFill="1" applyBorder="1" applyAlignment="1">
      <alignment horizontal="center"/>
    </xf>
    <xf numFmtId="0" fontId="3" fillId="2" borderId="1" xfId="2" applyBorder="1"/>
    <xf numFmtId="0" fontId="12" fillId="2" borderId="3" xfId="2" applyFont="1" applyBorder="1" applyAlignment="1">
      <alignment horizontal="center"/>
    </xf>
    <xf numFmtId="0" fontId="3" fillId="2" borderId="3" xfId="2" applyBorder="1"/>
    <xf numFmtId="165" fontId="3" fillId="2" borderId="3" xfId="2" applyNumberFormat="1" applyBorder="1"/>
    <xf numFmtId="164" fontId="3" fillId="2" borderId="3" xfId="2" applyNumberFormat="1" applyBorder="1"/>
    <xf numFmtId="2" fontId="0" fillId="0" borderId="0" xfId="0" applyNumberFormat="1" applyBorder="1" applyAlignment="1">
      <alignment horizontal="center"/>
    </xf>
    <xf numFmtId="0" fontId="12" fillId="2" borderId="1" xfId="2" applyFont="1" applyBorder="1" applyAlignment="1">
      <alignment horizontal="center"/>
    </xf>
    <xf numFmtId="165" fontId="3" fillId="2" borderId="1" xfId="2" applyNumberFormat="1" applyBorder="1"/>
    <xf numFmtId="2" fontId="0" fillId="3" borderId="2" xfId="0" applyNumberFormat="1" applyFont="1" applyFill="1" applyBorder="1" applyAlignment="1">
      <alignment horizontal="center"/>
    </xf>
    <xf numFmtId="2" fontId="18" fillId="2" borderId="10" xfId="2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4" fontId="3" fillId="2" borderId="1" xfId="2" applyNumberFormat="1" applyBorder="1"/>
    <xf numFmtId="2" fontId="19" fillId="0" borderId="10" xfId="0" applyNumberFormat="1" applyFont="1" applyBorder="1" applyAlignment="1">
      <alignment horizontal="center"/>
    </xf>
    <xf numFmtId="2" fontId="19" fillId="2" borderId="10" xfId="2" applyNumberFormat="1" applyFont="1" applyBorder="1" applyAlignment="1">
      <alignment horizontal="center"/>
    </xf>
    <xf numFmtId="0" fontId="0" fillId="0" borderId="23" xfId="0" applyBorder="1"/>
    <xf numFmtId="0" fontId="0" fillId="0" borderId="25" xfId="0" applyBorder="1"/>
    <xf numFmtId="164" fontId="7" fillId="5" borderId="1" xfId="3" applyNumberFormat="1" applyBorder="1"/>
    <xf numFmtId="164" fontId="7" fillId="5" borderId="27" xfId="3" applyNumberFormat="1" applyBorder="1"/>
    <xf numFmtId="0" fontId="0" fillId="0" borderId="24" xfId="0" applyBorder="1" applyAlignment="1">
      <alignment horizontal="right"/>
    </xf>
    <xf numFmtId="0" fontId="6" fillId="0" borderId="24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6" xfId="0" applyFill="1" applyBorder="1" applyAlignment="1">
      <alignment horizontal="right"/>
    </xf>
    <xf numFmtId="0" fontId="0" fillId="0" borderId="28" xfId="0" applyFill="1" applyBorder="1"/>
    <xf numFmtId="0" fontId="3" fillId="2" borderId="29" xfId="2" applyBorder="1"/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21" fillId="0" borderId="0" xfId="5"/>
    <xf numFmtId="2" fontId="19" fillId="0" borderId="9" xfId="0" applyNumberFormat="1" applyFont="1" applyBorder="1" applyAlignment="1">
      <alignment horizontal="center"/>
    </xf>
    <xf numFmtId="0" fontId="0" fillId="0" borderId="24" xfId="0" applyFill="1" applyBorder="1" applyAlignment="1">
      <alignment horizontal="right"/>
    </xf>
    <xf numFmtId="0" fontId="0" fillId="0" borderId="25" xfId="0" applyFill="1" applyBorder="1"/>
    <xf numFmtId="0" fontId="7" fillId="5" borderId="1" xfId="3" applyBorder="1"/>
    <xf numFmtId="0" fontId="0" fillId="0" borderId="10" xfId="0" applyBorder="1"/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6">
    <cellStyle name="Calculation" xfId="3" builtinId="22"/>
    <cellStyle name="Explanatory Text" xfId="4" builtinId="53"/>
    <cellStyle name="Hyperlink" xfId="5" builtinId="8"/>
    <cellStyle name="Input" xfId="2" builtinId="20"/>
    <cellStyle name="Normal" xfId="0" builtinId="0"/>
    <cellStyle name="Percent" xfId="1" builtinId="5"/>
  </cellStyles>
  <dxfs count="1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6C3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3" formatCode="0%"/>
    </dxf>
    <dxf>
      <numFmt numFmtId="0" formatCode="General"/>
    </dxf>
    <dxf>
      <numFmt numFmtId="1" formatCode="0"/>
    </dxf>
    <dxf>
      <numFmt numFmtId="1" formatCode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</border>
    </dxf>
    <dxf>
      <font>
        <b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auto="1"/>
        </right>
        <top/>
        <bottom/>
        <vertical/>
        <horizontal/>
      </border>
    </dxf>
    <dxf>
      <numFmt numFmtId="164" formatCode="0.0"/>
    </dxf>
    <dxf>
      <numFmt numFmtId="165" formatCode="0.000"/>
    </dxf>
    <dxf>
      <numFmt numFmtId="165" formatCode="0.000"/>
    </dxf>
    <dxf>
      <border outline="0">
        <left style="thin">
          <color rgb="FF7F7F7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1" formatCode="0"/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2" formatCode="0.00"/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000000"/>
        </top>
        <bottom/>
      </border>
    </dxf>
    <dxf>
      <numFmt numFmtId="164" formatCode="0.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164" formatCode="0.0"/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000000"/>
        </top>
        <bottom/>
      </border>
    </dxf>
    <dxf>
      <numFmt numFmtId="165" formatCode="0.000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164" formatCode="0.0"/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000000"/>
        </top>
        <bottom/>
      </border>
    </dxf>
    <dxf>
      <numFmt numFmtId="164" formatCode="0.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double">
          <color rgb="FF000000"/>
        </top>
        <bottom/>
      </border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EC6"/>
      <color rgb="FFB9FEA0"/>
      <color rgb="FFFFFD9F"/>
      <color rgb="FFAAF0E9"/>
      <color rgb="FF006C31"/>
      <color rgb="FFBEF4D8"/>
      <color rgb="FFB81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Nose Gear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'Nose Gear'!$C$1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'Nose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</c:numCache>
            </c:numRef>
          </c:cat>
          <c:val>
            <c:numRef>
              <c:f>'Nose Gear'!$C$2:$C$97</c:f>
              <c:numCache>
                <c:formatCode>0.0</c:formatCode>
                <c:ptCount val="96"/>
                <c:pt idx="0">
                  <c:v>6</c:v>
                </c:pt>
                <c:pt idx="1">
                  <c:v>5.625</c:v>
                </c:pt>
                <c:pt idx="2">
                  <c:v>5.25</c:v>
                </c:pt>
                <c:pt idx="3">
                  <c:v>4.875</c:v>
                </c:pt>
                <c:pt idx="4">
                  <c:v>4.5</c:v>
                </c:pt>
                <c:pt idx="5">
                  <c:v>4.125</c:v>
                </c:pt>
                <c:pt idx="6">
                  <c:v>3.75</c:v>
                </c:pt>
                <c:pt idx="7">
                  <c:v>3.375</c:v>
                </c:pt>
                <c:pt idx="8">
                  <c:v>3</c:v>
                </c:pt>
                <c:pt idx="9">
                  <c:v>2.625</c:v>
                </c:pt>
                <c:pt idx="10">
                  <c:v>2.25</c:v>
                </c:pt>
                <c:pt idx="11">
                  <c:v>1.875</c:v>
                </c:pt>
                <c:pt idx="12">
                  <c:v>1.5</c:v>
                </c:pt>
                <c:pt idx="13">
                  <c:v>1.125</c:v>
                </c:pt>
                <c:pt idx="14">
                  <c:v>0.75</c:v>
                </c:pt>
                <c:pt idx="15">
                  <c:v>0.375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0.375</c:v>
                </c:pt>
                <c:pt idx="26">
                  <c:v>0.75</c:v>
                </c:pt>
                <c:pt idx="27">
                  <c:v>1.125</c:v>
                </c:pt>
                <c:pt idx="28">
                  <c:v>1.5</c:v>
                </c:pt>
                <c:pt idx="29">
                  <c:v>1.875</c:v>
                </c:pt>
                <c:pt idx="30">
                  <c:v>2.25</c:v>
                </c:pt>
                <c:pt idx="31">
                  <c:v>2.625</c:v>
                </c:pt>
                <c:pt idx="32">
                  <c:v>3</c:v>
                </c:pt>
                <c:pt idx="33">
                  <c:v>3.375</c:v>
                </c:pt>
                <c:pt idx="34">
                  <c:v>3.75</c:v>
                </c:pt>
                <c:pt idx="35">
                  <c:v>4.125</c:v>
                </c:pt>
                <c:pt idx="36">
                  <c:v>4.5</c:v>
                </c:pt>
                <c:pt idx="37">
                  <c:v>4.875</c:v>
                </c:pt>
                <c:pt idx="38">
                  <c:v>5.25</c:v>
                </c:pt>
                <c:pt idx="39">
                  <c:v>5.625</c:v>
                </c:pt>
                <c:pt idx="40">
                  <c:v>6</c:v>
                </c:pt>
                <c:pt idx="41">
                  <c:v>6.375</c:v>
                </c:pt>
                <c:pt idx="42">
                  <c:v>6.75</c:v>
                </c:pt>
                <c:pt idx="43">
                  <c:v>7.125</c:v>
                </c:pt>
                <c:pt idx="44">
                  <c:v>7.5</c:v>
                </c:pt>
                <c:pt idx="45">
                  <c:v>7.875</c:v>
                </c:pt>
                <c:pt idx="46">
                  <c:v>8.25</c:v>
                </c:pt>
                <c:pt idx="47">
                  <c:v>8.625</c:v>
                </c:pt>
                <c:pt idx="48">
                  <c:v>9</c:v>
                </c:pt>
                <c:pt idx="49">
                  <c:v>9.375</c:v>
                </c:pt>
                <c:pt idx="50">
                  <c:v>9.75</c:v>
                </c:pt>
                <c:pt idx="51">
                  <c:v>10.125</c:v>
                </c:pt>
                <c:pt idx="52">
                  <c:v>10.5</c:v>
                </c:pt>
                <c:pt idx="53">
                  <c:v>10.875</c:v>
                </c:pt>
                <c:pt idx="54">
                  <c:v>11.25</c:v>
                </c:pt>
                <c:pt idx="55">
                  <c:v>11.625</c:v>
                </c:pt>
                <c:pt idx="56">
                  <c:v>12</c:v>
                </c:pt>
                <c:pt idx="57">
                  <c:v>12.375</c:v>
                </c:pt>
                <c:pt idx="58">
                  <c:v>12.75</c:v>
                </c:pt>
                <c:pt idx="59">
                  <c:v>13.125</c:v>
                </c:pt>
                <c:pt idx="60">
                  <c:v>13.5</c:v>
                </c:pt>
                <c:pt idx="61">
                  <c:v>13.875</c:v>
                </c:pt>
                <c:pt idx="62">
                  <c:v>14.25</c:v>
                </c:pt>
                <c:pt idx="63">
                  <c:v>14.625</c:v>
                </c:pt>
                <c:pt idx="64">
                  <c:v>15</c:v>
                </c:pt>
                <c:pt idx="65">
                  <c:v>15.375</c:v>
                </c:pt>
                <c:pt idx="66">
                  <c:v>15.75</c:v>
                </c:pt>
                <c:pt idx="67">
                  <c:v>16.125</c:v>
                </c:pt>
                <c:pt idx="68">
                  <c:v>16.5</c:v>
                </c:pt>
                <c:pt idx="69">
                  <c:v>16.875</c:v>
                </c:pt>
                <c:pt idx="70">
                  <c:v>17.25</c:v>
                </c:pt>
                <c:pt idx="71">
                  <c:v>17.625</c:v>
                </c:pt>
                <c:pt idx="72">
                  <c:v>18</c:v>
                </c:pt>
                <c:pt idx="73">
                  <c:v>18.375</c:v>
                </c:pt>
                <c:pt idx="74">
                  <c:v>18.75</c:v>
                </c:pt>
                <c:pt idx="75">
                  <c:v>19.125</c:v>
                </c:pt>
                <c:pt idx="76">
                  <c:v>19.5</c:v>
                </c:pt>
                <c:pt idx="77">
                  <c:v>19.875</c:v>
                </c:pt>
                <c:pt idx="78">
                  <c:v>20.25</c:v>
                </c:pt>
                <c:pt idx="79">
                  <c:v>20.625</c:v>
                </c:pt>
                <c:pt idx="80">
                  <c:v>21</c:v>
                </c:pt>
                <c:pt idx="81">
                  <c:v>21.375</c:v>
                </c:pt>
                <c:pt idx="82">
                  <c:v>21.75</c:v>
                </c:pt>
                <c:pt idx="83">
                  <c:v>22.125</c:v>
                </c:pt>
                <c:pt idx="84">
                  <c:v>22.5</c:v>
                </c:pt>
                <c:pt idx="85">
                  <c:v>22.875</c:v>
                </c:pt>
                <c:pt idx="86">
                  <c:v>23.25</c:v>
                </c:pt>
                <c:pt idx="87">
                  <c:v>23.625</c:v>
                </c:pt>
                <c:pt idx="88">
                  <c:v>24</c:v>
                </c:pt>
                <c:pt idx="89">
                  <c:v>24.375</c:v>
                </c:pt>
                <c:pt idx="90">
                  <c:v>24.75</c:v>
                </c:pt>
                <c:pt idx="91">
                  <c:v>25.125</c:v>
                </c:pt>
                <c:pt idx="92">
                  <c:v>25.5</c:v>
                </c:pt>
                <c:pt idx="93">
                  <c:v>25.875</c:v>
                </c:pt>
                <c:pt idx="94">
                  <c:v>26.25</c:v>
                </c:pt>
                <c:pt idx="95">
                  <c:v>26.625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F-4A4B-9FD1-A5EE58FD1276}"/>
            </c:ext>
          </c:extLst>
        </c:ser>
        <c:ser>
          <c:idx val="0"/>
          <c:order val="1"/>
          <c:tx>
            <c:strRef>
              <c:f>'Nose Gear'!$B$1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'Nose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</c:numCache>
              <c:extLst xmlns:c15="http://schemas.microsoft.com/office/drawing/2012/chart"/>
            </c:numRef>
          </c:cat>
          <c:val>
            <c:numRef>
              <c:f>'Nose Gear'!$B$2:$B$102</c:f>
              <c:numCache>
                <c:formatCode>0.0</c:formatCode>
                <c:ptCount val="101"/>
                <c:pt idx="0">
                  <c:v>6</c:v>
                </c:pt>
                <c:pt idx="1">
                  <c:v>5.625</c:v>
                </c:pt>
                <c:pt idx="2">
                  <c:v>5.25</c:v>
                </c:pt>
                <c:pt idx="3">
                  <c:v>4.875</c:v>
                </c:pt>
                <c:pt idx="4">
                  <c:v>4.5</c:v>
                </c:pt>
                <c:pt idx="5">
                  <c:v>4.125</c:v>
                </c:pt>
                <c:pt idx="6">
                  <c:v>3.75</c:v>
                </c:pt>
                <c:pt idx="7">
                  <c:v>3.375</c:v>
                </c:pt>
                <c:pt idx="8">
                  <c:v>3</c:v>
                </c:pt>
                <c:pt idx="9">
                  <c:v>2.625</c:v>
                </c:pt>
                <c:pt idx="10">
                  <c:v>2.25</c:v>
                </c:pt>
                <c:pt idx="11">
                  <c:v>1.875</c:v>
                </c:pt>
                <c:pt idx="12">
                  <c:v>1.5</c:v>
                </c:pt>
                <c:pt idx="13">
                  <c:v>1.125</c:v>
                </c:pt>
                <c:pt idx="14">
                  <c:v>0.75</c:v>
                </c:pt>
                <c:pt idx="15">
                  <c:v>0.375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0.375</c:v>
                </c:pt>
                <c:pt idx="26">
                  <c:v>0.75</c:v>
                </c:pt>
                <c:pt idx="27">
                  <c:v>1.125</c:v>
                </c:pt>
                <c:pt idx="28">
                  <c:v>1.5</c:v>
                </c:pt>
                <c:pt idx="29">
                  <c:v>1.875</c:v>
                </c:pt>
                <c:pt idx="30">
                  <c:v>2.25</c:v>
                </c:pt>
                <c:pt idx="31">
                  <c:v>2.625</c:v>
                </c:pt>
                <c:pt idx="32">
                  <c:v>3</c:v>
                </c:pt>
                <c:pt idx="33">
                  <c:v>3.375</c:v>
                </c:pt>
                <c:pt idx="34">
                  <c:v>3.75</c:v>
                </c:pt>
                <c:pt idx="35">
                  <c:v>4.125</c:v>
                </c:pt>
                <c:pt idx="36">
                  <c:v>4.5</c:v>
                </c:pt>
                <c:pt idx="37">
                  <c:v>4.875</c:v>
                </c:pt>
                <c:pt idx="38">
                  <c:v>5.25</c:v>
                </c:pt>
                <c:pt idx="39">
                  <c:v>5.625</c:v>
                </c:pt>
                <c:pt idx="40">
                  <c:v>6</c:v>
                </c:pt>
                <c:pt idx="41">
                  <c:v>6.375</c:v>
                </c:pt>
                <c:pt idx="42">
                  <c:v>6.75</c:v>
                </c:pt>
                <c:pt idx="43">
                  <c:v>7.125</c:v>
                </c:pt>
                <c:pt idx="44">
                  <c:v>7.5</c:v>
                </c:pt>
                <c:pt idx="45">
                  <c:v>7.875</c:v>
                </c:pt>
                <c:pt idx="46">
                  <c:v>8.25</c:v>
                </c:pt>
                <c:pt idx="47">
                  <c:v>8.625</c:v>
                </c:pt>
                <c:pt idx="48">
                  <c:v>9</c:v>
                </c:pt>
                <c:pt idx="49">
                  <c:v>9.375</c:v>
                </c:pt>
                <c:pt idx="50">
                  <c:v>9.75</c:v>
                </c:pt>
                <c:pt idx="51">
                  <c:v>10.125</c:v>
                </c:pt>
                <c:pt idx="52">
                  <c:v>10.5</c:v>
                </c:pt>
                <c:pt idx="53">
                  <c:v>10.875</c:v>
                </c:pt>
                <c:pt idx="54">
                  <c:v>11.25</c:v>
                </c:pt>
                <c:pt idx="55">
                  <c:v>11.625</c:v>
                </c:pt>
                <c:pt idx="56">
                  <c:v>12</c:v>
                </c:pt>
                <c:pt idx="57">
                  <c:v>12.375</c:v>
                </c:pt>
                <c:pt idx="58">
                  <c:v>12.75</c:v>
                </c:pt>
                <c:pt idx="59">
                  <c:v>13.125</c:v>
                </c:pt>
                <c:pt idx="60">
                  <c:v>13.5</c:v>
                </c:pt>
                <c:pt idx="61">
                  <c:v>13.875</c:v>
                </c:pt>
                <c:pt idx="62">
                  <c:v>14.25</c:v>
                </c:pt>
                <c:pt idx="63">
                  <c:v>14.625</c:v>
                </c:pt>
                <c:pt idx="64">
                  <c:v>15</c:v>
                </c:pt>
                <c:pt idx="65">
                  <c:v>15.375</c:v>
                </c:pt>
                <c:pt idx="66">
                  <c:v>15.75</c:v>
                </c:pt>
                <c:pt idx="67">
                  <c:v>16.125</c:v>
                </c:pt>
                <c:pt idx="68">
                  <c:v>16.5</c:v>
                </c:pt>
                <c:pt idx="69">
                  <c:v>16.875</c:v>
                </c:pt>
                <c:pt idx="70">
                  <c:v>17.25</c:v>
                </c:pt>
                <c:pt idx="71">
                  <c:v>17.625</c:v>
                </c:pt>
                <c:pt idx="72">
                  <c:v>18</c:v>
                </c:pt>
                <c:pt idx="73">
                  <c:v>18.375</c:v>
                </c:pt>
                <c:pt idx="74">
                  <c:v>18.75</c:v>
                </c:pt>
                <c:pt idx="75">
                  <c:v>19.125</c:v>
                </c:pt>
                <c:pt idx="76">
                  <c:v>19.5</c:v>
                </c:pt>
                <c:pt idx="77">
                  <c:v>19.875</c:v>
                </c:pt>
                <c:pt idx="78">
                  <c:v>20.25</c:v>
                </c:pt>
                <c:pt idx="79">
                  <c:v>20.625</c:v>
                </c:pt>
                <c:pt idx="80">
                  <c:v>21</c:v>
                </c:pt>
                <c:pt idx="81">
                  <c:v>21.375</c:v>
                </c:pt>
                <c:pt idx="82">
                  <c:v>21.75</c:v>
                </c:pt>
                <c:pt idx="83">
                  <c:v>22.125</c:v>
                </c:pt>
                <c:pt idx="84">
                  <c:v>22.5</c:v>
                </c:pt>
                <c:pt idx="85">
                  <c:v>22.875</c:v>
                </c:pt>
                <c:pt idx="86">
                  <c:v>23.25</c:v>
                </c:pt>
                <c:pt idx="87">
                  <c:v>23.625</c:v>
                </c:pt>
                <c:pt idx="88">
                  <c:v>24</c:v>
                </c:pt>
                <c:pt idx="89">
                  <c:v>24.375</c:v>
                </c:pt>
                <c:pt idx="90">
                  <c:v>24.75</c:v>
                </c:pt>
                <c:pt idx="91">
                  <c:v>25.125</c:v>
                </c:pt>
                <c:pt idx="92">
                  <c:v>25.5</c:v>
                </c:pt>
                <c:pt idx="93">
                  <c:v>25.875</c:v>
                </c:pt>
                <c:pt idx="94">
                  <c:v>26.25</c:v>
                </c:pt>
                <c:pt idx="95">
                  <c:v>26.625</c:v>
                </c:pt>
                <c:pt idx="96">
                  <c:v>27</c:v>
                </c:pt>
                <c:pt idx="97">
                  <c:v>27.375</c:v>
                </c:pt>
                <c:pt idx="98">
                  <c:v>27.75</c:v>
                </c:pt>
                <c:pt idx="99">
                  <c:v>28.125</c:v>
                </c:pt>
                <c:pt idx="100">
                  <c:v>28.5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C4F-4A4B-9FD1-A5EE58FD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per minute (fpm)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Main Gear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8168070567614232"/>
        </c:manualLayout>
      </c:layout>
      <c:lineChart>
        <c:grouping val="standard"/>
        <c:varyColors val="0"/>
        <c:ser>
          <c:idx val="1"/>
          <c:order val="0"/>
          <c:tx>
            <c:strRef>
              <c:f>'Main Gear'!$C$1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'Main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</c:numCache>
            </c:numRef>
          </c:cat>
          <c:val>
            <c:numRef>
              <c:f>'Main Gear'!$C$2:$C$97</c:f>
              <c:numCache>
                <c:formatCode>0.0</c:formatCode>
                <c:ptCount val="96"/>
                <c:pt idx="0">
                  <c:v>2.6625000000000023</c:v>
                </c:pt>
                <c:pt idx="1">
                  <c:v>2.2001898370762749</c:v>
                </c:pt>
                <c:pt idx="2">
                  <c:v>1.762900793229786</c:v>
                </c:pt>
                <c:pt idx="3">
                  <c:v>1.3521561337398118</c:v>
                </c:pt>
                <c:pt idx="4">
                  <c:v>0.96979717988571346</c:v>
                </c:pt>
                <c:pt idx="5">
                  <c:v>0.61811259775122784</c:v>
                </c:pt>
                <c:pt idx="6">
                  <c:v>0.30005624802260011</c:v>
                </c:pt>
                <c:pt idx="7">
                  <c:v>1.9651776433026291E-2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1.9651776433026291E-2</c:v>
                </c:pt>
                <c:pt idx="14">
                  <c:v>0.30005624802260011</c:v>
                </c:pt>
                <c:pt idx="15">
                  <c:v>0.61811259775122784</c:v>
                </c:pt>
                <c:pt idx="16">
                  <c:v>0.96979717988571346</c:v>
                </c:pt>
                <c:pt idx="17">
                  <c:v>1.3521561337398118</c:v>
                </c:pt>
                <c:pt idx="18">
                  <c:v>1.762900793229786</c:v>
                </c:pt>
                <c:pt idx="19">
                  <c:v>2.2001898370762749</c:v>
                </c:pt>
                <c:pt idx="20">
                  <c:v>2.6625000000000023</c:v>
                </c:pt>
                <c:pt idx="21">
                  <c:v>3.1485437805719183</c:v>
                </c:pt>
                <c:pt idx="22">
                  <c:v>3.6572142114642112</c:v>
                </c:pt>
                <c:pt idx="23">
                  <c:v>4.1875462164388271</c:v>
                </c:pt>
                <c:pt idx="24">
                  <c:v>4.7386886479347066</c:v>
                </c:pt>
                <c:pt idx="25">
                  <c:v>5.3098834836638487</c:v>
                </c:pt>
                <c:pt idx="26">
                  <c:v>5.9004499841807965</c:v>
                </c:pt>
                <c:pt idx="27">
                  <c:v>6.5097723861941512</c:v>
                </c:pt>
                <c:pt idx="28">
                  <c:v>7.1372901771505317</c:v>
                </c:pt>
                <c:pt idx="29">
                  <c:v>7.7824902939122165</c:v>
                </c:pt>
                <c:pt idx="30">
                  <c:v>8.4449007820098174</c:v>
                </c:pt>
                <c:pt idx="31">
                  <c:v>9.1240855815630528</c:v>
                </c:pt>
                <c:pt idx="32">
                  <c:v>9.8196401947936174</c:v>
                </c:pt>
                <c:pt idx="33">
                  <c:v>10.531188052233992</c:v>
                </c:pt>
                <c:pt idx="34">
                  <c:v>11.258377439085709</c:v>
                </c:pt>
                <c:pt idx="35">
                  <c:v>12.000878875353116</c:v>
                </c:pt>
                <c:pt idx="36">
                  <c:v>12.758382867076969</c:v>
                </c:pt>
                <c:pt idx="37">
                  <c:v>13.53059796369171</c:v>
                </c:pt>
                <c:pt idx="38">
                  <c:v>14.317249069918471</c:v>
                </c:pt>
                <c:pt idx="39">
                  <c:v>15.118075970850262</c:v>
                </c:pt>
                <c:pt idx="40">
                  <c:v>15.932832036809721</c:v>
                </c:pt>
                <c:pt idx="41">
                  <c:v>16.761283080748957</c:v>
                </c:pt>
                <c:pt idx="42">
                  <c:v>17.603206345838291</c:v>
                </c:pt>
                <c:pt idx="43">
                  <c:v>18.458389604769952</c:v>
                </c:pt>
                <c:pt idx="44">
                  <c:v>19.326630355408348</c:v>
                </c:pt>
                <c:pt idx="45">
                  <c:v>20.207735099927028</c:v>
                </c:pt>
                <c:pt idx="46">
                  <c:v>21.101518696610203</c:v>
                </c:pt>
                <c:pt idx="47">
                  <c:v>22.007803775163183</c:v>
                </c:pt>
                <c:pt idx="48">
                  <c:v>22.926420207748336</c:v>
                </c:pt>
                <c:pt idx="49">
                  <c:v>23.857204629097918</c:v>
                </c:pt>
                <c:pt idx="50">
                  <c:v>24.8</c:v>
                </c:pt>
                <c:pt idx="51">
                  <c:v>25.75465520924341</c:v>
                </c:pt>
                <c:pt idx="52">
                  <c:v>26.72102470977168</c:v>
                </c:pt>
                <c:pt idx="53">
                  <c:v>27.69896818535651</c:v>
                </c:pt>
                <c:pt idx="54">
                  <c:v>28.6883502445753</c:v>
                </c:pt>
                <c:pt idx="55">
                  <c:v>29.689040139283183</c:v>
                </c:pt>
                <c:pt idx="56">
                  <c:v>30.700911505114746</c:v>
                </c:pt>
                <c:pt idx="57">
                  <c:v>31.723842121847426</c:v>
                </c:pt>
                <c:pt idx="58">
                  <c:v>32.757713691713704</c:v>
                </c:pt>
                <c:pt idx="59">
                  <c:v>33.802411633968923</c:v>
                </c:pt>
                <c:pt idx="60">
                  <c:v>34.85782489421544</c:v>
                </c:pt>
                <c:pt idx="61">
                  <c:v>35.92384576714479</c:v>
                </c:pt>
                <c:pt idx="62">
                  <c:v>37.000369731510631</c:v>
                </c:pt>
                <c:pt idx="63">
                  <c:v>38.08729529626622</c:v>
                </c:pt>
                <c:pt idx="64">
                  <c:v>39.184523856914339</c:v>
                </c:pt>
                <c:pt idx="65">
                  <c:v>40.291959561214377</c:v>
                </c:pt>
                <c:pt idx="66">
                  <c:v>41.409509183477702</c:v>
                </c:pt>
                <c:pt idx="67">
                  <c:v>42.537082006756123</c:v>
                </c:pt>
                <c:pt idx="68">
                  <c:v>43.674589712299536</c:v>
                </c:pt>
                <c:pt idx="69">
                  <c:v>44.821946275714438</c:v>
                </c:pt>
                <c:pt idx="70">
                  <c:v>45.979067869310754</c:v>
                </c:pt>
                <c:pt idx="71">
                  <c:v>47.145872770170264</c:v>
                </c:pt>
                <c:pt idx="72">
                  <c:v>48.322281273512793</c:v>
                </c:pt>
                <c:pt idx="73">
                  <c:v>49.508215610974823</c:v>
                </c:pt>
                <c:pt idx="74">
                  <c:v>50.703599873446336</c:v>
                </c:pt>
                <c:pt idx="75">
                  <c:v>51.908359938145836</c:v>
                </c:pt>
                <c:pt idx="76">
                  <c:v>53.122423399637597</c:v>
                </c:pt>
                <c:pt idx="77">
                  <c:v>54.345719504522407</c:v>
                </c:pt>
                <c:pt idx="78">
                  <c:v>55.578179089553117</c:v>
                </c:pt>
                <c:pt idx="79">
                  <c:v>56.819734522948103</c:v>
                </c:pt>
                <c:pt idx="80">
                  <c:v>58.070319648692319</c:v>
                </c:pt>
                <c:pt idx="81">
                  <c:v>59.329869733635164</c:v>
                </c:pt>
                <c:pt idx="82">
                  <c:v>60.598321417204325</c:v>
                </c:pt>
                <c:pt idx="83">
                  <c:v>61.875612663574323</c:v>
                </c:pt>
                <c:pt idx="84">
                  <c:v>63.161682716136191</c:v>
                </c:pt>
                <c:pt idx="85">
                  <c:v>64.456472054128255</c:v>
                </c:pt>
                <c:pt idx="86">
                  <c:v>65.759922351297746</c:v>
                </c:pt>
                <c:pt idx="87">
                  <c:v>67.071976436472809</c:v>
                </c:pt>
                <c:pt idx="88">
                  <c:v>68.392578255934097</c:v>
                </c:pt>
                <c:pt idx="89">
                  <c:v>69.721672837477627</c:v>
                </c:pt>
                <c:pt idx="90">
                  <c:v>71.059206256078554</c:v>
                </c:pt>
                <c:pt idx="91">
                  <c:v>72.40512560105941</c:v>
                </c:pt>
                <c:pt idx="92">
                  <c:v>73.759378944682723</c:v>
                </c:pt>
                <c:pt idx="93">
                  <c:v>75.121915312088888</c:v>
                </c:pt>
                <c:pt idx="94">
                  <c:v>76.492684652504451</c:v>
                </c:pt>
                <c:pt idx="95">
                  <c:v>77.871637811655205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13-4DAA-9D65-46909986C2E3}"/>
            </c:ext>
          </c:extLst>
        </c:ser>
        <c:ser>
          <c:idx val="0"/>
          <c:order val="1"/>
          <c:tx>
            <c:strRef>
              <c:f>'Main Gear'!$B$1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'Main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</c:numCache>
              <c:extLst xmlns:c15="http://schemas.microsoft.com/office/drawing/2012/chart"/>
            </c:numRef>
          </c:cat>
          <c:val>
            <c:numRef>
              <c:f>'Main Gear'!$B$2:$B$102</c:f>
              <c:numCache>
                <c:formatCode>0.0</c:formatCode>
                <c:ptCount val="101"/>
                <c:pt idx="0">
                  <c:v>2.6625000000000023</c:v>
                </c:pt>
                <c:pt idx="1">
                  <c:v>2.2001898370762749</c:v>
                </c:pt>
                <c:pt idx="2">
                  <c:v>1.762900793229786</c:v>
                </c:pt>
                <c:pt idx="3">
                  <c:v>1.3521561337398118</c:v>
                </c:pt>
                <c:pt idx="4">
                  <c:v>0.96979717988571346</c:v>
                </c:pt>
                <c:pt idx="5">
                  <c:v>0.61811259775122784</c:v>
                </c:pt>
                <c:pt idx="6">
                  <c:v>0.30005624802260011</c:v>
                </c:pt>
                <c:pt idx="7">
                  <c:v>1.9651776433026291E-2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1.9651776433026291E-2</c:v>
                </c:pt>
                <c:pt idx="14">
                  <c:v>0.30005624802260011</c:v>
                </c:pt>
                <c:pt idx="15">
                  <c:v>0.61811259775122784</c:v>
                </c:pt>
                <c:pt idx="16">
                  <c:v>0.96979717988571346</c:v>
                </c:pt>
                <c:pt idx="17">
                  <c:v>1.3521561337398118</c:v>
                </c:pt>
                <c:pt idx="18">
                  <c:v>1.762900793229786</c:v>
                </c:pt>
                <c:pt idx="19">
                  <c:v>2.2001898370762749</c:v>
                </c:pt>
                <c:pt idx="20">
                  <c:v>2.6625000000000023</c:v>
                </c:pt>
                <c:pt idx="21">
                  <c:v>3.1485437805719183</c:v>
                </c:pt>
                <c:pt idx="22">
                  <c:v>3.6572142114642112</c:v>
                </c:pt>
                <c:pt idx="23">
                  <c:v>4.1875462164388271</c:v>
                </c:pt>
                <c:pt idx="24">
                  <c:v>4.7386886479347066</c:v>
                </c:pt>
                <c:pt idx="25">
                  <c:v>5.3098834836638487</c:v>
                </c:pt>
                <c:pt idx="26">
                  <c:v>5.9004499841807965</c:v>
                </c:pt>
                <c:pt idx="27">
                  <c:v>6.5097723861941512</c:v>
                </c:pt>
                <c:pt idx="28">
                  <c:v>7.1372901771505317</c:v>
                </c:pt>
                <c:pt idx="29">
                  <c:v>7.7824902939122165</c:v>
                </c:pt>
                <c:pt idx="30">
                  <c:v>8.4449007820098174</c:v>
                </c:pt>
                <c:pt idx="31">
                  <c:v>9.1240855815630528</c:v>
                </c:pt>
                <c:pt idx="32">
                  <c:v>9.8196401947936174</c:v>
                </c:pt>
                <c:pt idx="33">
                  <c:v>10.531188052233992</c:v>
                </c:pt>
                <c:pt idx="34">
                  <c:v>11.258377439085709</c:v>
                </c:pt>
                <c:pt idx="35">
                  <c:v>12.000878875353116</c:v>
                </c:pt>
                <c:pt idx="36">
                  <c:v>12.758382867076969</c:v>
                </c:pt>
                <c:pt idx="37">
                  <c:v>13.53059796369171</c:v>
                </c:pt>
                <c:pt idx="38">
                  <c:v>14.317249069918471</c:v>
                </c:pt>
                <c:pt idx="39">
                  <c:v>15.118075970850262</c:v>
                </c:pt>
                <c:pt idx="40">
                  <c:v>15.932832036809721</c:v>
                </c:pt>
                <c:pt idx="41">
                  <c:v>16.761283080748957</c:v>
                </c:pt>
                <c:pt idx="42">
                  <c:v>17.603206345838291</c:v>
                </c:pt>
                <c:pt idx="43">
                  <c:v>18.458389604769952</c:v>
                </c:pt>
                <c:pt idx="44">
                  <c:v>19.326630355408348</c:v>
                </c:pt>
                <c:pt idx="45">
                  <c:v>20.207735099927028</c:v>
                </c:pt>
                <c:pt idx="46">
                  <c:v>21.101518696610203</c:v>
                </c:pt>
                <c:pt idx="47">
                  <c:v>22.007803775163183</c:v>
                </c:pt>
                <c:pt idx="48">
                  <c:v>22.926420207748336</c:v>
                </c:pt>
                <c:pt idx="49">
                  <c:v>23.857204629097918</c:v>
                </c:pt>
                <c:pt idx="50">
                  <c:v>24.8</c:v>
                </c:pt>
                <c:pt idx="51">
                  <c:v>25.75465520924341</c:v>
                </c:pt>
                <c:pt idx="52">
                  <c:v>26.72102470977168</c:v>
                </c:pt>
                <c:pt idx="53">
                  <c:v>27.69896818535651</c:v>
                </c:pt>
                <c:pt idx="54">
                  <c:v>28.6883502445753</c:v>
                </c:pt>
                <c:pt idx="55">
                  <c:v>29.689040139283183</c:v>
                </c:pt>
                <c:pt idx="56">
                  <c:v>30.700911505114746</c:v>
                </c:pt>
                <c:pt idx="57">
                  <c:v>31.723842121847426</c:v>
                </c:pt>
                <c:pt idx="58">
                  <c:v>32.757713691713704</c:v>
                </c:pt>
                <c:pt idx="59">
                  <c:v>33.802411633968923</c:v>
                </c:pt>
                <c:pt idx="60">
                  <c:v>34.85782489421544</c:v>
                </c:pt>
                <c:pt idx="61">
                  <c:v>35.92384576714479</c:v>
                </c:pt>
                <c:pt idx="62">
                  <c:v>37.000369731510631</c:v>
                </c:pt>
                <c:pt idx="63">
                  <c:v>38.08729529626622</c:v>
                </c:pt>
                <c:pt idx="64">
                  <c:v>39.184523856914339</c:v>
                </c:pt>
                <c:pt idx="65">
                  <c:v>40.291959561214377</c:v>
                </c:pt>
                <c:pt idx="66">
                  <c:v>41.409509183477702</c:v>
                </c:pt>
                <c:pt idx="67">
                  <c:v>42.537082006756123</c:v>
                </c:pt>
                <c:pt idx="68">
                  <c:v>43.674589712299536</c:v>
                </c:pt>
                <c:pt idx="69">
                  <c:v>44.821946275714438</c:v>
                </c:pt>
                <c:pt idx="70">
                  <c:v>45.979067869310754</c:v>
                </c:pt>
                <c:pt idx="71">
                  <c:v>47.145872770170264</c:v>
                </c:pt>
                <c:pt idx="72">
                  <c:v>48.322281273512793</c:v>
                </c:pt>
                <c:pt idx="73">
                  <c:v>49.508215610974823</c:v>
                </c:pt>
                <c:pt idx="74">
                  <c:v>50.703599873446336</c:v>
                </c:pt>
                <c:pt idx="75">
                  <c:v>51.908359938145836</c:v>
                </c:pt>
                <c:pt idx="76">
                  <c:v>53.122423399637597</c:v>
                </c:pt>
                <c:pt idx="77">
                  <c:v>54.345719504522407</c:v>
                </c:pt>
                <c:pt idx="78">
                  <c:v>55.578179089553117</c:v>
                </c:pt>
                <c:pt idx="79">
                  <c:v>56.819734522948103</c:v>
                </c:pt>
                <c:pt idx="80">
                  <c:v>58.070319648692319</c:v>
                </c:pt>
                <c:pt idx="81">
                  <c:v>59.329869733635164</c:v>
                </c:pt>
                <c:pt idx="82">
                  <c:v>60.598321417204325</c:v>
                </c:pt>
                <c:pt idx="83">
                  <c:v>61.875612663574323</c:v>
                </c:pt>
                <c:pt idx="84">
                  <c:v>63.161682716136191</c:v>
                </c:pt>
                <c:pt idx="85">
                  <c:v>64.456472054128255</c:v>
                </c:pt>
                <c:pt idx="86">
                  <c:v>65.759922351297746</c:v>
                </c:pt>
                <c:pt idx="87">
                  <c:v>67.071976436472809</c:v>
                </c:pt>
                <c:pt idx="88">
                  <c:v>68.392578255934097</c:v>
                </c:pt>
                <c:pt idx="89">
                  <c:v>69.721672837477627</c:v>
                </c:pt>
                <c:pt idx="90">
                  <c:v>71.059206256078554</c:v>
                </c:pt>
                <c:pt idx="91">
                  <c:v>72.40512560105941</c:v>
                </c:pt>
                <c:pt idx="92">
                  <c:v>73.759378944682723</c:v>
                </c:pt>
                <c:pt idx="93">
                  <c:v>75.121915312088888</c:v>
                </c:pt>
                <c:pt idx="94">
                  <c:v>76.492684652504451</c:v>
                </c:pt>
                <c:pt idx="95">
                  <c:v>77.871637811655205</c:v>
                </c:pt>
                <c:pt idx="96">
                  <c:v>79.258726505317284</c:v>
                </c:pt>
                <c:pt idx="97">
                  <c:v>80.653903293949824</c:v>
                </c:pt>
                <c:pt idx="98">
                  <c:v>82.057121558348953</c:v>
                </c:pt>
                <c:pt idx="99">
                  <c:v>83.468335476274959</c:v>
                </c:pt>
                <c:pt idx="100">
                  <c:v>84.887499999999989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813-4DAA-9D65-46909986C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per minute (fpm)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Offset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8576974535564679"/>
        </c:manualLayout>
      </c:layout>
      <c:lineChart>
        <c:grouping val="standard"/>
        <c:varyColors val="0"/>
        <c:ser>
          <c:idx val="1"/>
          <c:order val="0"/>
          <c:tx>
            <c:strRef>
              <c:f>Offset!$C$1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Offset!$A$2:$A$97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</c:numCache>
            </c:numRef>
          </c:cat>
          <c:val>
            <c:numRef>
              <c:f>Offset!$C$2:$C$97</c:f>
              <c:numCache>
                <c:formatCode>0.0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D6-4F6B-9D2B-C4C5666E61CF}"/>
            </c:ext>
          </c:extLst>
        </c:ser>
        <c:ser>
          <c:idx val="0"/>
          <c:order val="1"/>
          <c:tx>
            <c:strRef>
              <c:f>Offset!$B$1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Offset!$A$2:$A$97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</c:numCache>
              <c:extLst xmlns:c15="http://schemas.microsoft.com/office/drawing/2012/chart"/>
            </c:numRef>
          </c:cat>
          <c:val>
            <c:numRef>
              <c:f>Offset!$B$2:$B$102</c:f>
              <c:numCache>
                <c:formatCode>0.0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1.8000000000000016E-2</c:v>
                </c:pt>
                <c:pt idx="11">
                  <c:v>5.3149888655355138E-2</c:v>
                </c:pt>
                <c:pt idx="12">
                  <c:v>8.8621201937704508E-2</c:v>
                </c:pt>
                <c:pt idx="13">
                  <c:v>0.12438967318116956</c:v>
                </c:pt>
                <c:pt idx="14">
                  <c:v>0.16043460782640007</c:v>
                </c:pt>
                <c:pt idx="15">
                  <c:v>0.19673813788437983</c:v>
                </c:pt>
                <c:pt idx="16">
                  <c:v>0.23328467176180584</c:v>
                </c:pt>
                <c:pt idx="17">
                  <c:v>0.27006047913668668</c:v>
                </c:pt>
                <c:pt idx="18">
                  <c:v>0.30705337167586438</c:v>
                </c:pt>
                <c:pt idx="19">
                  <c:v>0.34425245333272542</c:v>
                </c:pt>
                <c:pt idx="20">
                  <c:v>0.38164792217308247</c:v>
                </c:pt>
                <c:pt idx="21">
                  <c:v>0.41923091103525384</c:v>
                </c:pt>
                <c:pt idx="22">
                  <c:v>0.45699335791691281</c:v>
                </c:pt>
                <c:pt idx="23">
                  <c:v>0.49492789943648424</c:v>
                </c:pt>
                <c:pt idx="24">
                  <c:v>0.533027782431579</c:v>
                </c:pt>
                <c:pt idx="25">
                  <c:v>0.57128678997624793</c:v>
                </c:pt>
                <c:pt idx="26">
                  <c:v>0.6096991789800561</c:v>
                </c:pt>
                <c:pt idx="27">
                  <c:v>0.64825962717831187</c:v>
                </c:pt>
                <c:pt idx="28">
                  <c:v>0.68696318780328225</c:v>
                </c:pt>
                <c:pt idx="29">
                  <c:v>0.72580525058784784</c:v>
                </c:pt>
                <c:pt idx="30">
                  <c:v>0.76478150802834488</c:v>
                </c:pt>
                <c:pt idx="31">
                  <c:v>0.80388792604506465</c:v>
                </c:pt>
                <c:pt idx="32">
                  <c:v>0.84312071834336222</c:v>
                </c:pt>
                <c:pt idx="33">
                  <c:v>0.88247632390720465</c:v>
                </c:pt>
                <c:pt idx="34">
                  <c:v>0.92195138715884983</c:v>
                </c:pt>
                <c:pt idx="35">
                  <c:v>0.96154274039948651</c:v>
                </c:pt>
                <c:pt idx="36">
                  <c:v>1.0012473882107447</c:v>
                </c:pt>
                <c:pt idx="37">
                  <c:v>1.0410624935495885</c:v>
                </c:pt>
                <c:pt idx="38">
                  <c:v>1.0809853653118333</c:v>
                </c:pt>
                <c:pt idx="39">
                  <c:v>1.1210134471745348</c:v>
                </c:pt>
                <c:pt idx="40">
                  <c:v>1.1611443075562284</c:v>
                </c:pt>
                <c:pt idx="41">
                  <c:v>1.2013756305578307</c:v>
                </c:pt>
                <c:pt idx="42">
                  <c:v>1.2417052077667734</c:v>
                </c:pt>
                <c:pt idx="43">
                  <c:v>1.2821309308234818</c:v>
                </c:pt>
                <c:pt idx="44">
                  <c:v>1.3226507846631701</c:v>
                </c:pt>
                <c:pt idx="45">
                  <c:v>1.3632628413576162</c:v>
                </c:pt>
                <c:pt idx="46">
                  <c:v>1.4039652544914858</c:v>
                </c:pt>
                <c:pt idx="47">
                  <c:v>1.4447562540161663</c:v>
                </c:pt>
                <c:pt idx="48">
                  <c:v>1.4856341415312468</c:v>
                </c:pt>
                <c:pt idx="49">
                  <c:v>1.5265972859499359</c:v>
                </c:pt>
                <c:pt idx="50">
                  <c:v>1.5676441195099504</c:v>
                </c:pt>
                <c:pt idx="51">
                  <c:v>1.6087731340959812</c:v>
                </c:pt>
                <c:pt idx="52">
                  <c:v>1.6499828778437549</c:v>
                </c:pt>
                <c:pt idx="53">
                  <c:v>1.6912719519991199</c:v>
                </c:pt>
                <c:pt idx="54">
                  <c:v>1.7326390080085481</c:v>
                </c:pt>
                <c:pt idx="55">
                  <c:v>1.774082744820024</c:v>
                </c:pt>
                <c:pt idx="56">
                  <c:v>1.8156019063755633</c:v>
                </c:pt>
                <c:pt idx="57">
                  <c:v>1.8571952792785547</c:v>
                </c:pt>
                <c:pt idx="58">
                  <c:v>1.8988616906208955</c:v>
                </c:pt>
                <c:pt idx="59">
                  <c:v>1.9406000059564004</c:v>
                </c:pt>
                <c:pt idx="60">
                  <c:v>1.98240912740831</c:v>
                </c:pt>
                <c:pt idx="61">
                  <c:v>2.0242879918999552</c:v>
                </c:pt>
                <c:pt idx="62">
                  <c:v>2.0662355694986538</c:v>
                </c:pt>
                <c:pt idx="63">
                  <c:v>2.1082508618638927</c:v>
                </c:pt>
                <c:pt idx="64">
                  <c:v>2.1503329007916814</c:v>
                </c:pt>
                <c:pt idx="65">
                  <c:v>2.1924807468476764</c:v>
                </c:pt>
                <c:pt idx="66">
                  <c:v>2.2346934880824239</c:v>
                </c:pt>
                <c:pt idx="67">
                  <c:v>2.2769702388225754</c:v>
                </c:pt>
                <c:pt idx="68">
                  <c:v>2.3193101385325354</c:v>
                </c:pt>
                <c:pt idx="69">
                  <c:v>2.3617123507414606</c:v>
                </c:pt>
                <c:pt idx="70">
                  <c:v>2.404176062030964</c:v>
                </c:pt>
                <c:pt idx="71">
                  <c:v>2.4467004810792621</c:v>
                </c:pt>
                <c:pt idx="72">
                  <c:v>2.4892848377578765</c:v>
                </c:pt>
                <c:pt idx="73">
                  <c:v>2.53192838227731</c:v>
                </c:pt>
                <c:pt idx="74">
                  <c:v>2.5746303843783958</c:v>
                </c:pt>
                <c:pt idx="75">
                  <c:v>2.6173901325663049</c:v>
                </c:pt>
                <c:pt idx="76">
                  <c:v>2.6602069333844223</c:v>
                </c:pt>
                <c:pt idx="77">
                  <c:v>2.7030801107255078</c:v>
                </c:pt>
                <c:pt idx="78">
                  <c:v>2.7460090051777715</c:v>
                </c:pt>
                <c:pt idx="79">
                  <c:v>2.7889929734036856</c:v>
                </c:pt>
                <c:pt idx="80">
                  <c:v>2.8320313875494669</c:v>
                </c:pt>
                <c:pt idx="81">
                  <c:v>2.8751236346833946</c:v>
                </c:pt>
                <c:pt idx="82">
                  <c:v>2.9182691162611532</c:v>
                </c:pt>
                <c:pt idx="83">
                  <c:v>2.9614672476166719</c:v>
                </c:pt>
                <c:pt idx="84">
                  <c:v>3.0047174574768598</c:v>
                </c:pt>
                <c:pt idx="85">
                  <c:v>3.048019187498924</c:v>
                </c:pt>
                <c:pt idx="86">
                  <c:v>3.0913718918289033</c:v>
                </c:pt>
                <c:pt idx="87">
                  <c:v>3.1347750366802605</c:v>
                </c:pt>
                <c:pt idx="88">
                  <c:v>3.1782280999313586</c:v>
                </c:pt>
                <c:pt idx="89">
                  <c:v>3.2217305707407942</c:v>
                </c:pt>
                <c:pt idx="90">
                  <c:v>3.2652819491796117</c:v>
                </c:pt>
                <c:pt idx="91">
                  <c:v>3.3088817458794426</c:v>
                </c:pt>
                <c:pt idx="92">
                  <c:v>3.3525294816957518</c:v>
                </c:pt>
                <c:pt idx="93">
                  <c:v>3.3962246873853648</c:v>
                </c:pt>
                <c:pt idx="94">
                  <c:v>3.4399669032975191</c:v>
                </c:pt>
                <c:pt idx="95">
                  <c:v>3.4837556790777477</c:v>
                </c:pt>
                <c:pt idx="96">
                  <c:v>3.5275905733839332</c:v>
                </c:pt>
                <c:pt idx="97">
                  <c:v>3.571471153613889</c:v>
                </c:pt>
                <c:pt idx="98">
                  <c:v>3.6153969956439185</c:v>
                </c:pt>
                <c:pt idx="99">
                  <c:v>3.6593676835777589</c:v>
                </c:pt>
                <c:pt idx="100">
                  <c:v>3.7033828095054542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7D6-4F6B-9D2B-C4C5666E6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(ft)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04622639440264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Landing Distance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Distance!$C$1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Distance!$A$2:$A$97</c:f>
              <c:numCache>
                <c:formatCode>General</c:formatCode>
                <c:ptCount val="9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  <c:pt idx="61">
                  <c:v>1830</c:v>
                </c:pt>
                <c:pt idx="62">
                  <c:v>1860</c:v>
                </c:pt>
                <c:pt idx="63">
                  <c:v>1890</c:v>
                </c:pt>
                <c:pt idx="64">
                  <c:v>1920</c:v>
                </c:pt>
                <c:pt idx="65">
                  <c:v>1950</c:v>
                </c:pt>
                <c:pt idx="66">
                  <c:v>1980</c:v>
                </c:pt>
                <c:pt idx="67">
                  <c:v>2010</c:v>
                </c:pt>
                <c:pt idx="68">
                  <c:v>2040</c:v>
                </c:pt>
                <c:pt idx="69">
                  <c:v>2070</c:v>
                </c:pt>
                <c:pt idx="70">
                  <c:v>2100</c:v>
                </c:pt>
                <c:pt idx="71">
                  <c:v>2130</c:v>
                </c:pt>
                <c:pt idx="72">
                  <c:v>2160</c:v>
                </c:pt>
                <c:pt idx="73">
                  <c:v>2190</c:v>
                </c:pt>
                <c:pt idx="74">
                  <c:v>2220</c:v>
                </c:pt>
                <c:pt idx="75">
                  <c:v>2250</c:v>
                </c:pt>
                <c:pt idx="76">
                  <c:v>2280</c:v>
                </c:pt>
                <c:pt idx="77">
                  <c:v>2310</c:v>
                </c:pt>
                <c:pt idx="78">
                  <c:v>2340</c:v>
                </c:pt>
                <c:pt idx="79">
                  <c:v>2370</c:v>
                </c:pt>
                <c:pt idx="80">
                  <c:v>2400</c:v>
                </c:pt>
                <c:pt idx="81">
                  <c:v>2430</c:v>
                </c:pt>
                <c:pt idx="82">
                  <c:v>2460</c:v>
                </c:pt>
                <c:pt idx="83">
                  <c:v>2490</c:v>
                </c:pt>
                <c:pt idx="84">
                  <c:v>2520</c:v>
                </c:pt>
                <c:pt idx="85">
                  <c:v>2550</c:v>
                </c:pt>
                <c:pt idx="86">
                  <c:v>2580</c:v>
                </c:pt>
                <c:pt idx="87">
                  <c:v>2610</c:v>
                </c:pt>
                <c:pt idx="88">
                  <c:v>2640</c:v>
                </c:pt>
                <c:pt idx="89">
                  <c:v>2670</c:v>
                </c:pt>
                <c:pt idx="90">
                  <c:v>2700</c:v>
                </c:pt>
                <c:pt idx="91">
                  <c:v>2730</c:v>
                </c:pt>
                <c:pt idx="92">
                  <c:v>2760</c:v>
                </c:pt>
                <c:pt idx="93">
                  <c:v>2790</c:v>
                </c:pt>
                <c:pt idx="94">
                  <c:v>2820</c:v>
                </c:pt>
                <c:pt idx="95">
                  <c:v>2850</c:v>
                </c:pt>
              </c:numCache>
            </c:numRef>
          </c:cat>
          <c:val>
            <c:numRef>
              <c:f>Distance!$C$2:$C$102</c:f>
              <c:numCache>
                <c:formatCode>0.0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D-4B6A-BBE7-B2F673FE014B}"/>
            </c:ext>
          </c:extLst>
        </c:ser>
        <c:ser>
          <c:idx val="0"/>
          <c:order val="1"/>
          <c:tx>
            <c:strRef>
              <c:f>Distance!$B$1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Distance!$A$2:$A$97</c:f>
              <c:numCache>
                <c:formatCode>General</c:formatCode>
                <c:ptCount val="9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  <c:pt idx="61">
                  <c:v>1830</c:v>
                </c:pt>
                <c:pt idx="62">
                  <c:v>1860</c:v>
                </c:pt>
                <c:pt idx="63">
                  <c:v>1890</c:v>
                </c:pt>
                <c:pt idx="64">
                  <c:v>1920</c:v>
                </c:pt>
                <c:pt idx="65">
                  <c:v>1950</c:v>
                </c:pt>
                <c:pt idx="66">
                  <c:v>1980</c:v>
                </c:pt>
                <c:pt idx="67">
                  <c:v>2010</c:v>
                </c:pt>
                <c:pt idx="68">
                  <c:v>2040</c:v>
                </c:pt>
                <c:pt idx="69">
                  <c:v>2070</c:v>
                </c:pt>
                <c:pt idx="70">
                  <c:v>2100</c:v>
                </c:pt>
                <c:pt idx="71">
                  <c:v>2130</c:v>
                </c:pt>
                <c:pt idx="72">
                  <c:v>2160</c:v>
                </c:pt>
                <c:pt idx="73">
                  <c:v>2190</c:v>
                </c:pt>
                <c:pt idx="74">
                  <c:v>2220</c:v>
                </c:pt>
                <c:pt idx="75">
                  <c:v>2250</c:v>
                </c:pt>
                <c:pt idx="76">
                  <c:v>2280</c:v>
                </c:pt>
                <c:pt idx="77">
                  <c:v>2310</c:v>
                </c:pt>
                <c:pt idx="78">
                  <c:v>2340</c:v>
                </c:pt>
                <c:pt idx="79">
                  <c:v>2370</c:v>
                </c:pt>
                <c:pt idx="80">
                  <c:v>2400</c:v>
                </c:pt>
                <c:pt idx="81">
                  <c:v>2430</c:v>
                </c:pt>
                <c:pt idx="82">
                  <c:v>2460</c:v>
                </c:pt>
                <c:pt idx="83">
                  <c:v>2490</c:v>
                </c:pt>
                <c:pt idx="84">
                  <c:v>2520</c:v>
                </c:pt>
                <c:pt idx="85">
                  <c:v>2550</c:v>
                </c:pt>
                <c:pt idx="86">
                  <c:v>2580</c:v>
                </c:pt>
                <c:pt idx="87">
                  <c:v>2610</c:v>
                </c:pt>
                <c:pt idx="88">
                  <c:v>2640</c:v>
                </c:pt>
                <c:pt idx="89">
                  <c:v>2670</c:v>
                </c:pt>
                <c:pt idx="90">
                  <c:v>2700</c:v>
                </c:pt>
                <c:pt idx="91">
                  <c:v>2730</c:v>
                </c:pt>
                <c:pt idx="92">
                  <c:v>2760</c:v>
                </c:pt>
                <c:pt idx="93">
                  <c:v>2790</c:v>
                </c:pt>
                <c:pt idx="94">
                  <c:v>2820</c:v>
                </c:pt>
                <c:pt idx="95">
                  <c:v>2850</c:v>
                </c:pt>
              </c:numCache>
              <c:extLst xmlns:c15="http://schemas.microsoft.com/office/drawing/2012/chart"/>
            </c:numRef>
          </c:cat>
          <c:val>
            <c:numRef>
              <c:f>Distance!$B$2:$B$102</c:f>
              <c:numCache>
                <c:formatCode>0.0</c:formatCode>
                <c:ptCount val="101"/>
                <c:pt idx="0">
                  <c:v>28.249999999999996</c:v>
                </c:pt>
                <c:pt idx="1">
                  <c:v>27.091699999999999</c:v>
                </c:pt>
                <c:pt idx="2">
                  <c:v>25.956799999999998</c:v>
                </c:pt>
                <c:pt idx="3">
                  <c:v>24.845299999999998</c:v>
                </c:pt>
                <c:pt idx="4">
                  <c:v>23.757199999999997</c:v>
                </c:pt>
                <c:pt idx="5">
                  <c:v>22.692499999999999</c:v>
                </c:pt>
                <c:pt idx="6">
                  <c:v>21.651199999999999</c:v>
                </c:pt>
                <c:pt idx="7">
                  <c:v>20.633299999999998</c:v>
                </c:pt>
                <c:pt idx="8">
                  <c:v>19.6388</c:v>
                </c:pt>
                <c:pt idx="9">
                  <c:v>18.6677</c:v>
                </c:pt>
                <c:pt idx="10">
                  <c:v>17.72</c:v>
                </c:pt>
                <c:pt idx="11">
                  <c:v>16.7957</c:v>
                </c:pt>
                <c:pt idx="12">
                  <c:v>15.8948</c:v>
                </c:pt>
                <c:pt idx="13">
                  <c:v>15.017299999999999</c:v>
                </c:pt>
                <c:pt idx="14">
                  <c:v>14.1632</c:v>
                </c:pt>
                <c:pt idx="15">
                  <c:v>13.3325</c:v>
                </c:pt>
                <c:pt idx="16">
                  <c:v>12.5252</c:v>
                </c:pt>
                <c:pt idx="17">
                  <c:v>11.741299999999999</c:v>
                </c:pt>
                <c:pt idx="18">
                  <c:v>10.980799999999999</c:v>
                </c:pt>
                <c:pt idx="19">
                  <c:v>10.243699999999999</c:v>
                </c:pt>
                <c:pt idx="20">
                  <c:v>9.5299999999999994</c:v>
                </c:pt>
                <c:pt idx="21">
                  <c:v>8.8396999999999988</c:v>
                </c:pt>
                <c:pt idx="22">
                  <c:v>8.1727999999999987</c:v>
                </c:pt>
                <c:pt idx="23">
                  <c:v>7.5292999999999992</c:v>
                </c:pt>
                <c:pt idx="24">
                  <c:v>6.9091999999999993</c:v>
                </c:pt>
                <c:pt idx="25">
                  <c:v>6.3124999999999991</c:v>
                </c:pt>
                <c:pt idx="26">
                  <c:v>5.7391999999999994</c:v>
                </c:pt>
                <c:pt idx="27">
                  <c:v>5.1892999999999994</c:v>
                </c:pt>
                <c:pt idx="28">
                  <c:v>4.6627999999999998</c:v>
                </c:pt>
                <c:pt idx="29">
                  <c:v>4.1597</c:v>
                </c:pt>
                <c:pt idx="30">
                  <c:v>3.6799999999999997</c:v>
                </c:pt>
                <c:pt idx="31">
                  <c:v>3.2237</c:v>
                </c:pt>
                <c:pt idx="32">
                  <c:v>2.7907999999999999</c:v>
                </c:pt>
                <c:pt idx="33">
                  <c:v>2.3813</c:v>
                </c:pt>
                <c:pt idx="34">
                  <c:v>1.9951999999999996</c:v>
                </c:pt>
                <c:pt idx="35">
                  <c:v>1.6324999999999998</c:v>
                </c:pt>
                <c:pt idx="36">
                  <c:v>1.2931999999999997</c:v>
                </c:pt>
                <c:pt idx="37">
                  <c:v>0.97729999999999984</c:v>
                </c:pt>
                <c:pt idx="38">
                  <c:v>0.68479999999999985</c:v>
                </c:pt>
                <c:pt idx="39">
                  <c:v>0.41569999999999996</c:v>
                </c:pt>
                <c:pt idx="40">
                  <c:v>0.16999999999999993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0.16999999999999993</c:v>
                </c:pt>
                <c:pt idx="61">
                  <c:v>0.41569999999999996</c:v>
                </c:pt>
                <c:pt idx="62">
                  <c:v>0.68479999999999985</c:v>
                </c:pt>
                <c:pt idx="63">
                  <c:v>0.97729999999999984</c:v>
                </c:pt>
                <c:pt idx="64">
                  <c:v>1.2931999999999997</c:v>
                </c:pt>
                <c:pt idx="65">
                  <c:v>1.6324999999999998</c:v>
                </c:pt>
                <c:pt idx="66">
                  <c:v>1.9951999999999996</c:v>
                </c:pt>
                <c:pt idx="67">
                  <c:v>2.3813</c:v>
                </c:pt>
                <c:pt idx="68">
                  <c:v>2.7907999999999999</c:v>
                </c:pt>
                <c:pt idx="69">
                  <c:v>3.2237</c:v>
                </c:pt>
                <c:pt idx="70">
                  <c:v>3.6799999999999997</c:v>
                </c:pt>
                <c:pt idx="71">
                  <c:v>4.1597</c:v>
                </c:pt>
                <c:pt idx="72">
                  <c:v>4.6627999999999998</c:v>
                </c:pt>
                <c:pt idx="73">
                  <c:v>5.1892999999999994</c:v>
                </c:pt>
                <c:pt idx="74">
                  <c:v>5.7391999999999994</c:v>
                </c:pt>
                <c:pt idx="75">
                  <c:v>6.3124999999999991</c:v>
                </c:pt>
                <c:pt idx="76">
                  <c:v>6.9091999999999993</c:v>
                </c:pt>
                <c:pt idx="77">
                  <c:v>7.5292999999999992</c:v>
                </c:pt>
                <c:pt idx="78">
                  <c:v>8.1727999999999987</c:v>
                </c:pt>
                <c:pt idx="79">
                  <c:v>8.8396999999999988</c:v>
                </c:pt>
                <c:pt idx="80">
                  <c:v>9.5299999999999994</c:v>
                </c:pt>
                <c:pt idx="81">
                  <c:v>10.243699999999999</c:v>
                </c:pt>
                <c:pt idx="82">
                  <c:v>10.980799999999999</c:v>
                </c:pt>
                <c:pt idx="83">
                  <c:v>11.741299999999999</c:v>
                </c:pt>
                <c:pt idx="84">
                  <c:v>12.5252</c:v>
                </c:pt>
                <c:pt idx="85">
                  <c:v>13.3325</c:v>
                </c:pt>
                <c:pt idx="86">
                  <c:v>14.1632</c:v>
                </c:pt>
                <c:pt idx="87">
                  <c:v>15.017299999999999</c:v>
                </c:pt>
                <c:pt idx="88">
                  <c:v>15.8948</c:v>
                </c:pt>
                <c:pt idx="89">
                  <c:v>16.7957</c:v>
                </c:pt>
                <c:pt idx="90">
                  <c:v>17.72</c:v>
                </c:pt>
                <c:pt idx="91">
                  <c:v>18.6677</c:v>
                </c:pt>
                <c:pt idx="92">
                  <c:v>19.6388</c:v>
                </c:pt>
                <c:pt idx="93">
                  <c:v>20.633299999999998</c:v>
                </c:pt>
                <c:pt idx="94">
                  <c:v>21.651199999999999</c:v>
                </c:pt>
                <c:pt idx="95">
                  <c:v>22.692499999999999</c:v>
                </c:pt>
                <c:pt idx="96">
                  <c:v>23.757199999999997</c:v>
                </c:pt>
                <c:pt idx="97">
                  <c:v>24.845299999999998</c:v>
                </c:pt>
                <c:pt idx="98">
                  <c:v>25.956799999999998</c:v>
                </c:pt>
                <c:pt idx="99">
                  <c:v>27.091699999999999</c:v>
                </c:pt>
                <c:pt idx="100">
                  <c:v>28.249999999999996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92D-4B6A-BBE7-B2F673FE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(ft)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tickMark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8.466921647831449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Pitch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Pitch!$C$1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Pitch!$A$2:$A$97</c:f>
              <c:numCache>
                <c:formatCode>General</c:formatCode>
                <c:ptCount val="96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-1.9999999999999982</c:v>
                </c:pt>
                <c:pt idx="11">
                  <c:v>-1.799999999999998</c:v>
                </c:pt>
                <c:pt idx="12">
                  <c:v>-1.5999999999999979</c:v>
                </c:pt>
                <c:pt idx="13">
                  <c:v>-1.3999999999999977</c:v>
                </c:pt>
                <c:pt idx="14">
                  <c:v>-1.1999999999999975</c:v>
                </c:pt>
                <c:pt idx="15">
                  <c:v>-0.99999999999999734</c:v>
                </c:pt>
                <c:pt idx="16">
                  <c:v>-0.79999999999999716</c:v>
                </c:pt>
                <c:pt idx="17">
                  <c:v>-0.59999999999999698</c:v>
                </c:pt>
                <c:pt idx="18">
                  <c:v>-0.3999999999999968</c:v>
                </c:pt>
                <c:pt idx="19">
                  <c:v>-0.19999999999999662</c:v>
                </c:pt>
                <c:pt idx="20">
                  <c:v>0</c:v>
                </c:pt>
                <c:pt idx="21">
                  <c:v>0.19999999999999662</c:v>
                </c:pt>
                <c:pt idx="22">
                  <c:v>0.39999999999999325</c:v>
                </c:pt>
                <c:pt idx="23">
                  <c:v>0.59999999999998987</c:v>
                </c:pt>
                <c:pt idx="24">
                  <c:v>0.7999999999999865</c:v>
                </c:pt>
                <c:pt idx="25">
                  <c:v>0.99999999999998312</c:v>
                </c:pt>
                <c:pt idx="26">
                  <c:v>1.1999999999999797</c:v>
                </c:pt>
                <c:pt idx="27">
                  <c:v>1.3999999999999764</c:v>
                </c:pt>
                <c:pt idx="28">
                  <c:v>1.599999999999973</c:v>
                </c:pt>
                <c:pt idx="29">
                  <c:v>1.7999999999999696</c:v>
                </c:pt>
                <c:pt idx="30">
                  <c:v>1.9999999999999662</c:v>
                </c:pt>
                <c:pt idx="31">
                  <c:v>2.1999999999999629</c:v>
                </c:pt>
                <c:pt idx="32">
                  <c:v>2.3999999999999595</c:v>
                </c:pt>
                <c:pt idx="33">
                  <c:v>2.5999999999999561</c:v>
                </c:pt>
                <c:pt idx="34">
                  <c:v>2.7999999999999527</c:v>
                </c:pt>
                <c:pt idx="35">
                  <c:v>2.9999999999999494</c:v>
                </c:pt>
                <c:pt idx="36">
                  <c:v>3.199999999999946</c:v>
                </c:pt>
                <c:pt idx="37">
                  <c:v>3.3999999999999426</c:v>
                </c:pt>
                <c:pt idx="38">
                  <c:v>3.5999999999999392</c:v>
                </c:pt>
                <c:pt idx="39">
                  <c:v>3.7999999999999359</c:v>
                </c:pt>
                <c:pt idx="40">
                  <c:v>3.9999999999999325</c:v>
                </c:pt>
                <c:pt idx="41">
                  <c:v>4.1999999999999291</c:v>
                </c:pt>
                <c:pt idx="42">
                  <c:v>4.3999999999999257</c:v>
                </c:pt>
                <c:pt idx="43">
                  <c:v>4.5999999999999224</c:v>
                </c:pt>
                <c:pt idx="44">
                  <c:v>4.799999999999919</c:v>
                </c:pt>
                <c:pt idx="45">
                  <c:v>4.9999999999999156</c:v>
                </c:pt>
                <c:pt idx="46">
                  <c:v>5.1999999999999122</c:v>
                </c:pt>
                <c:pt idx="47">
                  <c:v>5.3999999999999089</c:v>
                </c:pt>
                <c:pt idx="48">
                  <c:v>5.5999999999999055</c:v>
                </c:pt>
                <c:pt idx="49">
                  <c:v>5.7999999999999021</c:v>
                </c:pt>
                <c:pt idx="50">
                  <c:v>5.9999999999998987</c:v>
                </c:pt>
                <c:pt idx="51">
                  <c:v>6.1999999999998954</c:v>
                </c:pt>
                <c:pt idx="52">
                  <c:v>6.399999999999892</c:v>
                </c:pt>
                <c:pt idx="53">
                  <c:v>6.5999999999998886</c:v>
                </c:pt>
                <c:pt idx="54">
                  <c:v>6.7999999999998852</c:v>
                </c:pt>
                <c:pt idx="55">
                  <c:v>6.9999999999998819</c:v>
                </c:pt>
                <c:pt idx="56">
                  <c:v>7.1999999999998785</c:v>
                </c:pt>
                <c:pt idx="57">
                  <c:v>7.3999999999998751</c:v>
                </c:pt>
                <c:pt idx="58">
                  <c:v>7.5999999999998717</c:v>
                </c:pt>
                <c:pt idx="59">
                  <c:v>7.7999999999998684</c:v>
                </c:pt>
                <c:pt idx="60">
                  <c:v>7.999999999999865</c:v>
                </c:pt>
                <c:pt idx="61">
                  <c:v>8.1999999999998607</c:v>
                </c:pt>
                <c:pt idx="62">
                  <c:v>8.3999999999998565</c:v>
                </c:pt>
                <c:pt idx="63">
                  <c:v>8.5999999999998522</c:v>
                </c:pt>
                <c:pt idx="64">
                  <c:v>8.7999999999998479</c:v>
                </c:pt>
                <c:pt idx="65">
                  <c:v>8.9999999999998437</c:v>
                </c:pt>
                <c:pt idx="66">
                  <c:v>9.1999999999998394</c:v>
                </c:pt>
                <c:pt idx="67">
                  <c:v>9.3999999999998352</c:v>
                </c:pt>
                <c:pt idx="68">
                  <c:v>9.5999999999998309</c:v>
                </c:pt>
                <c:pt idx="69">
                  <c:v>9.7999999999998266</c:v>
                </c:pt>
                <c:pt idx="70">
                  <c:v>9.9999999999998224</c:v>
                </c:pt>
                <c:pt idx="71">
                  <c:v>10.199999999999818</c:v>
                </c:pt>
                <c:pt idx="72">
                  <c:v>10.399999999999814</c:v>
                </c:pt>
                <c:pt idx="73">
                  <c:v>10.59999999999981</c:v>
                </c:pt>
                <c:pt idx="74">
                  <c:v>10.799999999999805</c:v>
                </c:pt>
                <c:pt idx="75">
                  <c:v>10.999999999999801</c:v>
                </c:pt>
                <c:pt idx="76">
                  <c:v>11.199999999999797</c:v>
                </c:pt>
                <c:pt idx="77">
                  <c:v>11.399999999999793</c:v>
                </c:pt>
                <c:pt idx="78">
                  <c:v>11.599999999999788</c:v>
                </c:pt>
                <c:pt idx="79">
                  <c:v>11.799999999999784</c:v>
                </c:pt>
                <c:pt idx="80">
                  <c:v>11.99999999999978</c:v>
                </c:pt>
                <c:pt idx="81">
                  <c:v>12.199999999999775</c:v>
                </c:pt>
                <c:pt idx="82">
                  <c:v>12.399999999999771</c:v>
                </c:pt>
                <c:pt idx="83">
                  <c:v>12.599999999999767</c:v>
                </c:pt>
                <c:pt idx="84">
                  <c:v>12.799999999999763</c:v>
                </c:pt>
                <c:pt idx="85">
                  <c:v>12.999999999999758</c:v>
                </c:pt>
                <c:pt idx="86">
                  <c:v>13.199999999999754</c:v>
                </c:pt>
                <c:pt idx="87">
                  <c:v>13.39999999999975</c:v>
                </c:pt>
                <c:pt idx="88">
                  <c:v>13.599999999999746</c:v>
                </c:pt>
                <c:pt idx="89">
                  <c:v>13.799999999999741</c:v>
                </c:pt>
                <c:pt idx="90">
                  <c:v>13.999999999999737</c:v>
                </c:pt>
                <c:pt idx="91">
                  <c:v>14.199999999999733</c:v>
                </c:pt>
                <c:pt idx="92">
                  <c:v>14.399999999999729</c:v>
                </c:pt>
                <c:pt idx="93">
                  <c:v>14.599999999999724</c:v>
                </c:pt>
                <c:pt idx="94">
                  <c:v>14.79999999999972</c:v>
                </c:pt>
                <c:pt idx="95">
                  <c:v>14.999999999999716</c:v>
                </c:pt>
              </c:numCache>
            </c:numRef>
          </c:cat>
          <c:val>
            <c:numRef>
              <c:f>Pitch!$C$2:$C$97</c:f>
              <c:numCache>
                <c:formatCode>0.0</c:formatCode>
                <c:ptCount val="96"/>
                <c:pt idx="0">
                  <c:v>80.4485062894652</c:v>
                </c:pt>
                <c:pt idx="1">
                  <c:v>76.686389150968139</c:v>
                </c:pt>
                <c:pt idx="2">
                  <c:v>73.000662497942855</c:v>
                </c:pt>
                <c:pt idx="3">
                  <c:v>69.391724272891324</c:v>
                </c:pt>
                <c:pt idx="4">
                  <c:v>65.859985191140012</c:v>
                </c:pt>
                <c:pt idx="5">
                  <c:v>62.40586951324714</c:v>
                </c:pt>
                <c:pt idx="6">
                  <c:v>59.029815887283846</c:v>
                </c:pt>
                <c:pt idx="7">
                  <c:v>55.732278269529552</c:v>
                </c:pt>
                <c:pt idx="8">
                  <c:v>52.513726933451359</c:v>
                </c:pt>
                <c:pt idx="9">
                  <c:v>49.374649578425</c:v>
                </c:pt>
                <c:pt idx="10">
                  <c:v>46.315552551553694</c:v>
                </c:pt>
                <c:pt idx="11">
                  <c:v>43.336962198228946</c:v>
                </c:pt>
                <c:pt idx="12">
                  <c:v>40.43942635985033</c:v>
                </c:pt>
                <c:pt idx="13">
                  <c:v>37.62351604049698</c:v>
                </c:pt>
                <c:pt idx="14">
                  <c:v>34.889827268487601</c:v>
                </c:pt>
                <c:pt idx="15">
                  <c:v>32.238983183884741</c:v>
                </c:pt>
                <c:pt idx="16">
                  <c:v>29.67163638936912</c:v>
                </c:pt>
                <c:pt idx="17">
                  <c:v>27.188471609903647</c:v>
                </c:pt>
                <c:pt idx="18">
                  <c:v>24.790208716724639</c:v>
                </c:pt>
                <c:pt idx="19">
                  <c:v>22.477606184123651</c:v>
                </c:pt>
                <c:pt idx="20">
                  <c:v>20.251465064166368</c:v>
                </c:pt>
                <c:pt idx="21">
                  <c:v>18.112633586267258</c:v>
                </c:pt>
                <c:pt idx="22">
                  <c:v>16.06201251729501</c:v>
                </c:pt>
                <c:pt idx="23">
                  <c:v>14.100561456372343</c:v>
                </c:pt>
                <c:pt idx="24">
                  <c:v>12.229306290801929</c:v>
                </c:pt>
                <c:pt idx="25">
                  <c:v>10.4493481116843</c:v>
                </c:pt>
                <c:pt idx="26">
                  <c:v>8.7618739891431634</c:v>
                </c:pt>
                <c:pt idx="27">
                  <c:v>7.1681701523578258</c:v>
                </c:pt>
                <c:pt idx="28">
                  <c:v>5.6696383326318607</c:v>
                </c:pt>
                <c:pt idx="29">
                  <c:v>4.267816348230939</c:v>
                </c:pt>
                <c:pt idx="30">
                  <c:v>2.9644045063692044</c:v>
                </c:pt>
                <c:pt idx="31">
                  <c:v>1.7613001941368704</c:v>
                </c:pt>
                <c:pt idx="32">
                  <c:v>0.66064435974697755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0.66064435974626967</c:v>
                </c:pt>
                <c:pt idx="49">
                  <c:v>1.7613001941360924</c:v>
                </c:pt>
                <c:pt idx="50">
                  <c:v>2.9644045063683588</c:v>
                </c:pt>
                <c:pt idx="51">
                  <c:v>4.2678163482300295</c:v>
                </c:pt>
                <c:pt idx="52">
                  <c:v>5.6696383326308801</c:v>
                </c:pt>
                <c:pt idx="53">
                  <c:v>7.1681701523567796</c:v>
                </c:pt>
                <c:pt idx="54">
                  <c:v>8.7618739891420585</c:v>
                </c:pt>
                <c:pt idx="55">
                  <c:v>10.449348111683125</c:v>
                </c:pt>
                <c:pt idx="56">
                  <c:v>12.229306290800697</c:v>
                </c:pt>
                <c:pt idx="57">
                  <c:v>14.10056145637105</c:v>
                </c:pt>
                <c:pt idx="58">
                  <c:v>16.062012517293656</c:v>
                </c:pt>
                <c:pt idx="59">
                  <c:v>18.112633586265844</c:v>
                </c:pt>
                <c:pt idx="60">
                  <c:v>20.25146506416489</c:v>
                </c:pt>
                <c:pt idx="61">
                  <c:v>22.477606184122099</c:v>
                </c:pt>
                <c:pt idx="62">
                  <c:v>24.790208716723001</c:v>
                </c:pt>
                <c:pt idx="63">
                  <c:v>27.188471609901889</c:v>
                </c:pt>
                <c:pt idx="64">
                  <c:v>29.671636389367237</c:v>
                </c:pt>
                <c:pt idx="65">
                  <c:v>32.238983183882745</c:v>
                </c:pt>
                <c:pt idx="66">
                  <c:v>34.889827268485455</c:v>
                </c:pt>
                <c:pt idx="67">
                  <c:v>37.623516040494728</c:v>
                </c:pt>
                <c:pt idx="68">
                  <c:v>40.439426359847964</c:v>
                </c:pt>
                <c:pt idx="69">
                  <c:v>43.336962198226402</c:v>
                </c:pt>
                <c:pt idx="70">
                  <c:v>46.315552551551036</c:v>
                </c:pt>
                <c:pt idx="71">
                  <c:v>49.374649578422208</c:v>
                </c:pt>
                <c:pt idx="72">
                  <c:v>52.513726933448417</c:v>
                </c:pt>
                <c:pt idx="73">
                  <c:v>55.732278269526475</c:v>
                </c:pt>
                <c:pt idx="74">
                  <c:v>59.029815887280627</c:v>
                </c:pt>
                <c:pt idx="75">
                  <c:v>62.405869513243715</c:v>
                </c:pt>
                <c:pt idx="76">
                  <c:v>65.859985191136474</c:v>
                </c:pt>
                <c:pt idx="77">
                  <c:v>69.391724272887615</c:v>
                </c:pt>
                <c:pt idx="78">
                  <c:v>73.000662497939061</c:v>
                </c:pt>
                <c:pt idx="79">
                  <c:v>76.686389150964061</c:v>
                </c:pt>
                <c:pt idx="80">
                  <c:v>80.448506289461037</c:v>
                </c:pt>
                <c:pt idx="81">
                  <c:v>84.286628033803595</c:v>
                </c:pt>
                <c:pt idx="82">
                  <c:v>88.200379913282774</c:v>
                </c:pt>
                <c:pt idx="83">
                  <c:v>92.189398262482769</c:v>
                </c:pt>
                <c:pt idx="84">
                  <c:v>96.253329663025767</c:v>
                </c:pt>
                <c:pt idx="85">
                  <c:v>100.39183042631014</c:v>
                </c:pt>
                <c:pt idx="86">
                  <c:v>104.60456611338209</c:v>
                </c:pt>
                <c:pt idx="87">
                  <c:v>108.89121108851599</c:v>
                </c:pt>
                <c:pt idx="88">
                  <c:v>113.25144810346478</c:v>
                </c:pt>
                <c:pt idx="89">
                  <c:v>117.68496790967295</c:v>
                </c:pt>
                <c:pt idx="90">
                  <c:v>122.19146889603267</c:v>
                </c:pt>
                <c:pt idx="91">
                  <c:v>126.77065675002137</c:v>
                </c:pt>
                <c:pt idx="92">
                  <c:v>131.42224414027714</c:v>
                </c:pt>
                <c:pt idx="93">
                  <c:v>136.14595041886651</c:v>
                </c:pt>
                <c:pt idx="94">
                  <c:v>140.94150134167302</c:v>
                </c:pt>
                <c:pt idx="95">
                  <c:v>145.80862880548372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95-458E-B0CF-DC70F6A4011A}"/>
            </c:ext>
          </c:extLst>
        </c:ser>
        <c:ser>
          <c:idx val="0"/>
          <c:order val="1"/>
          <c:tx>
            <c:strRef>
              <c:f>Pitch!$B$1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Pitch!$A$2:$A$97</c:f>
              <c:numCache>
                <c:formatCode>General</c:formatCode>
                <c:ptCount val="96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-1.9999999999999982</c:v>
                </c:pt>
                <c:pt idx="11">
                  <c:v>-1.799999999999998</c:v>
                </c:pt>
                <c:pt idx="12">
                  <c:v>-1.5999999999999979</c:v>
                </c:pt>
                <c:pt idx="13">
                  <c:v>-1.3999999999999977</c:v>
                </c:pt>
                <c:pt idx="14">
                  <c:v>-1.1999999999999975</c:v>
                </c:pt>
                <c:pt idx="15">
                  <c:v>-0.99999999999999734</c:v>
                </c:pt>
                <c:pt idx="16">
                  <c:v>-0.79999999999999716</c:v>
                </c:pt>
                <c:pt idx="17">
                  <c:v>-0.59999999999999698</c:v>
                </c:pt>
                <c:pt idx="18">
                  <c:v>-0.3999999999999968</c:v>
                </c:pt>
                <c:pt idx="19">
                  <c:v>-0.19999999999999662</c:v>
                </c:pt>
                <c:pt idx="20">
                  <c:v>0</c:v>
                </c:pt>
                <c:pt idx="21">
                  <c:v>0.19999999999999662</c:v>
                </c:pt>
                <c:pt idx="22">
                  <c:v>0.39999999999999325</c:v>
                </c:pt>
                <c:pt idx="23">
                  <c:v>0.59999999999998987</c:v>
                </c:pt>
                <c:pt idx="24">
                  <c:v>0.7999999999999865</c:v>
                </c:pt>
                <c:pt idx="25">
                  <c:v>0.99999999999998312</c:v>
                </c:pt>
                <c:pt idx="26">
                  <c:v>1.1999999999999797</c:v>
                </c:pt>
                <c:pt idx="27">
                  <c:v>1.3999999999999764</c:v>
                </c:pt>
                <c:pt idx="28">
                  <c:v>1.599999999999973</c:v>
                </c:pt>
                <c:pt idx="29">
                  <c:v>1.7999999999999696</c:v>
                </c:pt>
                <c:pt idx="30">
                  <c:v>1.9999999999999662</c:v>
                </c:pt>
                <c:pt idx="31">
                  <c:v>2.1999999999999629</c:v>
                </c:pt>
                <c:pt idx="32">
                  <c:v>2.3999999999999595</c:v>
                </c:pt>
                <c:pt idx="33">
                  <c:v>2.5999999999999561</c:v>
                </c:pt>
                <c:pt idx="34">
                  <c:v>2.7999999999999527</c:v>
                </c:pt>
                <c:pt idx="35">
                  <c:v>2.9999999999999494</c:v>
                </c:pt>
                <c:pt idx="36">
                  <c:v>3.199999999999946</c:v>
                </c:pt>
                <c:pt idx="37">
                  <c:v>3.3999999999999426</c:v>
                </c:pt>
                <c:pt idx="38">
                  <c:v>3.5999999999999392</c:v>
                </c:pt>
                <c:pt idx="39">
                  <c:v>3.7999999999999359</c:v>
                </c:pt>
                <c:pt idx="40">
                  <c:v>3.9999999999999325</c:v>
                </c:pt>
                <c:pt idx="41">
                  <c:v>4.1999999999999291</c:v>
                </c:pt>
                <c:pt idx="42">
                  <c:v>4.3999999999999257</c:v>
                </c:pt>
                <c:pt idx="43">
                  <c:v>4.5999999999999224</c:v>
                </c:pt>
                <c:pt idx="44">
                  <c:v>4.799999999999919</c:v>
                </c:pt>
                <c:pt idx="45">
                  <c:v>4.9999999999999156</c:v>
                </c:pt>
                <c:pt idx="46">
                  <c:v>5.1999999999999122</c:v>
                </c:pt>
                <c:pt idx="47">
                  <c:v>5.3999999999999089</c:v>
                </c:pt>
                <c:pt idx="48">
                  <c:v>5.5999999999999055</c:v>
                </c:pt>
                <c:pt idx="49">
                  <c:v>5.7999999999999021</c:v>
                </c:pt>
                <c:pt idx="50">
                  <c:v>5.9999999999998987</c:v>
                </c:pt>
                <c:pt idx="51">
                  <c:v>6.1999999999998954</c:v>
                </c:pt>
                <c:pt idx="52">
                  <c:v>6.399999999999892</c:v>
                </c:pt>
                <c:pt idx="53">
                  <c:v>6.5999999999998886</c:v>
                </c:pt>
                <c:pt idx="54">
                  <c:v>6.7999999999998852</c:v>
                </c:pt>
                <c:pt idx="55">
                  <c:v>6.9999999999998819</c:v>
                </c:pt>
                <c:pt idx="56">
                  <c:v>7.1999999999998785</c:v>
                </c:pt>
                <c:pt idx="57">
                  <c:v>7.3999999999998751</c:v>
                </c:pt>
                <c:pt idx="58">
                  <c:v>7.5999999999998717</c:v>
                </c:pt>
                <c:pt idx="59">
                  <c:v>7.7999999999998684</c:v>
                </c:pt>
                <c:pt idx="60">
                  <c:v>7.999999999999865</c:v>
                </c:pt>
                <c:pt idx="61">
                  <c:v>8.1999999999998607</c:v>
                </c:pt>
                <c:pt idx="62">
                  <c:v>8.3999999999998565</c:v>
                </c:pt>
                <c:pt idx="63">
                  <c:v>8.5999999999998522</c:v>
                </c:pt>
                <c:pt idx="64">
                  <c:v>8.7999999999998479</c:v>
                </c:pt>
                <c:pt idx="65">
                  <c:v>8.9999999999998437</c:v>
                </c:pt>
                <c:pt idx="66">
                  <c:v>9.1999999999998394</c:v>
                </c:pt>
                <c:pt idx="67">
                  <c:v>9.3999999999998352</c:v>
                </c:pt>
                <c:pt idx="68">
                  <c:v>9.5999999999998309</c:v>
                </c:pt>
                <c:pt idx="69">
                  <c:v>9.7999999999998266</c:v>
                </c:pt>
                <c:pt idx="70">
                  <c:v>9.9999999999998224</c:v>
                </c:pt>
                <c:pt idx="71">
                  <c:v>10.199999999999818</c:v>
                </c:pt>
                <c:pt idx="72">
                  <c:v>10.399999999999814</c:v>
                </c:pt>
                <c:pt idx="73">
                  <c:v>10.59999999999981</c:v>
                </c:pt>
                <c:pt idx="74">
                  <c:v>10.799999999999805</c:v>
                </c:pt>
                <c:pt idx="75">
                  <c:v>10.999999999999801</c:v>
                </c:pt>
                <c:pt idx="76">
                  <c:v>11.199999999999797</c:v>
                </c:pt>
                <c:pt idx="77">
                  <c:v>11.399999999999793</c:v>
                </c:pt>
                <c:pt idx="78">
                  <c:v>11.599999999999788</c:v>
                </c:pt>
                <c:pt idx="79">
                  <c:v>11.799999999999784</c:v>
                </c:pt>
                <c:pt idx="80">
                  <c:v>11.99999999999978</c:v>
                </c:pt>
                <c:pt idx="81">
                  <c:v>12.199999999999775</c:v>
                </c:pt>
                <c:pt idx="82">
                  <c:v>12.399999999999771</c:v>
                </c:pt>
                <c:pt idx="83">
                  <c:v>12.599999999999767</c:v>
                </c:pt>
                <c:pt idx="84">
                  <c:v>12.799999999999763</c:v>
                </c:pt>
                <c:pt idx="85">
                  <c:v>12.999999999999758</c:v>
                </c:pt>
                <c:pt idx="86">
                  <c:v>13.199999999999754</c:v>
                </c:pt>
                <c:pt idx="87">
                  <c:v>13.39999999999975</c:v>
                </c:pt>
                <c:pt idx="88">
                  <c:v>13.599999999999746</c:v>
                </c:pt>
                <c:pt idx="89">
                  <c:v>13.799999999999741</c:v>
                </c:pt>
                <c:pt idx="90">
                  <c:v>13.999999999999737</c:v>
                </c:pt>
                <c:pt idx="91">
                  <c:v>14.199999999999733</c:v>
                </c:pt>
                <c:pt idx="92">
                  <c:v>14.399999999999729</c:v>
                </c:pt>
                <c:pt idx="93">
                  <c:v>14.599999999999724</c:v>
                </c:pt>
                <c:pt idx="94">
                  <c:v>14.79999999999972</c:v>
                </c:pt>
                <c:pt idx="95">
                  <c:v>14.999999999999716</c:v>
                </c:pt>
              </c:numCache>
              <c:extLst xmlns:c15="http://schemas.microsoft.com/office/drawing/2012/chart"/>
            </c:numRef>
          </c:cat>
          <c:val>
            <c:numRef>
              <c:f>Pitch!$B$2:$B$102</c:f>
              <c:numCache>
                <c:formatCode>0.0</c:formatCode>
                <c:ptCount val="101"/>
                <c:pt idx="0">
                  <c:v>80.4485062894652</c:v>
                </c:pt>
                <c:pt idx="1">
                  <c:v>76.686389150968139</c:v>
                </c:pt>
                <c:pt idx="2">
                  <c:v>73.000662497942855</c:v>
                </c:pt>
                <c:pt idx="3">
                  <c:v>69.391724272891324</c:v>
                </c:pt>
                <c:pt idx="4">
                  <c:v>65.859985191140012</c:v>
                </c:pt>
                <c:pt idx="5">
                  <c:v>62.40586951324714</c:v>
                </c:pt>
                <c:pt idx="6">
                  <c:v>59.029815887283846</c:v>
                </c:pt>
                <c:pt idx="7">
                  <c:v>55.732278269529552</c:v>
                </c:pt>
                <c:pt idx="8">
                  <c:v>52.513726933451359</c:v>
                </c:pt>
                <c:pt idx="9">
                  <c:v>49.374649578425</c:v>
                </c:pt>
                <c:pt idx="10">
                  <c:v>46.315552551553694</c:v>
                </c:pt>
                <c:pt idx="11">
                  <c:v>43.336962198228946</c:v>
                </c:pt>
                <c:pt idx="12">
                  <c:v>40.43942635985033</c:v>
                </c:pt>
                <c:pt idx="13">
                  <c:v>37.62351604049698</c:v>
                </c:pt>
                <c:pt idx="14">
                  <c:v>34.889827268487601</c:v>
                </c:pt>
                <c:pt idx="15">
                  <c:v>32.238983183884741</c:v>
                </c:pt>
                <c:pt idx="16">
                  <c:v>29.67163638936912</c:v>
                </c:pt>
                <c:pt idx="17">
                  <c:v>27.188471609903647</c:v>
                </c:pt>
                <c:pt idx="18">
                  <c:v>24.790208716724639</c:v>
                </c:pt>
                <c:pt idx="19">
                  <c:v>22.477606184123651</c:v>
                </c:pt>
                <c:pt idx="20">
                  <c:v>20.251465064166368</c:v>
                </c:pt>
                <c:pt idx="21">
                  <c:v>18.112633586267258</c:v>
                </c:pt>
                <c:pt idx="22">
                  <c:v>16.06201251729501</c:v>
                </c:pt>
                <c:pt idx="23">
                  <c:v>14.100561456372343</c:v>
                </c:pt>
                <c:pt idx="24">
                  <c:v>12.229306290801929</c:v>
                </c:pt>
                <c:pt idx="25">
                  <c:v>10.4493481116843</c:v>
                </c:pt>
                <c:pt idx="26">
                  <c:v>8.7618739891431634</c:v>
                </c:pt>
                <c:pt idx="27">
                  <c:v>7.1681701523578258</c:v>
                </c:pt>
                <c:pt idx="28">
                  <c:v>5.6696383326318607</c:v>
                </c:pt>
                <c:pt idx="29">
                  <c:v>4.267816348230939</c:v>
                </c:pt>
                <c:pt idx="30">
                  <c:v>2.9644045063692044</c:v>
                </c:pt>
                <c:pt idx="31">
                  <c:v>1.7613001941368704</c:v>
                </c:pt>
                <c:pt idx="32">
                  <c:v>0.66064435974697755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0.66064435974626967</c:v>
                </c:pt>
                <c:pt idx="49">
                  <c:v>1.7613001941360924</c:v>
                </c:pt>
                <c:pt idx="50">
                  <c:v>2.9644045063683588</c:v>
                </c:pt>
                <c:pt idx="51">
                  <c:v>4.2678163482300295</c:v>
                </c:pt>
                <c:pt idx="52">
                  <c:v>5.6696383326308801</c:v>
                </c:pt>
                <c:pt idx="53">
                  <c:v>7.1681701523567796</c:v>
                </c:pt>
                <c:pt idx="54">
                  <c:v>8.7618739891420585</c:v>
                </c:pt>
                <c:pt idx="55">
                  <c:v>10.449348111683125</c:v>
                </c:pt>
                <c:pt idx="56">
                  <c:v>12.229306290800697</c:v>
                </c:pt>
                <c:pt idx="57">
                  <c:v>14.10056145637105</c:v>
                </c:pt>
                <c:pt idx="58">
                  <c:v>16.062012517293656</c:v>
                </c:pt>
                <c:pt idx="59">
                  <c:v>18.112633586265844</c:v>
                </c:pt>
                <c:pt idx="60">
                  <c:v>20.25146506416489</c:v>
                </c:pt>
                <c:pt idx="61">
                  <c:v>22.477606184122099</c:v>
                </c:pt>
                <c:pt idx="62">
                  <c:v>24.790208716723001</c:v>
                </c:pt>
                <c:pt idx="63">
                  <c:v>27.188471609901889</c:v>
                </c:pt>
                <c:pt idx="64">
                  <c:v>29.671636389367237</c:v>
                </c:pt>
                <c:pt idx="65">
                  <c:v>32.238983183882745</c:v>
                </c:pt>
                <c:pt idx="66">
                  <c:v>34.889827268485455</c:v>
                </c:pt>
                <c:pt idx="67">
                  <c:v>37.623516040494728</c:v>
                </c:pt>
                <c:pt idx="68">
                  <c:v>40.439426359847964</c:v>
                </c:pt>
                <c:pt idx="69">
                  <c:v>43.336962198226402</c:v>
                </c:pt>
                <c:pt idx="70">
                  <c:v>46.315552551551036</c:v>
                </c:pt>
                <c:pt idx="71">
                  <c:v>49.374649578422208</c:v>
                </c:pt>
                <c:pt idx="72">
                  <c:v>52.513726933448417</c:v>
                </c:pt>
                <c:pt idx="73">
                  <c:v>55.732278269526475</c:v>
                </c:pt>
                <c:pt idx="74">
                  <c:v>59.029815887280627</c:v>
                </c:pt>
                <c:pt idx="75">
                  <c:v>62.405869513243715</c:v>
                </c:pt>
                <c:pt idx="76">
                  <c:v>65.859985191136474</c:v>
                </c:pt>
                <c:pt idx="77">
                  <c:v>69.391724272887615</c:v>
                </c:pt>
                <c:pt idx="78">
                  <c:v>73.000662497939061</c:v>
                </c:pt>
                <c:pt idx="79">
                  <c:v>76.686389150964061</c:v>
                </c:pt>
                <c:pt idx="80">
                  <c:v>80.448506289461037</c:v>
                </c:pt>
                <c:pt idx="81">
                  <c:v>84.286628033803595</c:v>
                </c:pt>
                <c:pt idx="82">
                  <c:v>88.200379913282774</c:v>
                </c:pt>
                <c:pt idx="83">
                  <c:v>92.189398262482769</c:v>
                </c:pt>
                <c:pt idx="84">
                  <c:v>96.253329663025767</c:v>
                </c:pt>
                <c:pt idx="85">
                  <c:v>100.39183042631014</c:v>
                </c:pt>
                <c:pt idx="86">
                  <c:v>104.60456611338209</c:v>
                </c:pt>
                <c:pt idx="87">
                  <c:v>108.89121108851599</c:v>
                </c:pt>
                <c:pt idx="88">
                  <c:v>113.25144810346478</c:v>
                </c:pt>
                <c:pt idx="89">
                  <c:v>117.68496790967295</c:v>
                </c:pt>
                <c:pt idx="90">
                  <c:v>122.19146889603267</c:v>
                </c:pt>
                <c:pt idx="91">
                  <c:v>126.77065675002137</c:v>
                </c:pt>
                <c:pt idx="92">
                  <c:v>131.42224414027714</c:v>
                </c:pt>
                <c:pt idx="93">
                  <c:v>136.14595041886651</c:v>
                </c:pt>
                <c:pt idx="94">
                  <c:v>140.94150134167302</c:v>
                </c:pt>
                <c:pt idx="95">
                  <c:v>145.80862880548372</c:v>
                </c:pt>
                <c:pt idx="96">
                  <c:v>150.74707060049022</c:v>
                </c:pt>
                <c:pt idx="97">
                  <c:v>155.75657017703961</c:v>
                </c:pt>
                <c:pt idx="98">
                  <c:v>160.83687642557467</c:v>
                </c:pt>
                <c:pt idx="99">
                  <c:v>165.98774346880612</c:v>
                </c:pt>
                <c:pt idx="100">
                  <c:v>171.20893046523537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A95-458E-B0CF-DC70F6A40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</a:t>
                </a:r>
                <a:r>
                  <a:rPr lang="en-AU" sz="1200" b="1" i="0" u="none" strike="noStrike" baseline="0"/>
                  <a:t>°</a:t>
                </a:r>
                <a:r>
                  <a:rPr lang="en-AU" sz="1200" baseline="0"/>
                  <a:t>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9.936742720262671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Bank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Bank!$C$1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Bank!$A$2:$A$97</c:f>
              <c:numCache>
                <c:formatCode>0.0</c:formatCode>
                <c:ptCount val="9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0.80000000000000016</c:v>
                </c:pt>
                <c:pt idx="5">
                  <c:v>1.0000000000000002</c:v>
                </c:pt>
                <c:pt idx="6">
                  <c:v>1.2000000000000002</c:v>
                </c:pt>
                <c:pt idx="7">
                  <c:v>1.4000000000000001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2.4000000000000004</c:v>
                </c:pt>
                <c:pt idx="13">
                  <c:v>2.6000000000000005</c:v>
                </c:pt>
                <c:pt idx="14">
                  <c:v>2.8000000000000007</c:v>
                </c:pt>
                <c:pt idx="15">
                  <c:v>3.0000000000000009</c:v>
                </c:pt>
                <c:pt idx="16">
                  <c:v>3.2000000000000011</c:v>
                </c:pt>
                <c:pt idx="17">
                  <c:v>3.4000000000000012</c:v>
                </c:pt>
                <c:pt idx="18">
                  <c:v>3.6000000000000014</c:v>
                </c:pt>
                <c:pt idx="19">
                  <c:v>3.8000000000000016</c:v>
                </c:pt>
                <c:pt idx="20">
                  <c:v>4.0000000000000018</c:v>
                </c:pt>
                <c:pt idx="21">
                  <c:v>4.200000000000002</c:v>
                </c:pt>
                <c:pt idx="22">
                  <c:v>4.4000000000000021</c:v>
                </c:pt>
                <c:pt idx="23">
                  <c:v>4.6000000000000023</c:v>
                </c:pt>
                <c:pt idx="24">
                  <c:v>4.8000000000000025</c:v>
                </c:pt>
                <c:pt idx="25">
                  <c:v>5.0000000000000027</c:v>
                </c:pt>
                <c:pt idx="26">
                  <c:v>5.2000000000000028</c:v>
                </c:pt>
                <c:pt idx="27">
                  <c:v>5.400000000000003</c:v>
                </c:pt>
                <c:pt idx="28">
                  <c:v>5.6000000000000032</c:v>
                </c:pt>
                <c:pt idx="29">
                  <c:v>5.8000000000000034</c:v>
                </c:pt>
                <c:pt idx="30">
                  <c:v>6.0000000000000036</c:v>
                </c:pt>
                <c:pt idx="31">
                  <c:v>6.2000000000000037</c:v>
                </c:pt>
                <c:pt idx="32">
                  <c:v>6.4000000000000039</c:v>
                </c:pt>
                <c:pt idx="33">
                  <c:v>6.6000000000000041</c:v>
                </c:pt>
                <c:pt idx="34">
                  <c:v>6.8000000000000043</c:v>
                </c:pt>
                <c:pt idx="35">
                  <c:v>7.0000000000000044</c:v>
                </c:pt>
                <c:pt idx="36">
                  <c:v>7.2000000000000046</c:v>
                </c:pt>
                <c:pt idx="37">
                  <c:v>7.4000000000000048</c:v>
                </c:pt>
                <c:pt idx="38">
                  <c:v>7.600000000000005</c:v>
                </c:pt>
                <c:pt idx="39">
                  <c:v>7.8000000000000052</c:v>
                </c:pt>
                <c:pt idx="40">
                  <c:v>8.0000000000000053</c:v>
                </c:pt>
                <c:pt idx="41">
                  <c:v>8.2000000000000064</c:v>
                </c:pt>
                <c:pt idx="42">
                  <c:v>8.4000000000000075</c:v>
                </c:pt>
                <c:pt idx="43">
                  <c:v>8.6000000000000085</c:v>
                </c:pt>
                <c:pt idx="44">
                  <c:v>8.8000000000000096</c:v>
                </c:pt>
                <c:pt idx="45">
                  <c:v>9.0000000000000107</c:v>
                </c:pt>
                <c:pt idx="46">
                  <c:v>9.2000000000000117</c:v>
                </c:pt>
                <c:pt idx="47">
                  <c:v>9.4000000000000128</c:v>
                </c:pt>
                <c:pt idx="48">
                  <c:v>9.6000000000000139</c:v>
                </c:pt>
                <c:pt idx="49">
                  <c:v>9.8000000000000149</c:v>
                </c:pt>
                <c:pt idx="50">
                  <c:v>10.000000000000016</c:v>
                </c:pt>
                <c:pt idx="51">
                  <c:v>10.200000000000017</c:v>
                </c:pt>
                <c:pt idx="52">
                  <c:v>10.400000000000018</c:v>
                </c:pt>
                <c:pt idx="53">
                  <c:v>10.600000000000019</c:v>
                </c:pt>
                <c:pt idx="54">
                  <c:v>10.80000000000002</c:v>
                </c:pt>
                <c:pt idx="55">
                  <c:v>11.000000000000021</c:v>
                </c:pt>
                <c:pt idx="56">
                  <c:v>11.200000000000022</c:v>
                </c:pt>
                <c:pt idx="57">
                  <c:v>11.400000000000023</c:v>
                </c:pt>
                <c:pt idx="58">
                  <c:v>11.600000000000025</c:v>
                </c:pt>
                <c:pt idx="59">
                  <c:v>11.800000000000026</c:v>
                </c:pt>
                <c:pt idx="60">
                  <c:v>12.000000000000027</c:v>
                </c:pt>
                <c:pt idx="61">
                  <c:v>12.200000000000028</c:v>
                </c:pt>
                <c:pt idx="62">
                  <c:v>12.400000000000029</c:v>
                </c:pt>
                <c:pt idx="63">
                  <c:v>12.60000000000003</c:v>
                </c:pt>
                <c:pt idx="64">
                  <c:v>12.800000000000031</c:v>
                </c:pt>
                <c:pt idx="65">
                  <c:v>13.000000000000032</c:v>
                </c:pt>
                <c:pt idx="66">
                  <c:v>13.200000000000033</c:v>
                </c:pt>
                <c:pt idx="67">
                  <c:v>13.400000000000034</c:v>
                </c:pt>
                <c:pt idx="68">
                  <c:v>13.600000000000035</c:v>
                </c:pt>
                <c:pt idx="69">
                  <c:v>13.800000000000036</c:v>
                </c:pt>
                <c:pt idx="70">
                  <c:v>14.000000000000037</c:v>
                </c:pt>
                <c:pt idx="71">
                  <c:v>14.200000000000038</c:v>
                </c:pt>
                <c:pt idx="72">
                  <c:v>14.400000000000039</c:v>
                </c:pt>
                <c:pt idx="73">
                  <c:v>14.600000000000041</c:v>
                </c:pt>
                <c:pt idx="74">
                  <c:v>14.800000000000042</c:v>
                </c:pt>
                <c:pt idx="75">
                  <c:v>15.000000000000043</c:v>
                </c:pt>
                <c:pt idx="76">
                  <c:v>15.200000000000044</c:v>
                </c:pt>
                <c:pt idx="77">
                  <c:v>15.400000000000045</c:v>
                </c:pt>
                <c:pt idx="78">
                  <c:v>15.600000000000046</c:v>
                </c:pt>
                <c:pt idx="79">
                  <c:v>15.800000000000047</c:v>
                </c:pt>
                <c:pt idx="80">
                  <c:v>16.00000000000005</c:v>
                </c:pt>
                <c:pt idx="81">
                  <c:v>16.200000000000053</c:v>
                </c:pt>
                <c:pt idx="82">
                  <c:v>16.400000000000055</c:v>
                </c:pt>
                <c:pt idx="83">
                  <c:v>16.600000000000058</c:v>
                </c:pt>
                <c:pt idx="84">
                  <c:v>16.800000000000061</c:v>
                </c:pt>
                <c:pt idx="85">
                  <c:v>17.000000000000064</c:v>
                </c:pt>
                <c:pt idx="86">
                  <c:v>17.200000000000067</c:v>
                </c:pt>
                <c:pt idx="87">
                  <c:v>17.40000000000007</c:v>
                </c:pt>
                <c:pt idx="88">
                  <c:v>17.600000000000072</c:v>
                </c:pt>
                <c:pt idx="89">
                  <c:v>17.800000000000075</c:v>
                </c:pt>
                <c:pt idx="90">
                  <c:v>18.000000000000078</c:v>
                </c:pt>
                <c:pt idx="91">
                  <c:v>18.200000000000081</c:v>
                </c:pt>
                <c:pt idx="92">
                  <c:v>18.400000000000084</c:v>
                </c:pt>
                <c:pt idx="93">
                  <c:v>18.600000000000087</c:v>
                </c:pt>
                <c:pt idx="94">
                  <c:v>18.80000000000009</c:v>
                </c:pt>
                <c:pt idx="95">
                  <c:v>19.000000000000092</c:v>
                </c:pt>
              </c:numCache>
            </c:numRef>
          </c:cat>
          <c:val>
            <c:numRef>
              <c:f>Bank!$C$2:$C$97</c:f>
              <c:numCache>
                <c:formatCode>0.0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0.17351932225151456</c:v>
                </c:pt>
                <c:pt idx="5">
                  <c:v>0.50000000000000044</c:v>
                </c:pt>
                <c:pt idx="6">
                  <c:v>0.83311887706464405</c:v>
                </c:pt>
                <c:pt idx="7">
                  <c:v>1.1718613576716987</c:v>
                </c:pt>
                <c:pt idx="8">
                  <c:v>1.5154937347254993</c:v>
                </c:pt>
                <c:pt idx="9">
                  <c:v>1.8634593003578503</c:v>
                </c:pt>
                <c:pt idx="10">
                  <c:v>2.2153203876088794</c:v>
                </c:pt>
                <c:pt idx="11">
                  <c:v>2.5707233864005321</c:v>
                </c:pt>
                <c:pt idx="12">
                  <c:v>2.9293763322244302</c:v>
                </c:pt>
                <c:pt idx="13">
                  <c:v>3.2910338631134728</c:v>
                </c:pt>
                <c:pt idx="14">
                  <c:v>3.6554867349211442</c:v>
                </c:pt>
                <c:pt idx="15">
                  <c:v>4.022554283152572</c:v>
                </c:pt>
                <c:pt idx="16">
                  <c:v>4.3920788601102014</c:v>
                </c:pt>
                <c:pt idx="17">
                  <c:v>4.7639216375417472</c:v>
                </c:pt>
                <c:pt idx="18">
                  <c:v>5.1379593783525737</c:v>
                </c:pt>
                <c:pt idx="19">
                  <c:v>5.5140819118482742</c:v>
                </c:pt>
                <c:pt idx="20">
                  <c:v>5.8921901299822146</c:v>
                </c:pt>
                <c:pt idx="21">
                  <c:v>6.2721943762583701</c:v>
                </c:pt>
                <c:pt idx="22">
                  <c:v>6.6540131352036376</c:v>
                </c:pt>
                <c:pt idx="23">
                  <c:v>7.0375719551485236</c:v>
                </c:pt>
                <c:pt idx="24">
                  <c:v>7.4228025543926783</c:v>
                </c:pt>
                <c:pt idx="25">
                  <c:v>7.8096420731601484</c:v>
                </c:pt>
                <c:pt idx="26">
                  <c:v>8.1980324426592297</c:v>
                </c:pt>
                <c:pt idx="27">
                  <c:v>8.5879198490969308</c:v>
                </c:pt>
                <c:pt idx="28">
                  <c:v>8.9792542753564373</c:v>
                </c:pt>
                <c:pt idx="29">
                  <c:v>9.3719891067023458</c:v>
                </c:pt>
                <c:pt idx="30">
                  <c:v>9.7660807896618493</c:v>
                </c:pt>
                <c:pt idx="31">
                  <c:v>10.161488535371014</c:v>
                </c:pt>
                <c:pt idx="32">
                  <c:v>10.558174060338123</c:v>
                </c:pt>
                <c:pt idx="33">
                  <c:v>10.956101358879367</c:v>
                </c:pt>
                <c:pt idx="34">
                  <c:v>11.355236502511964</c:v>
                </c:pt>
                <c:pt idx="35">
                  <c:v>11.755547462410211</c:v>
                </c:pt>
                <c:pt idx="36">
                  <c:v>12.157003951688107</c:v>
                </c:pt>
                <c:pt idx="37">
                  <c:v>12.55957728480376</c:v>
                </c:pt>
                <c:pt idx="38">
                  <c:v>12.96324025181333</c:v>
                </c:pt>
                <c:pt idx="39">
                  <c:v>13.367967005555533</c:v>
                </c:pt>
                <c:pt idx="40">
                  <c:v>13.773732960139011</c:v>
                </c:pt>
                <c:pt idx="41">
                  <c:v>14.180514699345082</c:v>
                </c:pt>
                <c:pt idx="42">
                  <c:v>14.588289893758791</c:v>
                </c:pt>
                <c:pt idx="43">
                  <c:v>14.997037225608056</c:v>
                </c:pt>
                <c:pt idx="44">
                  <c:v>15.406736320430952</c:v>
                </c:pt>
                <c:pt idx="45">
                  <c:v>15.817367684809504</c:v>
                </c:pt>
                <c:pt idx="46">
                  <c:v>16.228912649508292</c:v>
                </c:pt>
                <c:pt idx="47">
                  <c:v>16.641353317441148</c:v>
                </c:pt>
                <c:pt idx="48">
                  <c:v>17.054672515961972</c:v>
                </c:pt>
                <c:pt idx="49">
                  <c:v>17.468853753037376</c:v>
                </c:pt>
                <c:pt idx="50">
                  <c:v>17.883881176912546</c:v>
                </c:pt>
                <c:pt idx="51">
                  <c:v>18.299739538927419</c:v>
                </c:pt>
                <c:pt idx="52">
                  <c:v>18.716414159180104</c:v>
                </c:pt>
                <c:pt idx="53">
                  <c:v>19.133890894768911</c:v>
                </c:pt>
                <c:pt idx="54">
                  <c:v>19.55215611037417</c:v>
                </c:pt>
                <c:pt idx="55">
                  <c:v>19.971196650967372</c:v>
                </c:pt>
                <c:pt idx="56">
                  <c:v>20.390999816457782</c:v>
                </c:pt>
                <c:pt idx="57">
                  <c:v>20.811553338106862</c:v>
                </c:pt>
                <c:pt idx="58">
                  <c:v>21.232845356558212</c:v>
                </c:pt>
                <c:pt idx="59">
                  <c:v>21.654864401346572</c:v>
                </c:pt>
                <c:pt idx="60">
                  <c:v>22.077599371762737</c:v>
                </c:pt>
                <c:pt idx="61">
                  <c:v>22.501039518963672</c:v>
                </c:pt>
                <c:pt idx="62">
                  <c:v>22.925174429227507</c:v>
                </c:pt>
                <c:pt idx="63">
                  <c:v>23.349994008263049</c:v>
                </c:pt>
                <c:pt idx="64">
                  <c:v>23.775488466491574</c:v>
                </c:pt>
                <c:pt idx="65">
                  <c:v>24.201648305226307</c:v>
                </c:pt>
                <c:pt idx="66">
                  <c:v>24.628464303682101</c:v>
                </c:pt>
                <c:pt idx="67">
                  <c:v>25.055927506753378</c:v>
                </c:pt>
                <c:pt idx="68">
                  <c:v>25.484029213504169</c:v>
                </c:pt>
                <c:pt idx="69">
                  <c:v>25.912760966318874</c:v>
                </c:pt>
                <c:pt idx="70">
                  <c:v>26.342114540666905</c:v>
                </c:pt>
                <c:pt idx="71">
                  <c:v>26.772081935438031</c:v>
                </c:pt>
                <c:pt idx="72">
                  <c:v>27.202655363808972</c:v>
                </c:pt>
                <c:pt idx="73">
                  <c:v>27.633827244605332</c:v>
                </c:pt>
                <c:pt idx="74">
                  <c:v>28.065590194125264</c:v>
                </c:pt>
                <c:pt idx="75">
                  <c:v>28.497937018394474</c:v>
                </c:pt>
                <c:pt idx="76">
                  <c:v>28.930860705824298</c:v>
                </c:pt>
                <c:pt idx="77">
                  <c:v>29.364354420246819</c:v>
                </c:pt>
                <c:pt idx="78">
                  <c:v>29.798411494303021</c:v>
                </c:pt>
                <c:pt idx="79">
                  <c:v>30.23302542316187</c:v>
                </c:pt>
                <c:pt idx="80">
                  <c:v>30.668189858549574</c:v>
                </c:pt>
                <c:pt idx="81">
                  <c:v>31.103898603070313</c:v>
                </c:pt>
                <c:pt idx="82">
                  <c:v>31.540145604800422</c:v>
                </c:pt>
                <c:pt idx="83">
                  <c:v>31.976924952140067</c:v>
                </c:pt>
                <c:pt idx="84">
                  <c:v>32.414230868906827</c:v>
                </c:pt>
                <c:pt idx="85">
                  <c:v>32.852057709657387</c:v>
                </c:pt>
                <c:pt idx="86">
                  <c:v>33.290399955223961</c:v>
                </c:pt>
                <c:pt idx="87">
                  <c:v>33.729252208453232</c:v>
                </c:pt>
                <c:pt idx="88">
                  <c:v>34.168609190136614</c:v>
                </c:pt>
                <c:pt idx="89">
                  <c:v>34.608465735120696</c:v>
                </c:pt>
                <c:pt idx="90">
                  <c:v>35.048816788588624</c:v>
                </c:pt>
                <c:pt idx="91">
                  <c:v>35.489657402502381</c:v>
                </c:pt>
                <c:pt idx="92">
                  <c:v>35.930982732197819</c:v>
                </c:pt>
                <c:pt idx="93">
                  <c:v>36.372788033124166</c:v>
                </c:pt>
                <c:pt idx="94">
                  <c:v>36.815068657720182</c:v>
                </c:pt>
                <c:pt idx="95">
                  <c:v>37.2578200524202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3-4DD9-A8F7-B02DA1D3BFE0}"/>
            </c:ext>
          </c:extLst>
        </c:ser>
        <c:ser>
          <c:idx val="0"/>
          <c:order val="1"/>
          <c:tx>
            <c:strRef>
              <c:f>Bank!$B$1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Bank!$A$2:$A$97</c:f>
              <c:numCache>
                <c:formatCode>0.0</c:formatCode>
                <c:ptCount val="9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0.80000000000000016</c:v>
                </c:pt>
                <c:pt idx="5">
                  <c:v>1.0000000000000002</c:v>
                </c:pt>
                <c:pt idx="6">
                  <c:v>1.2000000000000002</c:v>
                </c:pt>
                <c:pt idx="7">
                  <c:v>1.4000000000000001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2.4000000000000004</c:v>
                </c:pt>
                <c:pt idx="13">
                  <c:v>2.6000000000000005</c:v>
                </c:pt>
                <c:pt idx="14">
                  <c:v>2.8000000000000007</c:v>
                </c:pt>
                <c:pt idx="15">
                  <c:v>3.0000000000000009</c:v>
                </c:pt>
                <c:pt idx="16">
                  <c:v>3.2000000000000011</c:v>
                </c:pt>
                <c:pt idx="17">
                  <c:v>3.4000000000000012</c:v>
                </c:pt>
                <c:pt idx="18">
                  <c:v>3.6000000000000014</c:v>
                </c:pt>
                <c:pt idx="19">
                  <c:v>3.8000000000000016</c:v>
                </c:pt>
                <c:pt idx="20">
                  <c:v>4.0000000000000018</c:v>
                </c:pt>
                <c:pt idx="21">
                  <c:v>4.200000000000002</c:v>
                </c:pt>
                <c:pt idx="22">
                  <c:v>4.4000000000000021</c:v>
                </c:pt>
                <c:pt idx="23">
                  <c:v>4.6000000000000023</c:v>
                </c:pt>
                <c:pt idx="24">
                  <c:v>4.8000000000000025</c:v>
                </c:pt>
                <c:pt idx="25">
                  <c:v>5.0000000000000027</c:v>
                </c:pt>
                <c:pt idx="26">
                  <c:v>5.2000000000000028</c:v>
                </c:pt>
                <c:pt idx="27">
                  <c:v>5.400000000000003</c:v>
                </c:pt>
                <c:pt idx="28">
                  <c:v>5.6000000000000032</c:v>
                </c:pt>
                <c:pt idx="29">
                  <c:v>5.8000000000000034</c:v>
                </c:pt>
                <c:pt idx="30">
                  <c:v>6.0000000000000036</c:v>
                </c:pt>
                <c:pt idx="31">
                  <c:v>6.2000000000000037</c:v>
                </c:pt>
                <c:pt idx="32">
                  <c:v>6.4000000000000039</c:v>
                </c:pt>
                <c:pt idx="33">
                  <c:v>6.6000000000000041</c:v>
                </c:pt>
                <c:pt idx="34">
                  <c:v>6.8000000000000043</c:v>
                </c:pt>
                <c:pt idx="35">
                  <c:v>7.0000000000000044</c:v>
                </c:pt>
                <c:pt idx="36">
                  <c:v>7.2000000000000046</c:v>
                </c:pt>
                <c:pt idx="37">
                  <c:v>7.4000000000000048</c:v>
                </c:pt>
                <c:pt idx="38">
                  <c:v>7.600000000000005</c:v>
                </c:pt>
                <c:pt idx="39">
                  <c:v>7.8000000000000052</c:v>
                </c:pt>
                <c:pt idx="40">
                  <c:v>8.0000000000000053</c:v>
                </c:pt>
                <c:pt idx="41">
                  <c:v>8.2000000000000064</c:v>
                </c:pt>
                <c:pt idx="42">
                  <c:v>8.4000000000000075</c:v>
                </c:pt>
                <c:pt idx="43">
                  <c:v>8.6000000000000085</c:v>
                </c:pt>
                <c:pt idx="44">
                  <c:v>8.8000000000000096</c:v>
                </c:pt>
                <c:pt idx="45">
                  <c:v>9.0000000000000107</c:v>
                </c:pt>
                <c:pt idx="46">
                  <c:v>9.2000000000000117</c:v>
                </c:pt>
                <c:pt idx="47">
                  <c:v>9.4000000000000128</c:v>
                </c:pt>
                <c:pt idx="48">
                  <c:v>9.6000000000000139</c:v>
                </c:pt>
                <c:pt idx="49">
                  <c:v>9.8000000000000149</c:v>
                </c:pt>
                <c:pt idx="50">
                  <c:v>10.000000000000016</c:v>
                </c:pt>
                <c:pt idx="51">
                  <c:v>10.200000000000017</c:v>
                </c:pt>
                <c:pt idx="52">
                  <c:v>10.400000000000018</c:v>
                </c:pt>
                <c:pt idx="53">
                  <c:v>10.600000000000019</c:v>
                </c:pt>
                <c:pt idx="54">
                  <c:v>10.80000000000002</c:v>
                </c:pt>
                <c:pt idx="55">
                  <c:v>11.000000000000021</c:v>
                </c:pt>
                <c:pt idx="56">
                  <c:v>11.200000000000022</c:v>
                </c:pt>
                <c:pt idx="57">
                  <c:v>11.400000000000023</c:v>
                </c:pt>
                <c:pt idx="58">
                  <c:v>11.600000000000025</c:v>
                </c:pt>
                <c:pt idx="59">
                  <c:v>11.800000000000026</c:v>
                </c:pt>
                <c:pt idx="60">
                  <c:v>12.000000000000027</c:v>
                </c:pt>
                <c:pt idx="61">
                  <c:v>12.200000000000028</c:v>
                </c:pt>
                <c:pt idx="62">
                  <c:v>12.400000000000029</c:v>
                </c:pt>
                <c:pt idx="63">
                  <c:v>12.60000000000003</c:v>
                </c:pt>
                <c:pt idx="64">
                  <c:v>12.800000000000031</c:v>
                </c:pt>
                <c:pt idx="65">
                  <c:v>13.000000000000032</c:v>
                </c:pt>
                <c:pt idx="66">
                  <c:v>13.200000000000033</c:v>
                </c:pt>
                <c:pt idx="67">
                  <c:v>13.400000000000034</c:v>
                </c:pt>
                <c:pt idx="68">
                  <c:v>13.600000000000035</c:v>
                </c:pt>
                <c:pt idx="69">
                  <c:v>13.800000000000036</c:v>
                </c:pt>
                <c:pt idx="70">
                  <c:v>14.000000000000037</c:v>
                </c:pt>
                <c:pt idx="71">
                  <c:v>14.200000000000038</c:v>
                </c:pt>
                <c:pt idx="72">
                  <c:v>14.400000000000039</c:v>
                </c:pt>
                <c:pt idx="73">
                  <c:v>14.600000000000041</c:v>
                </c:pt>
                <c:pt idx="74">
                  <c:v>14.800000000000042</c:v>
                </c:pt>
                <c:pt idx="75">
                  <c:v>15.000000000000043</c:v>
                </c:pt>
                <c:pt idx="76">
                  <c:v>15.200000000000044</c:v>
                </c:pt>
                <c:pt idx="77">
                  <c:v>15.400000000000045</c:v>
                </c:pt>
                <c:pt idx="78">
                  <c:v>15.600000000000046</c:v>
                </c:pt>
                <c:pt idx="79">
                  <c:v>15.800000000000047</c:v>
                </c:pt>
                <c:pt idx="80">
                  <c:v>16.00000000000005</c:v>
                </c:pt>
                <c:pt idx="81">
                  <c:v>16.200000000000053</c:v>
                </c:pt>
                <c:pt idx="82">
                  <c:v>16.400000000000055</c:v>
                </c:pt>
                <c:pt idx="83">
                  <c:v>16.600000000000058</c:v>
                </c:pt>
                <c:pt idx="84">
                  <c:v>16.800000000000061</c:v>
                </c:pt>
                <c:pt idx="85">
                  <c:v>17.000000000000064</c:v>
                </c:pt>
                <c:pt idx="86">
                  <c:v>17.200000000000067</c:v>
                </c:pt>
                <c:pt idx="87">
                  <c:v>17.40000000000007</c:v>
                </c:pt>
                <c:pt idx="88">
                  <c:v>17.600000000000072</c:v>
                </c:pt>
                <c:pt idx="89">
                  <c:v>17.800000000000075</c:v>
                </c:pt>
                <c:pt idx="90">
                  <c:v>18.000000000000078</c:v>
                </c:pt>
                <c:pt idx="91">
                  <c:v>18.200000000000081</c:v>
                </c:pt>
                <c:pt idx="92">
                  <c:v>18.400000000000084</c:v>
                </c:pt>
                <c:pt idx="93">
                  <c:v>18.600000000000087</c:v>
                </c:pt>
                <c:pt idx="94">
                  <c:v>18.80000000000009</c:v>
                </c:pt>
                <c:pt idx="95">
                  <c:v>19.000000000000092</c:v>
                </c:pt>
              </c:numCache>
              <c:extLst xmlns:c15="http://schemas.microsoft.com/office/drawing/2012/chart"/>
            </c:numRef>
          </c:cat>
          <c:val>
            <c:numRef>
              <c:f>Bank!$B$2:$B$102</c:f>
              <c:numCache>
                <c:formatCode>0.0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0.17351932225151456</c:v>
                </c:pt>
                <c:pt idx="5">
                  <c:v>0.50000000000000044</c:v>
                </c:pt>
                <c:pt idx="6">
                  <c:v>0.83311887706464405</c:v>
                </c:pt>
                <c:pt idx="7">
                  <c:v>1.1718613576716987</c:v>
                </c:pt>
                <c:pt idx="8">
                  <c:v>1.5154937347254993</c:v>
                </c:pt>
                <c:pt idx="9">
                  <c:v>1.8634593003578503</c:v>
                </c:pt>
                <c:pt idx="10">
                  <c:v>2.2153203876088794</c:v>
                </c:pt>
                <c:pt idx="11">
                  <c:v>2.5707233864005321</c:v>
                </c:pt>
                <c:pt idx="12">
                  <c:v>2.9293763322244302</c:v>
                </c:pt>
                <c:pt idx="13">
                  <c:v>3.2910338631134728</c:v>
                </c:pt>
                <c:pt idx="14">
                  <c:v>3.6554867349211442</c:v>
                </c:pt>
                <c:pt idx="15">
                  <c:v>4.022554283152572</c:v>
                </c:pt>
                <c:pt idx="16">
                  <c:v>4.3920788601102014</c:v>
                </c:pt>
                <c:pt idx="17">
                  <c:v>4.7639216375417472</c:v>
                </c:pt>
                <c:pt idx="18">
                  <c:v>5.1379593783525737</c:v>
                </c:pt>
                <c:pt idx="19">
                  <c:v>5.5140819118482742</c:v>
                </c:pt>
                <c:pt idx="20">
                  <c:v>5.8921901299822146</c:v>
                </c:pt>
                <c:pt idx="21">
                  <c:v>6.2721943762583701</c:v>
                </c:pt>
                <c:pt idx="22">
                  <c:v>6.6540131352036376</c:v>
                </c:pt>
                <c:pt idx="23">
                  <c:v>7.0375719551485236</c:v>
                </c:pt>
                <c:pt idx="24">
                  <c:v>7.4228025543926783</c:v>
                </c:pt>
                <c:pt idx="25">
                  <c:v>7.8096420731601484</c:v>
                </c:pt>
                <c:pt idx="26">
                  <c:v>8.1980324426592297</c:v>
                </c:pt>
                <c:pt idx="27">
                  <c:v>8.5879198490969308</c:v>
                </c:pt>
                <c:pt idx="28">
                  <c:v>8.9792542753564373</c:v>
                </c:pt>
                <c:pt idx="29">
                  <c:v>9.3719891067023458</c:v>
                </c:pt>
                <c:pt idx="30">
                  <c:v>9.7660807896618493</c:v>
                </c:pt>
                <c:pt idx="31">
                  <c:v>10.161488535371014</c:v>
                </c:pt>
                <c:pt idx="32">
                  <c:v>10.558174060338123</c:v>
                </c:pt>
                <c:pt idx="33">
                  <c:v>10.956101358879367</c:v>
                </c:pt>
                <c:pt idx="34">
                  <c:v>11.355236502511964</c:v>
                </c:pt>
                <c:pt idx="35">
                  <c:v>11.755547462410211</c:v>
                </c:pt>
                <c:pt idx="36">
                  <c:v>12.157003951688107</c:v>
                </c:pt>
                <c:pt idx="37">
                  <c:v>12.55957728480376</c:v>
                </c:pt>
                <c:pt idx="38">
                  <c:v>12.96324025181333</c:v>
                </c:pt>
                <c:pt idx="39">
                  <c:v>13.367967005555533</c:v>
                </c:pt>
                <c:pt idx="40">
                  <c:v>13.773732960139011</c:v>
                </c:pt>
                <c:pt idx="41">
                  <c:v>14.180514699345082</c:v>
                </c:pt>
                <c:pt idx="42">
                  <c:v>14.588289893758791</c:v>
                </c:pt>
                <c:pt idx="43">
                  <c:v>14.997037225608056</c:v>
                </c:pt>
                <c:pt idx="44">
                  <c:v>15.406736320430952</c:v>
                </c:pt>
                <c:pt idx="45">
                  <c:v>15.817367684809504</c:v>
                </c:pt>
                <c:pt idx="46">
                  <c:v>16.228912649508292</c:v>
                </c:pt>
                <c:pt idx="47">
                  <c:v>16.641353317441148</c:v>
                </c:pt>
                <c:pt idx="48">
                  <c:v>17.054672515961972</c:v>
                </c:pt>
                <c:pt idx="49">
                  <c:v>17.468853753037376</c:v>
                </c:pt>
                <c:pt idx="50">
                  <c:v>17.883881176912546</c:v>
                </c:pt>
                <c:pt idx="51">
                  <c:v>18.299739538927419</c:v>
                </c:pt>
                <c:pt idx="52">
                  <c:v>18.716414159180104</c:v>
                </c:pt>
                <c:pt idx="53">
                  <c:v>19.133890894768911</c:v>
                </c:pt>
                <c:pt idx="54">
                  <c:v>19.55215611037417</c:v>
                </c:pt>
                <c:pt idx="55">
                  <c:v>19.971196650967372</c:v>
                </c:pt>
                <c:pt idx="56">
                  <c:v>20.390999816457782</c:v>
                </c:pt>
                <c:pt idx="57">
                  <c:v>20.811553338106862</c:v>
                </c:pt>
                <c:pt idx="58">
                  <c:v>21.232845356558212</c:v>
                </c:pt>
                <c:pt idx="59">
                  <c:v>21.654864401346572</c:v>
                </c:pt>
                <c:pt idx="60">
                  <c:v>22.077599371762737</c:v>
                </c:pt>
                <c:pt idx="61">
                  <c:v>22.501039518963672</c:v>
                </c:pt>
                <c:pt idx="62">
                  <c:v>22.925174429227507</c:v>
                </c:pt>
                <c:pt idx="63">
                  <c:v>23.349994008263049</c:v>
                </c:pt>
                <c:pt idx="64">
                  <c:v>23.775488466491574</c:v>
                </c:pt>
                <c:pt idx="65">
                  <c:v>24.201648305226307</c:v>
                </c:pt>
                <c:pt idx="66">
                  <c:v>24.628464303682101</c:v>
                </c:pt>
                <c:pt idx="67">
                  <c:v>25.055927506753378</c:v>
                </c:pt>
                <c:pt idx="68">
                  <c:v>25.484029213504169</c:v>
                </c:pt>
                <c:pt idx="69">
                  <c:v>25.912760966318874</c:v>
                </c:pt>
                <c:pt idx="70">
                  <c:v>26.342114540666905</c:v>
                </c:pt>
                <c:pt idx="71">
                  <c:v>26.772081935438031</c:v>
                </c:pt>
                <c:pt idx="72">
                  <c:v>27.202655363808972</c:v>
                </c:pt>
                <c:pt idx="73">
                  <c:v>27.633827244605332</c:v>
                </c:pt>
                <c:pt idx="74">
                  <c:v>28.065590194125264</c:v>
                </c:pt>
                <c:pt idx="75">
                  <c:v>28.497937018394474</c:v>
                </c:pt>
                <c:pt idx="76">
                  <c:v>28.930860705824298</c:v>
                </c:pt>
                <c:pt idx="77">
                  <c:v>29.364354420246819</c:v>
                </c:pt>
                <c:pt idx="78">
                  <c:v>29.798411494303021</c:v>
                </c:pt>
                <c:pt idx="79">
                  <c:v>30.23302542316187</c:v>
                </c:pt>
                <c:pt idx="80">
                  <c:v>30.668189858549574</c:v>
                </c:pt>
                <c:pt idx="81">
                  <c:v>31.103898603070313</c:v>
                </c:pt>
                <c:pt idx="82">
                  <c:v>31.540145604800422</c:v>
                </c:pt>
                <c:pt idx="83">
                  <c:v>31.976924952140067</c:v>
                </c:pt>
                <c:pt idx="84">
                  <c:v>32.414230868906827</c:v>
                </c:pt>
                <c:pt idx="85">
                  <c:v>32.852057709657387</c:v>
                </c:pt>
                <c:pt idx="86">
                  <c:v>33.290399955223961</c:v>
                </c:pt>
                <c:pt idx="87">
                  <c:v>33.729252208453232</c:v>
                </c:pt>
                <c:pt idx="88">
                  <c:v>34.168609190136614</c:v>
                </c:pt>
                <c:pt idx="89">
                  <c:v>34.608465735120696</c:v>
                </c:pt>
                <c:pt idx="90">
                  <c:v>35.048816788588624</c:v>
                </c:pt>
                <c:pt idx="91">
                  <c:v>35.489657402502381</c:v>
                </c:pt>
                <c:pt idx="92">
                  <c:v>35.930982732197819</c:v>
                </c:pt>
                <c:pt idx="93">
                  <c:v>36.372788033124166</c:v>
                </c:pt>
                <c:pt idx="94">
                  <c:v>36.815068657720182</c:v>
                </c:pt>
                <c:pt idx="95">
                  <c:v>37.2578200524202</c:v>
                </c:pt>
                <c:pt idx="96">
                  <c:v>37.701037754782973</c:v>
                </c:pt>
                <c:pt idx="97">
                  <c:v>38.144717390737348</c:v>
                </c:pt>
                <c:pt idx="98">
                  <c:v>38.588854671938726</c:v>
                </c:pt>
                <c:pt idx="99">
                  <c:v>39.033445393230757</c:v>
                </c:pt>
                <c:pt idx="100">
                  <c:v>39.478485430207144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9A3-4DD9-A8F7-B02DA1D3B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</a:t>
                </a:r>
                <a:r>
                  <a:rPr lang="en-AU" sz="1200" b="1" i="0" u="none" strike="noStrike" baseline="0">
                    <a:effectLst/>
                  </a:rPr>
                  <a:t>°</a:t>
                </a:r>
                <a:r>
                  <a:rPr lang="en-AU" sz="1200" baseline="0"/>
                  <a:t>)</a:t>
                </a:r>
                <a:endParaRPr lang="en-AU" sz="1200"/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Crab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Crab!$C$1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Crab!$A$2:$A$102</c:f>
              <c:numCache>
                <c:formatCode>0.0</c:formatCode>
                <c:ptCount val="101"/>
                <c:pt idx="0">
                  <c:v>-12</c:v>
                </c:pt>
                <c:pt idx="1">
                  <c:v>-11.76</c:v>
                </c:pt>
                <c:pt idx="2">
                  <c:v>-11.52</c:v>
                </c:pt>
                <c:pt idx="3">
                  <c:v>-11.28</c:v>
                </c:pt>
                <c:pt idx="4">
                  <c:v>-11.04</c:v>
                </c:pt>
                <c:pt idx="5">
                  <c:v>-10.799999999999999</c:v>
                </c:pt>
                <c:pt idx="6">
                  <c:v>-10.559999999999999</c:v>
                </c:pt>
                <c:pt idx="7">
                  <c:v>-10.319999999999999</c:v>
                </c:pt>
                <c:pt idx="8">
                  <c:v>-10.079999999999998</c:v>
                </c:pt>
                <c:pt idx="9">
                  <c:v>-9.8399999999999981</c:v>
                </c:pt>
                <c:pt idx="10">
                  <c:v>-9.5999999999999979</c:v>
                </c:pt>
                <c:pt idx="11">
                  <c:v>-9.3599999999999977</c:v>
                </c:pt>
                <c:pt idx="12">
                  <c:v>-9.1199999999999974</c:v>
                </c:pt>
                <c:pt idx="13">
                  <c:v>-8.8799999999999972</c:v>
                </c:pt>
                <c:pt idx="14">
                  <c:v>-8.639999999999997</c:v>
                </c:pt>
                <c:pt idx="15">
                  <c:v>-8.3999999999999968</c:v>
                </c:pt>
                <c:pt idx="16">
                  <c:v>-8.1599999999999966</c:v>
                </c:pt>
                <c:pt idx="17">
                  <c:v>-7.9199999999999964</c:v>
                </c:pt>
                <c:pt idx="18">
                  <c:v>-7.6799999999999962</c:v>
                </c:pt>
                <c:pt idx="19">
                  <c:v>-7.4399999999999959</c:v>
                </c:pt>
                <c:pt idx="20">
                  <c:v>-7.1999999999999957</c:v>
                </c:pt>
                <c:pt idx="21">
                  <c:v>-6.9599999999999955</c:v>
                </c:pt>
                <c:pt idx="22">
                  <c:v>-6.7199999999999953</c:v>
                </c:pt>
                <c:pt idx="23">
                  <c:v>-6.4799999999999951</c:v>
                </c:pt>
                <c:pt idx="24">
                  <c:v>-6.2399999999999949</c:v>
                </c:pt>
                <c:pt idx="25">
                  <c:v>-5.9999999999999947</c:v>
                </c:pt>
                <c:pt idx="26">
                  <c:v>-5.7599999999999945</c:v>
                </c:pt>
                <c:pt idx="27">
                  <c:v>-5.5199999999999942</c:v>
                </c:pt>
                <c:pt idx="28">
                  <c:v>-5.279999999999994</c:v>
                </c:pt>
                <c:pt idx="29">
                  <c:v>-5.0399999999999938</c:v>
                </c:pt>
                <c:pt idx="30">
                  <c:v>-4.7999999999999936</c:v>
                </c:pt>
                <c:pt idx="31">
                  <c:v>-4.5599999999999934</c:v>
                </c:pt>
                <c:pt idx="32">
                  <c:v>-4.3199999999999932</c:v>
                </c:pt>
                <c:pt idx="33">
                  <c:v>-4.079999999999993</c:v>
                </c:pt>
                <c:pt idx="34">
                  <c:v>-3.8399999999999928</c:v>
                </c:pt>
                <c:pt idx="35">
                  <c:v>-3.5999999999999925</c:v>
                </c:pt>
                <c:pt idx="36">
                  <c:v>-3.3599999999999923</c:v>
                </c:pt>
                <c:pt idx="37">
                  <c:v>-3.1199999999999921</c:v>
                </c:pt>
                <c:pt idx="38">
                  <c:v>-2.8799999999999919</c:v>
                </c:pt>
                <c:pt idx="39">
                  <c:v>-2.6399999999999917</c:v>
                </c:pt>
                <c:pt idx="40">
                  <c:v>-2.3999999999999915</c:v>
                </c:pt>
                <c:pt idx="41">
                  <c:v>-2.1599999999999913</c:v>
                </c:pt>
                <c:pt idx="42">
                  <c:v>-1.919999999999991</c:v>
                </c:pt>
                <c:pt idx="43">
                  <c:v>-1.6799999999999908</c:v>
                </c:pt>
                <c:pt idx="44">
                  <c:v>-1.4399999999999906</c:v>
                </c:pt>
                <c:pt idx="45">
                  <c:v>-1.1999999999999904</c:v>
                </c:pt>
                <c:pt idx="46">
                  <c:v>-0.95999999999999019</c:v>
                </c:pt>
                <c:pt idx="47">
                  <c:v>-0.71999999999998998</c:v>
                </c:pt>
                <c:pt idx="48">
                  <c:v>-0.47999999999998977</c:v>
                </c:pt>
                <c:pt idx="49">
                  <c:v>-0.23999999999998956</c:v>
                </c:pt>
                <c:pt idx="50">
                  <c:v>1.0658141036401503E-14</c:v>
                </c:pt>
                <c:pt idx="51">
                  <c:v>0.24000000000001087</c:v>
                </c:pt>
                <c:pt idx="52">
                  <c:v>0.48000000000001108</c:v>
                </c:pt>
                <c:pt idx="53">
                  <c:v>0.7200000000000113</c:v>
                </c:pt>
                <c:pt idx="54">
                  <c:v>0.96000000000001151</c:v>
                </c:pt>
                <c:pt idx="55">
                  <c:v>1.2000000000000117</c:v>
                </c:pt>
                <c:pt idx="56">
                  <c:v>1.4400000000000119</c:v>
                </c:pt>
                <c:pt idx="57">
                  <c:v>1.6800000000000122</c:v>
                </c:pt>
                <c:pt idx="58">
                  <c:v>1.9200000000000124</c:v>
                </c:pt>
                <c:pt idx="59">
                  <c:v>2.1600000000000126</c:v>
                </c:pt>
                <c:pt idx="60">
                  <c:v>2.4000000000000128</c:v>
                </c:pt>
                <c:pt idx="61">
                  <c:v>2.640000000000013</c:v>
                </c:pt>
                <c:pt idx="62">
                  <c:v>2.8800000000000132</c:v>
                </c:pt>
                <c:pt idx="63">
                  <c:v>3.1200000000000134</c:v>
                </c:pt>
                <c:pt idx="64">
                  <c:v>3.3600000000000136</c:v>
                </c:pt>
                <c:pt idx="65">
                  <c:v>3.6000000000000139</c:v>
                </c:pt>
                <c:pt idx="66">
                  <c:v>3.8400000000000141</c:v>
                </c:pt>
                <c:pt idx="67">
                  <c:v>4.0800000000000143</c:v>
                </c:pt>
                <c:pt idx="68">
                  <c:v>4.3200000000000145</c:v>
                </c:pt>
                <c:pt idx="69">
                  <c:v>4.5600000000000147</c:v>
                </c:pt>
                <c:pt idx="70">
                  <c:v>4.8000000000000149</c:v>
                </c:pt>
                <c:pt idx="71">
                  <c:v>5.0400000000000151</c:v>
                </c:pt>
                <c:pt idx="72">
                  <c:v>5.2800000000000153</c:v>
                </c:pt>
                <c:pt idx="73">
                  <c:v>5.5200000000000156</c:v>
                </c:pt>
                <c:pt idx="74">
                  <c:v>5.7600000000000158</c:v>
                </c:pt>
                <c:pt idx="75">
                  <c:v>6.000000000000016</c:v>
                </c:pt>
                <c:pt idx="76">
                  <c:v>6.2400000000000162</c:v>
                </c:pt>
                <c:pt idx="77">
                  <c:v>6.4800000000000164</c:v>
                </c:pt>
                <c:pt idx="78">
                  <c:v>6.7200000000000166</c:v>
                </c:pt>
                <c:pt idx="79">
                  <c:v>6.9600000000000168</c:v>
                </c:pt>
                <c:pt idx="80">
                  <c:v>7.2000000000000171</c:v>
                </c:pt>
                <c:pt idx="81">
                  <c:v>7.4400000000000173</c:v>
                </c:pt>
                <c:pt idx="82">
                  <c:v>7.6800000000000175</c:v>
                </c:pt>
                <c:pt idx="83">
                  <c:v>7.9200000000000177</c:v>
                </c:pt>
                <c:pt idx="84">
                  <c:v>8.1600000000000179</c:v>
                </c:pt>
                <c:pt idx="85">
                  <c:v>8.4000000000000181</c:v>
                </c:pt>
                <c:pt idx="86">
                  <c:v>8.6400000000000183</c:v>
                </c:pt>
                <c:pt idx="87">
                  <c:v>8.8800000000000185</c:v>
                </c:pt>
                <c:pt idx="88">
                  <c:v>9.1200000000000188</c:v>
                </c:pt>
                <c:pt idx="89">
                  <c:v>9.360000000000019</c:v>
                </c:pt>
                <c:pt idx="90">
                  <c:v>9.6000000000000192</c:v>
                </c:pt>
                <c:pt idx="91">
                  <c:v>9.8400000000000194</c:v>
                </c:pt>
                <c:pt idx="92">
                  <c:v>10.08000000000002</c:v>
                </c:pt>
                <c:pt idx="93">
                  <c:v>10.32000000000002</c:v>
                </c:pt>
                <c:pt idx="94">
                  <c:v>10.56000000000002</c:v>
                </c:pt>
                <c:pt idx="95">
                  <c:v>10.80000000000002</c:v>
                </c:pt>
                <c:pt idx="96">
                  <c:v>11.04000000000002</c:v>
                </c:pt>
                <c:pt idx="97">
                  <c:v>11.280000000000021</c:v>
                </c:pt>
                <c:pt idx="98">
                  <c:v>11.520000000000021</c:v>
                </c:pt>
                <c:pt idx="99">
                  <c:v>11.760000000000021</c:v>
                </c:pt>
                <c:pt idx="100">
                  <c:v>12.000000000000021</c:v>
                </c:pt>
              </c:numCache>
            </c:numRef>
          </c:cat>
          <c:val>
            <c:numRef>
              <c:f>Crab!$C$2:$C$102</c:f>
              <c:numCache>
                <c:formatCode>0.0</c:formatCode>
                <c:ptCount val="101"/>
                <c:pt idx="0">
                  <c:v>22.2813395697865</c:v>
                </c:pt>
                <c:pt idx="1">
                  <c:v>21.3427905241955</c:v>
                </c:pt>
                <c:pt idx="2">
                  <c:v>20.419440946480947</c:v>
                </c:pt>
                <c:pt idx="3">
                  <c:v>19.511353651855405</c:v>
                </c:pt>
                <c:pt idx="4">
                  <c:v>18.61859304614892</c:v>
                </c:pt>
                <c:pt idx="5">
                  <c:v>17.741225201251957</c:v>
                </c:pt>
                <c:pt idx="6">
                  <c:v>16.879317935878039</c:v>
                </c:pt>
                <c:pt idx="7">
                  <c:v>16.032940902150173</c:v>
                </c:pt>
                <c:pt idx="8">
                  <c:v>15.202165678574559</c:v>
                </c:pt>
                <c:pt idx="9">
                  <c:v>14.387065870035016</c:v>
                </c:pt>
                <c:pt idx="10">
                  <c:v>13.587717215520545</c:v>
                </c:pt>
                <c:pt idx="11">
                  <c:v>12.804197704390891</c:v>
                </c:pt>
                <c:pt idx="12">
                  <c:v>12.036587702090582</c:v>
                </c:pt>
                <c:pt idx="13">
                  <c:v>11.284970086345885</c:v>
                </c:pt>
                <c:pt idx="14">
                  <c:v>10.549430395022847</c:v>
                </c:pt>
                <c:pt idx="15">
                  <c:v>9.8300569869930783</c:v>
                </c:pt>
                <c:pt idx="16">
                  <c:v>9.126941217551904</c:v>
                </c:pt>
                <c:pt idx="17">
                  <c:v>8.4401776301675504</c:v>
                </c:pt>
                <c:pt idx="18">
                  <c:v>7.7698641666167969</c:v>
                </c:pt>
                <c:pt idx="19">
                  <c:v>7.1161023978934175</c:v>
                </c:pt>
                <c:pt idx="20">
                  <c:v>6.4789977786709922</c:v>
                </c:pt>
                <c:pt idx="21">
                  <c:v>5.8586599285782182</c:v>
                </c:pt>
                <c:pt idx="22">
                  <c:v>5.2552029441223986</c:v>
                </c:pt>
                <c:pt idx="23">
                  <c:v>4.6687457457997432</c:v>
                </c:pt>
                <c:pt idx="24">
                  <c:v>4.0994124657942592</c:v>
                </c:pt>
                <c:pt idx="25">
                  <c:v>3.547332882733043</c:v>
                </c:pt>
                <c:pt idx="26">
                  <c:v>3.0126429112924615</c:v>
                </c:pt>
                <c:pt idx="27">
                  <c:v>2.4954851561146505</c:v>
                </c:pt>
                <c:pt idx="28">
                  <c:v>1.9960095416007864</c:v>
                </c:pt>
                <c:pt idx="29">
                  <c:v>1.5143740318397718</c:v>
                </c:pt>
                <c:pt idx="30">
                  <c:v>1.0507454584053635</c:v>
                </c:pt>
                <c:pt idx="31">
                  <c:v>0.60530047828927458</c:v>
                </c:pt>
                <c:pt idx="32">
                  <c:v>0.17822669022664339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0.17822669022667892</c:v>
                </c:pt>
                <c:pt idx="69">
                  <c:v>0.60530047828931366</c:v>
                </c:pt>
                <c:pt idx="70">
                  <c:v>1.0507454584054043</c:v>
                </c:pt>
                <c:pt idx="71">
                  <c:v>1.5143740318398136</c:v>
                </c:pt>
                <c:pt idx="72">
                  <c:v>1.996009541600829</c:v>
                </c:pt>
                <c:pt idx="73">
                  <c:v>2.4954851561146958</c:v>
                </c:pt>
                <c:pt idx="74">
                  <c:v>3.0126429112925086</c:v>
                </c:pt>
                <c:pt idx="75">
                  <c:v>3.5473328827330901</c:v>
                </c:pt>
                <c:pt idx="76">
                  <c:v>4.099412465794309</c:v>
                </c:pt>
                <c:pt idx="77">
                  <c:v>4.668745745799793</c:v>
                </c:pt>
                <c:pt idx="78">
                  <c:v>5.2552029441224519</c:v>
                </c:pt>
                <c:pt idx="79">
                  <c:v>5.8586599285782714</c:v>
                </c:pt>
                <c:pt idx="80">
                  <c:v>6.4789977786710491</c:v>
                </c:pt>
                <c:pt idx="81">
                  <c:v>7.1161023978934814</c:v>
                </c:pt>
                <c:pt idx="82">
                  <c:v>7.7698641666168466</c:v>
                </c:pt>
                <c:pt idx="83">
                  <c:v>8.440177630167609</c:v>
                </c:pt>
                <c:pt idx="84">
                  <c:v>9.126941217551968</c:v>
                </c:pt>
                <c:pt idx="85">
                  <c:v>9.8300569869931405</c:v>
                </c:pt>
                <c:pt idx="86">
                  <c:v>10.549430395022917</c:v>
                </c:pt>
                <c:pt idx="87">
                  <c:v>11.284970086345952</c:v>
                </c:pt>
                <c:pt idx="88">
                  <c:v>12.03658770209066</c:v>
                </c:pt>
                <c:pt idx="89">
                  <c:v>12.80419770439098</c:v>
                </c:pt>
                <c:pt idx="90">
                  <c:v>13.587717215520623</c:v>
                </c:pt>
                <c:pt idx="91">
                  <c:v>14.387065870035094</c:v>
                </c:pt>
                <c:pt idx="92">
                  <c:v>15.202165678574644</c:v>
                </c:pt>
                <c:pt idx="93">
                  <c:v>16.032940902150241</c:v>
                </c:pt>
                <c:pt idx="94">
                  <c:v>16.879317935878113</c:v>
                </c:pt>
                <c:pt idx="95">
                  <c:v>17.741225201252036</c:v>
                </c:pt>
                <c:pt idx="96">
                  <c:v>18.618593046149019</c:v>
                </c:pt>
                <c:pt idx="97">
                  <c:v>19.511353651855465</c:v>
                </c:pt>
                <c:pt idx="98">
                  <c:v>20.419440946481032</c:v>
                </c:pt>
                <c:pt idx="99">
                  <c:v>21.342790524195564</c:v>
                </c:pt>
                <c:pt idx="100">
                  <c:v>22.281339569786567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D-4F3A-8546-5AC51095DC43}"/>
            </c:ext>
          </c:extLst>
        </c:ser>
        <c:ser>
          <c:idx val="0"/>
          <c:order val="1"/>
          <c:tx>
            <c:strRef>
              <c:f>Crab!$B$1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Crab!$A$2:$A$102</c:f>
              <c:numCache>
                <c:formatCode>0.0</c:formatCode>
                <c:ptCount val="101"/>
                <c:pt idx="0">
                  <c:v>-12</c:v>
                </c:pt>
                <c:pt idx="1">
                  <c:v>-11.76</c:v>
                </c:pt>
                <c:pt idx="2">
                  <c:v>-11.52</c:v>
                </c:pt>
                <c:pt idx="3">
                  <c:v>-11.28</c:v>
                </c:pt>
                <c:pt idx="4">
                  <c:v>-11.04</c:v>
                </c:pt>
                <c:pt idx="5">
                  <c:v>-10.799999999999999</c:v>
                </c:pt>
                <c:pt idx="6">
                  <c:v>-10.559999999999999</c:v>
                </c:pt>
                <c:pt idx="7">
                  <c:v>-10.319999999999999</c:v>
                </c:pt>
                <c:pt idx="8">
                  <c:v>-10.079999999999998</c:v>
                </c:pt>
                <c:pt idx="9">
                  <c:v>-9.8399999999999981</c:v>
                </c:pt>
                <c:pt idx="10">
                  <c:v>-9.5999999999999979</c:v>
                </c:pt>
                <c:pt idx="11">
                  <c:v>-9.3599999999999977</c:v>
                </c:pt>
                <c:pt idx="12">
                  <c:v>-9.1199999999999974</c:v>
                </c:pt>
                <c:pt idx="13">
                  <c:v>-8.8799999999999972</c:v>
                </c:pt>
                <c:pt idx="14">
                  <c:v>-8.639999999999997</c:v>
                </c:pt>
                <c:pt idx="15">
                  <c:v>-8.3999999999999968</c:v>
                </c:pt>
                <c:pt idx="16">
                  <c:v>-8.1599999999999966</c:v>
                </c:pt>
                <c:pt idx="17">
                  <c:v>-7.9199999999999964</c:v>
                </c:pt>
                <c:pt idx="18">
                  <c:v>-7.6799999999999962</c:v>
                </c:pt>
                <c:pt idx="19">
                  <c:v>-7.4399999999999959</c:v>
                </c:pt>
                <c:pt idx="20">
                  <c:v>-7.1999999999999957</c:v>
                </c:pt>
                <c:pt idx="21">
                  <c:v>-6.9599999999999955</c:v>
                </c:pt>
                <c:pt idx="22">
                  <c:v>-6.7199999999999953</c:v>
                </c:pt>
                <c:pt idx="23">
                  <c:v>-6.4799999999999951</c:v>
                </c:pt>
                <c:pt idx="24">
                  <c:v>-6.2399999999999949</c:v>
                </c:pt>
                <c:pt idx="25">
                  <c:v>-5.9999999999999947</c:v>
                </c:pt>
                <c:pt idx="26">
                  <c:v>-5.7599999999999945</c:v>
                </c:pt>
                <c:pt idx="27">
                  <c:v>-5.5199999999999942</c:v>
                </c:pt>
                <c:pt idx="28">
                  <c:v>-5.279999999999994</c:v>
                </c:pt>
                <c:pt idx="29">
                  <c:v>-5.0399999999999938</c:v>
                </c:pt>
                <c:pt idx="30">
                  <c:v>-4.7999999999999936</c:v>
                </c:pt>
                <c:pt idx="31">
                  <c:v>-4.5599999999999934</c:v>
                </c:pt>
                <c:pt idx="32">
                  <c:v>-4.3199999999999932</c:v>
                </c:pt>
                <c:pt idx="33">
                  <c:v>-4.079999999999993</c:v>
                </c:pt>
                <c:pt idx="34">
                  <c:v>-3.8399999999999928</c:v>
                </c:pt>
                <c:pt idx="35">
                  <c:v>-3.5999999999999925</c:v>
                </c:pt>
                <c:pt idx="36">
                  <c:v>-3.3599999999999923</c:v>
                </c:pt>
                <c:pt idx="37">
                  <c:v>-3.1199999999999921</c:v>
                </c:pt>
                <c:pt idx="38">
                  <c:v>-2.8799999999999919</c:v>
                </c:pt>
                <c:pt idx="39">
                  <c:v>-2.6399999999999917</c:v>
                </c:pt>
                <c:pt idx="40">
                  <c:v>-2.3999999999999915</c:v>
                </c:pt>
                <c:pt idx="41">
                  <c:v>-2.1599999999999913</c:v>
                </c:pt>
                <c:pt idx="42">
                  <c:v>-1.919999999999991</c:v>
                </c:pt>
                <c:pt idx="43">
                  <c:v>-1.6799999999999908</c:v>
                </c:pt>
                <c:pt idx="44">
                  <c:v>-1.4399999999999906</c:v>
                </c:pt>
                <c:pt idx="45">
                  <c:v>-1.1999999999999904</c:v>
                </c:pt>
                <c:pt idx="46">
                  <c:v>-0.95999999999999019</c:v>
                </c:pt>
                <c:pt idx="47">
                  <c:v>-0.71999999999998998</c:v>
                </c:pt>
                <c:pt idx="48">
                  <c:v>-0.47999999999998977</c:v>
                </c:pt>
                <c:pt idx="49">
                  <c:v>-0.23999999999998956</c:v>
                </c:pt>
                <c:pt idx="50">
                  <c:v>1.0658141036401503E-14</c:v>
                </c:pt>
                <c:pt idx="51">
                  <c:v>0.24000000000001087</c:v>
                </c:pt>
                <c:pt idx="52">
                  <c:v>0.48000000000001108</c:v>
                </c:pt>
                <c:pt idx="53">
                  <c:v>0.7200000000000113</c:v>
                </c:pt>
                <c:pt idx="54">
                  <c:v>0.96000000000001151</c:v>
                </c:pt>
                <c:pt idx="55">
                  <c:v>1.2000000000000117</c:v>
                </c:pt>
                <c:pt idx="56">
                  <c:v>1.4400000000000119</c:v>
                </c:pt>
                <c:pt idx="57">
                  <c:v>1.6800000000000122</c:v>
                </c:pt>
                <c:pt idx="58">
                  <c:v>1.9200000000000124</c:v>
                </c:pt>
                <c:pt idx="59">
                  <c:v>2.1600000000000126</c:v>
                </c:pt>
                <c:pt idx="60">
                  <c:v>2.4000000000000128</c:v>
                </c:pt>
                <c:pt idx="61">
                  <c:v>2.640000000000013</c:v>
                </c:pt>
                <c:pt idx="62">
                  <c:v>2.8800000000000132</c:v>
                </c:pt>
                <c:pt idx="63">
                  <c:v>3.1200000000000134</c:v>
                </c:pt>
                <c:pt idx="64">
                  <c:v>3.3600000000000136</c:v>
                </c:pt>
                <c:pt idx="65">
                  <c:v>3.6000000000000139</c:v>
                </c:pt>
                <c:pt idx="66">
                  <c:v>3.8400000000000141</c:v>
                </c:pt>
                <c:pt idx="67">
                  <c:v>4.0800000000000143</c:v>
                </c:pt>
                <c:pt idx="68">
                  <c:v>4.3200000000000145</c:v>
                </c:pt>
                <c:pt idx="69">
                  <c:v>4.5600000000000147</c:v>
                </c:pt>
                <c:pt idx="70">
                  <c:v>4.8000000000000149</c:v>
                </c:pt>
                <c:pt idx="71">
                  <c:v>5.0400000000000151</c:v>
                </c:pt>
                <c:pt idx="72">
                  <c:v>5.2800000000000153</c:v>
                </c:pt>
                <c:pt idx="73">
                  <c:v>5.5200000000000156</c:v>
                </c:pt>
                <c:pt idx="74">
                  <c:v>5.7600000000000158</c:v>
                </c:pt>
                <c:pt idx="75">
                  <c:v>6.000000000000016</c:v>
                </c:pt>
                <c:pt idx="76">
                  <c:v>6.2400000000000162</c:v>
                </c:pt>
                <c:pt idx="77">
                  <c:v>6.4800000000000164</c:v>
                </c:pt>
                <c:pt idx="78">
                  <c:v>6.7200000000000166</c:v>
                </c:pt>
                <c:pt idx="79">
                  <c:v>6.9600000000000168</c:v>
                </c:pt>
                <c:pt idx="80">
                  <c:v>7.2000000000000171</c:v>
                </c:pt>
                <c:pt idx="81">
                  <c:v>7.4400000000000173</c:v>
                </c:pt>
                <c:pt idx="82">
                  <c:v>7.6800000000000175</c:v>
                </c:pt>
                <c:pt idx="83">
                  <c:v>7.9200000000000177</c:v>
                </c:pt>
                <c:pt idx="84">
                  <c:v>8.1600000000000179</c:v>
                </c:pt>
                <c:pt idx="85">
                  <c:v>8.4000000000000181</c:v>
                </c:pt>
                <c:pt idx="86">
                  <c:v>8.6400000000000183</c:v>
                </c:pt>
                <c:pt idx="87">
                  <c:v>8.8800000000000185</c:v>
                </c:pt>
                <c:pt idx="88">
                  <c:v>9.1200000000000188</c:v>
                </c:pt>
                <c:pt idx="89">
                  <c:v>9.360000000000019</c:v>
                </c:pt>
                <c:pt idx="90">
                  <c:v>9.6000000000000192</c:v>
                </c:pt>
                <c:pt idx="91">
                  <c:v>9.8400000000000194</c:v>
                </c:pt>
                <c:pt idx="92">
                  <c:v>10.08000000000002</c:v>
                </c:pt>
                <c:pt idx="93">
                  <c:v>10.32000000000002</c:v>
                </c:pt>
                <c:pt idx="94">
                  <c:v>10.56000000000002</c:v>
                </c:pt>
                <c:pt idx="95">
                  <c:v>10.80000000000002</c:v>
                </c:pt>
                <c:pt idx="96">
                  <c:v>11.04000000000002</c:v>
                </c:pt>
                <c:pt idx="97">
                  <c:v>11.280000000000021</c:v>
                </c:pt>
                <c:pt idx="98">
                  <c:v>11.520000000000021</c:v>
                </c:pt>
                <c:pt idx="99">
                  <c:v>11.760000000000021</c:v>
                </c:pt>
                <c:pt idx="100">
                  <c:v>12.000000000000021</c:v>
                </c:pt>
              </c:numCache>
              <c:extLst xmlns:c15="http://schemas.microsoft.com/office/drawing/2012/chart"/>
            </c:numRef>
          </c:cat>
          <c:val>
            <c:numRef>
              <c:f>Crab!$B$2:$B$102</c:f>
              <c:numCache>
                <c:formatCode>0.0</c:formatCode>
                <c:ptCount val="101"/>
                <c:pt idx="0">
                  <c:v>22.2813395697865</c:v>
                </c:pt>
                <c:pt idx="1">
                  <c:v>21.3427905241955</c:v>
                </c:pt>
                <c:pt idx="2">
                  <c:v>20.419440946480947</c:v>
                </c:pt>
                <c:pt idx="3">
                  <c:v>19.511353651855405</c:v>
                </c:pt>
                <c:pt idx="4">
                  <c:v>18.61859304614892</c:v>
                </c:pt>
                <c:pt idx="5">
                  <c:v>17.741225201251957</c:v>
                </c:pt>
                <c:pt idx="6">
                  <c:v>16.879317935878039</c:v>
                </c:pt>
                <c:pt idx="7">
                  <c:v>16.032940902150173</c:v>
                </c:pt>
                <c:pt idx="8">
                  <c:v>15.202165678574559</c:v>
                </c:pt>
                <c:pt idx="9">
                  <c:v>14.387065870035016</c:v>
                </c:pt>
                <c:pt idx="10">
                  <c:v>13.587717215520545</c:v>
                </c:pt>
                <c:pt idx="11">
                  <c:v>12.804197704390891</c:v>
                </c:pt>
                <c:pt idx="12">
                  <c:v>12.036587702090582</c:v>
                </c:pt>
                <c:pt idx="13">
                  <c:v>11.284970086345885</c:v>
                </c:pt>
                <c:pt idx="14">
                  <c:v>10.549430395022847</c:v>
                </c:pt>
                <c:pt idx="15">
                  <c:v>9.8300569869930783</c:v>
                </c:pt>
                <c:pt idx="16">
                  <c:v>9.126941217551904</c:v>
                </c:pt>
                <c:pt idx="17">
                  <c:v>8.4401776301675504</c:v>
                </c:pt>
                <c:pt idx="18">
                  <c:v>7.7698641666167969</c:v>
                </c:pt>
                <c:pt idx="19">
                  <c:v>7.1161023978934175</c:v>
                </c:pt>
                <c:pt idx="20">
                  <c:v>6.4789977786709922</c:v>
                </c:pt>
                <c:pt idx="21">
                  <c:v>5.8586599285782182</c:v>
                </c:pt>
                <c:pt idx="22">
                  <c:v>5.2552029441223986</c:v>
                </c:pt>
                <c:pt idx="23">
                  <c:v>4.6687457457997432</c:v>
                </c:pt>
                <c:pt idx="24">
                  <c:v>4.0994124657942592</c:v>
                </c:pt>
                <c:pt idx="25">
                  <c:v>3.547332882733043</c:v>
                </c:pt>
                <c:pt idx="26">
                  <c:v>3.0126429112924615</c:v>
                </c:pt>
                <c:pt idx="27">
                  <c:v>2.4954851561146505</c:v>
                </c:pt>
                <c:pt idx="28">
                  <c:v>1.9960095416007864</c:v>
                </c:pt>
                <c:pt idx="29">
                  <c:v>1.5143740318397718</c:v>
                </c:pt>
                <c:pt idx="30">
                  <c:v>1.0507454584053635</c:v>
                </c:pt>
                <c:pt idx="31">
                  <c:v>0.60530047828927458</c:v>
                </c:pt>
                <c:pt idx="32">
                  <c:v>0.17822669022664339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0.17822669022667892</c:v>
                </c:pt>
                <c:pt idx="69">
                  <c:v>0.60530047828931366</c:v>
                </c:pt>
                <c:pt idx="70">
                  <c:v>1.0507454584054043</c:v>
                </c:pt>
                <c:pt idx="71">
                  <c:v>1.5143740318398136</c:v>
                </c:pt>
                <c:pt idx="72">
                  <c:v>1.996009541600829</c:v>
                </c:pt>
                <c:pt idx="73">
                  <c:v>2.4954851561146958</c:v>
                </c:pt>
                <c:pt idx="74">
                  <c:v>3.0126429112925086</c:v>
                </c:pt>
                <c:pt idx="75">
                  <c:v>3.5473328827330901</c:v>
                </c:pt>
                <c:pt idx="76">
                  <c:v>4.099412465794309</c:v>
                </c:pt>
                <c:pt idx="77">
                  <c:v>4.668745745799793</c:v>
                </c:pt>
                <c:pt idx="78">
                  <c:v>5.2552029441224519</c:v>
                </c:pt>
                <c:pt idx="79">
                  <c:v>5.8586599285782714</c:v>
                </c:pt>
                <c:pt idx="80">
                  <c:v>6.4789977786710491</c:v>
                </c:pt>
                <c:pt idx="81">
                  <c:v>7.1161023978934814</c:v>
                </c:pt>
                <c:pt idx="82">
                  <c:v>7.7698641666168466</c:v>
                </c:pt>
                <c:pt idx="83">
                  <c:v>8.440177630167609</c:v>
                </c:pt>
                <c:pt idx="84">
                  <c:v>9.126941217551968</c:v>
                </c:pt>
                <c:pt idx="85">
                  <c:v>9.8300569869931405</c:v>
                </c:pt>
                <c:pt idx="86">
                  <c:v>10.549430395022917</c:v>
                </c:pt>
                <c:pt idx="87">
                  <c:v>11.284970086345952</c:v>
                </c:pt>
                <c:pt idx="88">
                  <c:v>12.03658770209066</c:v>
                </c:pt>
                <c:pt idx="89">
                  <c:v>12.80419770439098</c:v>
                </c:pt>
                <c:pt idx="90">
                  <c:v>13.587717215520623</c:v>
                </c:pt>
                <c:pt idx="91">
                  <c:v>14.387065870035094</c:v>
                </c:pt>
                <c:pt idx="92">
                  <c:v>15.202165678574644</c:v>
                </c:pt>
                <c:pt idx="93">
                  <c:v>16.032940902150241</c:v>
                </c:pt>
                <c:pt idx="94">
                  <c:v>16.879317935878113</c:v>
                </c:pt>
                <c:pt idx="95">
                  <c:v>17.741225201252036</c:v>
                </c:pt>
                <c:pt idx="96">
                  <c:v>18.618593046149019</c:v>
                </c:pt>
                <c:pt idx="97">
                  <c:v>19.511353651855465</c:v>
                </c:pt>
                <c:pt idx="98">
                  <c:v>20.419440946481032</c:v>
                </c:pt>
                <c:pt idx="99">
                  <c:v>21.342790524195564</c:v>
                </c:pt>
                <c:pt idx="100">
                  <c:v>22.281339569786567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62D-4F3A-8546-5AC51095D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(°)</a:t>
                </a:r>
                <a:endParaRPr lang="en-AU" sz="1200"/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Speed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vRef!$C$1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vRef!$A$2:$A$102</c:f>
              <c:numCache>
                <c:formatCode>General</c:formatCode>
                <c:ptCount val="101"/>
                <c:pt idx="0">
                  <c:v>-25</c:v>
                </c:pt>
                <c:pt idx="1">
                  <c:v>-24.5</c:v>
                </c:pt>
                <c:pt idx="2">
                  <c:v>-24</c:v>
                </c:pt>
                <c:pt idx="3">
                  <c:v>-23.5</c:v>
                </c:pt>
                <c:pt idx="4">
                  <c:v>-23</c:v>
                </c:pt>
                <c:pt idx="5">
                  <c:v>-22.5</c:v>
                </c:pt>
                <c:pt idx="6">
                  <c:v>-22</c:v>
                </c:pt>
                <c:pt idx="7">
                  <c:v>-21.5</c:v>
                </c:pt>
                <c:pt idx="8">
                  <c:v>-21</c:v>
                </c:pt>
                <c:pt idx="9">
                  <c:v>-20.5</c:v>
                </c:pt>
                <c:pt idx="10">
                  <c:v>-20</c:v>
                </c:pt>
                <c:pt idx="11">
                  <c:v>-19.5</c:v>
                </c:pt>
                <c:pt idx="12">
                  <c:v>-19</c:v>
                </c:pt>
                <c:pt idx="13">
                  <c:v>-18.5</c:v>
                </c:pt>
                <c:pt idx="14">
                  <c:v>-18</c:v>
                </c:pt>
                <c:pt idx="15">
                  <c:v>-17.5</c:v>
                </c:pt>
                <c:pt idx="16">
                  <c:v>-17</c:v>
                </c:pt>
                <c:pt idx="17">
                  <c:v>-16.5</c:v>
                </c:pt>
                <c:pt idx="18">
                  <c:v>-16</c:v>
                </c:pt>
                <c:pt idx="19">
                  <c:v>-15.5</c:v>
                </c:pt>
                <c:pt idx="20">
                  <c:v>-15</c:v>
                </c:pt>
                <c:pt idx="21">
                  <c:v>-14.5</c:v>
                </c:pt>
                <c:pt idx="22">
                  <c:v>-14</c:v>
                </c:pt>
                <c:pt idx="23">
                  <c:v>-13.5</c:v>
                </c:pt>
                <c:pt idx="24">
                  <c:v>-13</c:v>
                </c:pt>
                <c:pt idx="25">
                  <c:v>-12.5</c:v>
                </c:pt>
                <c:pt idx="26">
                  <c:v>-12</c:v>
                </c:pt>
                <c:pt idx="27">
                  <c:v>-11.5</c:v>
                </c:pt>
                <c:pt idx="28">
                  <c:v>-11</c:v>
                </c:pt>
                <c:pt idx="29">
                  <c:v>-10.5</c:v>
                </c:pt>
                <c:pt idx="30">
                  <c:v>-10</c:v>
                </c:pt>
                <c:pt idx="31">
                  <c:v>-9.5</c:v>
                </c:pt>
                <c:pt idx="32">
                  <c:v>-9</c:v>
                </c:pt>
                <c:pt idx="33">
                  <c:v>-8.5</c:v>
                </c:pt>
                <c:pt idx="34">
                  <c:v>-8</c:v>
                </c:pt>
                <c:pt idx="35">
                  <c:v>-7.5</c:v>
                </c:pt>
                <c:pt idx="36">
                  <c:v>-7</c:v>
                </c:pt>
                <c:pt idx="37">
                  <c:v>-6.5</c:v>
                </c:pt>
                <c:pt idx="38">
                  <c:v>-6</c:v>
                </c:pt>
                <c:pt idx="39">
                  <c:v>-5.5</c:v>
                </c:pt>
                <c:pt idx="40">
                  <c:v>-5</c:v>
                </c:pt>
                <c:pt idx="41">
                  <c:v>-4.5</c:v>
                </c:pt>
                <c:pt idx="42">
                  <c:v>-4</c:v>
                </c:pt>
                <c:pt idx="43">
                  <c:v>-3.5</c:v>
                </c:pt>
                <c:pt idx="44">
                  <c:v>-3</c:v>
                </c:pt>
                <c:pt idx="45">
                  <c:v>-2.5</c:v>
                </c:pt>
                <c:pt idx="46">
                  <c:v>-2</c:v>
                </c:pt>
                <c:pt idx="47">
                  <c:v>-1.5</c:v>
                </c:pt>
                <c:pt idx="48">
                  <c:v>-1</c:v>
                </c:pt>
                <c:pt idx="49">
                  <c:v>-0.5</c:v>
                </c:pt>
                <c:pt idx="50">
                  <c:v>0</c:v>
                </c:pt>
                <c:pt idx="51">
                  <c:v>0.5</c:v>
                </c:pt>
                <c:pt idx="52">
                  <c:v>1</c:v>
                </c:pt>
                <c:pt idx="53">
                  <c:v>1.5</c:v>
                </c:pt>
                <c:pt idx="54">
                  <c:v>2</c:v>
                </c:pt>
                <c:pt idx="55">
                  <c:v>2.5</c:v>
                </c:pt>
                <c:pt idx="56">
                  <c:v>3</c:v>
                </c:pt>
                <c:pt idx="57">
                  <c:v>3.5</c:v>
                </c:pt>
                <c:pt idx="58">
                  <c:v>4</c:v>
                </c:pt>
                <c:pt idx="59">
                  <c:v>4.5</c:v>
                </c:pt>
                <c:pt idx="60">
                  <c:v>5</c:v>
                </c:pt>
                <c:pt idx="61">
                  <c:v>5.5</c:v>
                </c:pt>
                <c:pt idx="62">
                  <c:v>6</c:v>
                </c:pt>
                <c:pt idx="63">
                  <c:v>6.5</c:v>
                </c:pt>
                <c:pt idx="64">
                  <c:v>7</c:v>
                </c:pt>
                <c:pt idx="65">
                  <c:v>7.5</c:v>
                </c:pt>
                <c:pt idx="66">
                  <c:v>8</c:v>
                </c:pt>
                <c:pt idx="67">
                  <c:v>8.5</c:v>
                </c:pt>
                <c:pt idx="68">
                  <c:v>9</c:v>
                </c:pt>
                <c:pt idx="69">
                  <c:v>9.5</c:v>
                </c:pt>
                <c:pt idx="70">
                  <c:v>10</c:v>
                </c:pt>
                <c:pt idx="71">
                  <c:v>10.5</c:v>
                </c:pt>
                <c:pt idx="72">
                  <c:v>11</c:v>
                </c:pt>
                <c:pt idx="73">
                  <c:v>11.5</c:v>
                </c:pt>
                <c:pt idx="74">
                  <c:v>12</c:v>
                </c:pt>
                <c:pt idx="75">
                  <c:v>12.5</c:v>
                </c:pt>
                <c:pt idx="76">
                  <c:v>13</c:v>
                </c:pt>
                <c:pt idx="77">
                  <c:v>13.5</c:v>
                </c:pt>
                <c:pt idx="78">
                  <c:v>14</c:v>
                </c:pt>
                <c:pt idx="79">
                  <c:v>14.5</c:v>
                </c:pt>
                <c:pt idx="80">
                  <c:v>15</c:v>
                </c:pt>
                <c:pt idx="81">
                  <c:v>15.5</c:v>
                </c:pt>
                <c:pt idx="82">
                  <c:v>16</c:v>
                </c:pt>
                <c:pt idx="83">
                  <c:v>16.5</c:v>
                </c:pt>
                <c:pt idx="84">
                  <c:v>17</c:v>
                </c:pt>
                <c:pt idx="85">
                  <c:v>17.5</c:v>
                </c:pt>
                <c:pt idx="86">
                  <c:v>18</c:v>
                </c:pt>
                <c:pt idx="87">
                  <c:v>18.5</c:v>
                </c:pt>
                <c:pt idx="88">
                  <c:v>19</c:v>
                </c:pt>
                <c:pt idx="89">
                  <c:v>19.5</c:v>
                </c:pt>
                <c:pt idx="90">
                  <c:v>20</c:v>
                </c:pt>
                <c:pt idx="91">
                  <c:v>20.5</c:v>
                </c:pt>
                <c:pt idx="92">
                  <c:v>21</c:v>
                </c:pt>
                <c:pt idx="93">
                  <c:v>21.5</c:v>
                </c:pt>
                <c:pt idx="94">
                  <c:v>22</c:v>
                </c:pt>
                <c:pt idx="95">
                  <c:v>22.5</c:v>
                </c:pt>
                <c:pt idx="96">
                  <c:v>23</c:v>
                </c:pt>
                <c:pt idx="97">
                  <c:v>23.5</c:v>
                </c:pt>
                <c:pt idx="98">
                  <c:v>24</c:v>
                </c:pt>
                <c:pt idx="99">
                  <c:v>24.5</c:v>
                </c:pt>
                <c:pt idx="100">
                  <c:v>25</c:v>
                </c:pt>
              </c:numCache>
            </c:numRef>
          </c:cat>
          <c:val>
            <c:numRef>
              <c:f>vRef!$C$2:$C$102</c:f>
              <c:numCache>
                <c:formatCode>0.0</c:formatCode>
                <c:ptCount val="101"/>
                <c:pt idx="0">
                  <c:v>65.142198214464301</c:v>
                </c:pt>
                <c:pt idx="1">
                  <c:v>62.704777588616864</c:v>
                </c:pt>
                <c:pt idx="2">
                  <c:v>60.315622309617879</c:v>
                </c:pt>
                <c:pt idx="3">
                  <c:v>57.97464389145059</c:v>
                </c:pt>
                <c:pt idx="4">
                  <c:v>55.6817523606856</c:v>
                </c:pt>
                <c:pt idx="5">
                  <c:v>53.436856202687707</c:v>
                </c:pt>
                <c:pt idx="6">
                  <c:v>51.23986230479553</c:v>
                </c:pt>
                <c:pt idx="7">
                  <c:v>49.090675896239617</c:v>
                </c:pt>
                <c:pt idx="8">
                  <c:v>46.989200484543005</c:v>
                </c:pt>
                <c:pt idx="9">
                  <c:v>44.935337788121707</c:v>
                </c:pt>
                <c:pt idx="10">
                  <c:v>42.928987664772102</c:v>
                </c:pt>
                <c:pt idx="11">
                  <c:v>40.970048035701708</c:v>
                </c:pt>
                <c:pt idx="12">
                  <c:v>39.058414804720734</c:v>
                </c:pt>
                <c:pt idx="13">
                  <c:v>37.193981772170702</c:v>
                </c:pt>
                <c:pt idx="14">
                  <c:v>35.376640543119187</c:v>
                </c:pt>
                <c:pt idx="15">
                  <c:v>33.606280429293314</c:v>
                </c:pt>
                <c:pt idx="16">
                  <c:v>31.882788344165505</c:v>
                </c:pt>
                <c:pt idx="17">
                  <c:v>30.206048690531389</c:v>
                </c:pt>
                <c:pt idx="18">
                  <c:v>28.575943239839187</c:v>
                </c:pt>
                <c:pt idx="19">
                  <c:v>26.992351002435576</c:v>
                </c:pt>
                <c:pt idx="20">
                  <c:v>25.455148087783687</c:v>
                </c:pt>
                <c:pt idx="21">
                  <c:v>23.964207553582224</c:v>
                </c:pt>
                <c:pt idx="22">
                  <c:v>22.519399242566941</c:v>
                </c:pt>
                <c:pt idx="23">
                  <c:v>21.120589605602852</c:v>
                </c:pt>
                <c:pt idx="24">
                  <c:v>19.767641509471652</c:v>
                </c:pt>
                <c:pt idx="25">
                  <c:v>18.460414027518418</c:v>
                </c:pt>
                <c:pt idx="26">
                  <c:v>17.198762211036627</c:v>
                </c:pt>
                <c:pt idx="27">
                  <c:v>15.982536838929018</c:v>
                </c:pt>
                <c:pt idx="28">
                  <c:v>14.811584142773421</c:v>
                </c:pt>
                <c:pt idx="29">
                  <c:v>13.685745503928841</c:v>
                </c:pt>
                <c:pt idx="30">
                  <c:v>12.604857118717643</c:v>
                </c:pt>
                <c:pt idx="31">
                  <c:v>11.568749626986476</c:v>
                </c:pt>
                <c:pt idx="32">
                  <c:v>10.57724769844609</c:v>
                </c:pt>
                <c:pt idx="33">
                  <c:v>9.6301695700693539</c:v>
                </c:pt>
                <c:pt idx="34">
                  <c:v>8.7273265264256281</c:v>
                </c:pt>
                <c:pt idx="35">
                  <c:v>7.8685223130592981</c:v>
                </c:pt>
                <c:pt idx="36">
                  <c:v>7.0535524707650055</c:v>
                </c:pt>
                <c:pt idx="37">
                  <c:v>6.2822035757053971</c:v>
                </c:pt>
                <c:pt idx="38">
                  <c:v>5.5542523665314194</c:v>
                </c:pt>
                <c:pt idx="39">
                  <c:v>4.8694647346680862</c:v>
                </c:pt>
                <c:pt idx="40">
                  <c:v>4.2275945472444771</c:v>
                </c:pt>
                <c:pt idx="41">
                  <c:v>3.6283822630655251</c:v>
                </c:pt>
                <c:pt idx="42">
                  <c:v>3.0715532894748567</c:v>
                </c:pt>
                <c:pt idx="43">
                  <c:v>2.5568160102848854</c:v>
                </c:pt>
                <c:pt idx="44">
                  <c:v>2.083859389518842</c:v>
                </c:pt>
                <c:pt idx="45">
                  <c:v>1.652350018209459</c:v>
                </c:pt>
                <c:pt idx="46">
                  <c:v>1.261928414632028</c:v>
                </c:pt>
                <c:pt idx="47">
                  <c:v>0.91220429926590074</c:v>
                </c:pt>
                <c:pt idx="48">
                  <c:v>0.60275042079715346</c:v>
                </c:pt>
                <c:pt idx="49">
                  <c:v>0.33309426252796281</c:v>
                </c:pt>
                <c:pt idx="50">
                  <c:v>0.10270651397830866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0.10270651397830866</c:v>
                </c:pt>
                <c:pt idx="63">
                  <c:v>0.33309426252796281</c:v>
                </c:pt>
                <c:pt idx="64">
                  <c:v>0.60275042079715346</c:v>
                </c:pt>
                <c:pt idx="65">
                  <c:v>0.91220429926590074</c:v>
                </c:pt>
                <c:pt idx="66">
                  <c:v>1.261928414632028</c:v>
                </c:pt>
                <c:pt idx="67">
                  <c:v>1.652350018209459</c:v>
                </c:pt>
                <c:pt idx="68">
                  <c:v>2.083859389518842</c:v>
                </c:pt>
                <c:pt idx="69">
                  <c:v>2.5568160102848854</c:v>
                </c:pt>
                <c:pt idx="70">
                  <c:v>3.0715532894748567</c:v>
                </c:pt>
                <c:pt idx="71">
                  <c:v>3.6283822630655251</c:v>
                </c:pt>
                <c:pt idx="72">
                  <c:v>4.2275945472444771</c:v>
                </c:pt>
                <c:pt idx="73">
                  <c:v>4.8694647346680862</c:v>
                </c:pt>
                <c:pt idx="74">
                  <c:v>5.5542523665314194</c:v>
                </c:pt>
                <c:pt idx="75">
                  <c:v>6.2822035757053971</c:v>
                </c:pt>
                <c:pt idx="76">
                  <c:v>7.0535524707650055</c:v>
                </c:pt>
                <c:pt idx="77">
                  <c:v>7.8685223130592981</c:v>
                </c:pt>
                <c:pt idx="78">
                  <c:v>8.7273265264256281</c:v>
                </c:pt>
                <c:pt idx="79">
                  <c:v>9.6301695700693539</c:v>
                </c:pt>
                <c:pt idx="80">
                  <c:v>10.57724769844609</c:v>
                </c:pt>
                <c:pt idx="81">
                  <c:v>11.568749626986476</c:v>
                </c:pt>
                <c:pt idx="82">
                  <c:v>12.604857118717643</c:v>
                </c:pt>
                <c:pt idx="83">
                  <c:v>13.685745503928841</c:v>
                </c:pt>
                <c:pt idx="84">
                  <c:v>14.811584142773421</c:v>
                </c:pt>
                <c:pt idx="85">
                  <c:v>15.982536838929018</c:v>
                </c:pt>
                <c:pt idx="86">
                  <c:v>17.198762211036627</c:v>
                </c:pt>
                <c:pt idx="87">
                  <c:v>18.460414027518418</c:v>
                </c:pt>
                <c:pt idx="88">
                  <c:v>19.767641509471652</c:v>
                </c:pt>
                <c:pt idx="89">
                  <c:v>21.120589605602852</c:v>
                </c:pt>
                <c:pt idx="90">
                  <c:v>22.519399242566941</c:v>
                </c:pt>
                <c:pt idx="91">
                  <c:v>23.964207553582224</c:v>
                </c:pt>
                <c:pt idx="92">
                  <c:v>25.455148087783687</c:v>
                </c:pt>
                <c:pt idx="93">
                  <c:v>26.992351002435576</c:v>
                </c:pt>
                <c:pt idx="94">
                  <c:v>28.575943239839187</c:v>
                </c:pt>
                <c:pt idx="95">
                  <c:v>30.206048690531389</c:v>
                </c:pt>
                <c:pt idx="96">
                  <c:v>31.882788344165505</c:v>
                </c:pt>
                <c:pt idx="97">
                  <c:v>33.606280429293314</c:v>
                </c:pt>
                <c:pt idx="98">
                  <c:v>35.376640543119187</c:v>
                </c:pt>
                <c:pt idx="99">
                  <c:v>37.193981772170702</c:v>
                </c:pt>
                <c:pt idx="100">
                  <c:v>39.058414804720734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9-4341-8CB6-565DD87D82CE}"/>
            </c:ext>
          </c:extLst>
        </c:ser>
        <c:ser>
          <c:idx val="0"/>
          <c:order val="1"/>
          <c:tx>
            <c:strRef>
              <c:f>vRef!$B$1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vRef!$A$2:$A$102</c:f>
              <c:numCache>
                <c:formatCode>General</c:formatCode>
                <c:ptCount val="101"/>
                <c:pt idx="0">
                  <c:v>-25</c:v>
                </c:pt>
                <c:pt idx="1">
                  <c:v>-24.5</c:v>
                </c:pt>
                <c:pt idx="2">
                  <c:v>-24</c:v>
                </c:pt>
                <c:pt idx="3">
                  <c:v>-23.5</c:v>
                </c:pt>
                <c:pt idx="4">
                  <c:v>-23</c:v>
                </c:pt>
                <c:pt idx="5">
                  <c:v>-22.5</c:v>
                </c:pt>
                <c:pt idx="6">
                  <c:v>-22</c:v>
                </c:pt>
                <c:pt idx="7">
                  <c:v>-21.5</c:v>
                </c:pt>
                <c:pt idx="8">
                  <c:v>-21</c:v>
                </c:pt>
                <c:pt idx="9">
                  <c:v>-20.5</c:v>
                </c:pt>
                <c:pt idx="10">
                  <c:v>-20</c:v>
                </c:pt>
                <c:pt idx="11">
                  <c:v>-19.5</c:v>
                </c:pt>
                <c:pt idx="12">
                  <c:v>-19</c:v>
                </c:pt>
                <c:pt idx="13">
                  <c:v>-18.5</c:v>
                </c:pt>
                <c:pt idx="14">
                  <c:v>-18</c:v>
                </c:pt>
                <c:pt idx="15">
                  <c:v>-17.5</c:v>
                </c:pt>
                <c:pt idx="16">
                  <c:v>-17</c:v>
                </c:pt>
                <c:pt idx="17">
                  <c:v>-16.5</c:v>
                </c:pt>
                <c:pt idx="18">
                  <c:v>-16</c:v>
                </c:pt>
                <c:pt idx="19">
                  <c:v>-15.5</c:v>
                </c:pt>
                <c:pt idx="20">
                  <c:v>-15</c:v>
                </c:pt>
                <c:pt idx="21">
                  <c:v>-14.5</c:v>
                </c:pt>
                <c:pt idx="22">
                  <c:v>-14</c:v>
                </c:pt>
                <c:pt idx="23">
                  <c:v>-13.5</c:v>
                </c:pt>
                <c:pt idx="24">
                  <c:v>-13</c:v>
                </c:pt>
                <c:pt idx="25">
                  <c:v>-12.5</c:v>
                </c:pt>
                <c:pt idx="26">
                  <c:v>-12</c:v>
                </c:pt>
                <c:pt idx="27">
                  <c:v>-11.5</c:v>
                </c:pt>
                <c:pt idx="28">
                  <c:v>-11</c:v>
                </c:pt>
                <c:pt idx="29">
                  <c:v>-10.5</c:v>
                </c:pt>
                <c:pt idx="30">
                  <c:v>-10</c:v>
                </c:pt>
                <c:pt idx="31">
                  <c:v>-9.5</c:v>
                </c:pt>
                <c:pt idx="32">
                  <c:v>-9</c:v>
                </c:pt>
                <c:pt idx="33">
                  <c:v>-8.5</c:v>
                </c:pt>
                <c:pt idx="34">
                  <c:v>-8</c:v>
                </c:pt>
                <c:pt idx="35">
                  <c:v>-7.5</c:v>
                </c:pt>
                <c:pt idx="36">
                  <c:v>-7</c:v>
                </c:pt>
                <c:pt idx="37">
                  <c:v>-6.5</c:v>
                </c:pt>
                <c:pt idx="38">
                  <c:v>-6</c:v>
                </c:pt>
                <c:pt idx="39">
                  <c:v>-5.5</c:v>
                </c:pt>
                <c:pt idx="40">
                  <c:v>-5</c:v>
                </c:pt>
                <c:pt idx="41">
                  <c:v>-4.5</c:v>
                </c:pt>
                <c:pt idx="42">
                  <c:v>-4</c:v>
                </c:pt>
                <c:pt idx="43">
                  <c:v>-3.5</c:v>
                </c:pt>
                <c:pt idx="44">
                  <c:v>-3</c:v>
                </c:pt>
                <c:pt idx="45">
                  <c:v>-2.5</c:v>
                </c:pt>
                <c:pt idx="46">
                  <c:v>-2</c:v>
                </c:pt>
                <c:pt idx="47">
                  <c:v>-1.5</c:v>
                </c:pt>
                <c:pt idx="48">
                  <c:v>-1</c:v>
                </c:pt>
                <c:pt idx="49">
                  <c:v>-0.5</c:v>
                </c:pt>
                <c:pt idx="50">
                  <c:v>0</c:v>
                </c:pt>
                <c:pt idx="51">
                  <c:v>0.5</c:v>
                </c:pt>
                <c:pt idx="52">
                  <c:v>1</c:v>
                </c:pt>
                <c:pt idx="53">
                  <c:v>1.5</c:v>
                </c:pt>
                <c:pt idx="54">
                  <c:v>2</c:v>
                </c:pt>
                <c:pt idx="55">
                  <c:v>2.5</c:v>
                </c:pt>
                <c:pt idx="56">
                  <c:v>3</c:v>
                </c:pt>
                <c:pt idx="57">
                  <c:v>3.5</c:v>
                </c:pt>
                <c:pt idx="58">
                  <c:v>4</c:v>
                </c:pt>
                <c:pt idx="59">
                  <c:v>4.5</c:v>
                </c:pt>
                <c:pt idx="60">
                  <c:v>5</c:v>
                </c:pt>
                <c:pt idx="61">
                  <c:v>5.5</c:v>
                </c:pt>
                <c:pt idx="62">
                  <c:v>6</c:v>
                </c:pt>
                <c:pt idx="63">
                  <c:v>6.5</c:v>
                </c:pt>
                <c:pt idx="64">
                  <c:v>7</c:v>
                </c:pt>
                <c:pt idx="65">
                  <c:v>7.5</c:v>
                </c:pt>
                <c:pt idx="66">
                  <c:v>8</c:v>
                </c:pt>
                <c:pt idx="67">
                  <c:v>8.5</c:v>
                </c:pt>
                <c:pt idx="68">
                  <c:v>9</c:v>
                </c:pt>
                <c:pt idx="69">
                  <c:v>9.5</c:v>
                </c:pt>
                <c:pt idx="70">
                  <c:v>10</c:v>
                </c:pt>
                <c:pt idx="71">
                  <c:v>10.5</c:v>
                </c:pt>
                <c:pt idx="72">
                  <c:v>11</c:v>
                </c:pt>
                <c:pt idx="73">
                  <c:v>11.5</c:v>
                </c:pt>
                <c:pt idx="74">
                  <c:v>12</c:v>
                </c:pt>
                <c:pt idx="75">
                  <c:v>12.5</c:v>
                </c:pt>
                <c:pt idx="76">
                  <c:v>13</c:v>
                </c:pt>
                <c:pt idx="77">
                  <c:v>13.5</c:v>
                </c:pt>
                <c:pt idx="78">
                  <c:v>14</c:v>
                </c:pt>
                <c:pt idx="79">
                  <c:v>14.5</c:v>
                </c:pt>
                <c:pt idx="80">
                  <c:v>15</c:v>
                </c:pt>
                <c:pt idx="81">
                  <c:v>15.5</c:v>
                </c:pt>
                <c:pt idx="82">
                  <c:v>16</c:v>
                </c:pt>
                <c:pt idx="83">
                  <c:v>16.5</c:v>
                </c:pt>
                <c:pt idx="84">
                  <c:v>17</c:v>
                </c:pt>
                <c:pt idx="85">
                  <c:v>17.5</c:v>
                </c:pt>
                <c:pt idx="86">
                  <c:v>18</c:v>
                </c:pt>
                <c:pt idx="87">
                  <c:v>18.5</c:v>
                </c:pt>
                <c:pt idx="88">
                  <c:v>19</c:v>
                </c:pt>
                <c:pt idx="89">
                  <c:v>19.5</c:v>
                </c:pt>
                <c:pt idx="90">
                  <c:v>20</c:v>
                </c:pt>
                <c:pt idx="91">
                  <c:v>20.5</c:v>
                </c:pt>
                <c:pt idx="92">
                  <c:v>21</c:v>
                </c:pt>
                <c:pt idx="93">
                  <c:v>21.5</c:v>
                </c:pt>
                <c:pt idx="94">
                  <c:v>22</c:v>
                </c:pt>
                <c:pt idx="95">
                  <c:v>22.5</c:v>
                </c:pt>
                <c:pt idx="96">
                  <c:v>23</c:v>
                </c:pt>
                <c:pt idx="97">
                  <c:v>23.5</c:v>
                </c:pt>
                <c:pt idx="98">
                  <c:v>24</c:v>
                </c:pt>
                <c:pt idx="99">
                  <c:v>24.5</c:v>
                </c:pt>
                <c:pt idx="100">
                  <c:v>25</c:v>
                </c:pt>
              </c:numCache>
              <c:extLst xmlns:c15="http://schemas.microsoft.com/office/drawing/2012/chart"/>
            </c:numRef>
          </c:cat>
          <c:val>
            <c:numRef>
              <c:f>vRef!$B$2:$B$102</c:f>
              <c:numCache>
                <c:formatCode>0.0</c:formatCode>
                <c:ptCount val="101"/>
                <c:pt idx="0">
                  <c:v>65.142198214464301</c:v>
                </c:pt>
                <c:pt idx="1">
                  <c:v>62.704777588616864</c:v>
                </c:pt>
                <c:pt idx="2">
                  <c:v>60.315622309617879</c:v>
                </c:pt>
                <c:pt idx="3">
                  <c:v>57.97464389145059</c:v>
                </c:pt>
                <c:pt idx="4">
                  <c:v>55.6817523606856</c:v>
                </c:pt>
                <c:pt idx="5">
                  <c:v>53.436856202687707</c:v>
                </c:pt>
                <c:pt idx="6">
                  <c:v>51.23986230479553</c:v>
                </c:pt>
                <c:pt idx="7">
                  <c:v>49.090675896239617</c:v>
                </c:pt>
                <c:pt idx="8">
                  <c:v>46.989200484543005</c:v>
                </c:pt>
                <c:pt idx="9">
                  <c:v>44.935337788121707</c:v>
                </c:pt>
                <c:pt idx="10">
                  <c:v>42.928987664772102</c:v>
                </c:pt>
                <c:pt idx="11">
                  <c:v>40.970048035701708</c:v>
                </c:pt>
                <c:pt idx="12">
                  <c:v>39.058414804720734</c:v>
                </c:pt>
                <c:pt idx="13">
                  <c:v>37.193981772170702</c:v>
                </c:pt>
                <c:pt idx="14">
                  <c:v>35.376640543119187</c:v>
                </c:pt>
                <c:pt idx="15">
                  <c:v>33.606280429293314</c:v>
                </c:pt>
                <c:pt idx="16">
                  <c:v>31.882788344165505</c:v>
                </c:pt>
                <c:pt idx="17">
                  <c:v>30.206048690531389</c:v>
                </c:pt>
                <c:pt idx="18">
                  <c:v>28.575943239839187</c:v>
                </c:pt>
                <c:pt idx="19">
                  <c:v>26.992351002435576</c:v>
                </c:pt>
                <c:pt idx="20">
                  <c:v>25.455148087783687</c:v>
                </c:pt>
                <c:pt idx="21">
                  <c:v>23.964207553582224</c:v>
                </c:pt>
                <c:pt idx="22">
                  <c:v>22.519399242566941</c:v>
                </c:pt>
                <c:pt idx="23">
                  <c:v>21.120589605602852</c:v>
                </c:pt>
                <c:pt idx="24">
                  <c:v>19.767641509471652</c:v>
                </c:pt>
                <c:pt idx="25">
                  <c:v>18.460414027518418</c:v>
                </c:pt>
                <c:pt idx="26">
                  <c:v>17.198762211036627</c:v>
                </c:pt>
                <c:pt idx="27">
                  <c:v>15.982536838929018</c:v>
                </c:pt>
                <c:pt idx="28">
                  <c:v>14.811584142773421</c:v>
                </c:pt>
                <c:pt idx="29">
                  <c:v>13.685745503928841</c:v>
                </c:pt>
                <c:pt idx="30">
                  <c:v>12.604857118717643</c:v>
                </c:pt>
                <c:pt idx="31">
                  <c:v>11.568749626986476</c:v>
                </c:pt>
                <c:pt idx="32">
                  <c:v>10.57724769844609</c:v>
                </c:pt>
                <c:pt idx="33">
                  <c:v>9.6301695700693539</c:v>
                </c:pt>
                <c:pt idx="34">
                  <c:v>8.7273265264256281</c:v>
                </c:pt>
                <c:pt idx="35">
                  <c:v>7.8685223130592981</c:v>
                </c:pt>
                <c:pt idx="36">
                  <c:v>7.0535524707650055</c:v>
                </c:pt>
                <c:pt idx="37">
                  <c:v>6.2822035757053971</c:v>
                </c:pt>
                <c:pt idx="38">
                  <c:v>5.5542523665314194</c:v>
                </c:pt>
                <c:pt idx="39">
                  <c:v>4.8694647346680862</c:v>
                </c:pt>
                <c:pt idx="40">
                  <c:v>4.2275945472444771</c:v>
                </c:pt>
                <c:pt idx="41">
                  <c:v>3.6283822630655251</c:v>
                </c:pt>
                <c:pt idx="42">
                  <c:v>3.0715532894748567</c:v>
                </c:pt>
                <c:pt idx="43">
                  <c:v>2.5568160102848854</c:v>
                </c:pt>
                <c:pt idx="44">
                  <c:v>2.083859389518842</c:v>
                </c:pt>
                <c:pt idx="45">
                  <c:v>1.652350018209459</c:v>
                </c:pt>
                <c:pt idx="46">
                  <c:v>1.261928414632028</c:v>
                </c:pt>
                <c:pt idx="47">
                  <c:v>0.91220429926590074</c:v>
                </c:pt>
                <c:pt idx="48">
                  <c:v>0.60275042079715346</c:v>
                </c:pt>
                <c:pt idx="49">
                  <c:v>0.33309426252796281</c:v>
                </c:pt>
                <c:pt idx="50">
                  <c:v>0.10270651397830866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0.10270651397830866</c:v>
                </c:pt>
                <c:pt idx="63">
                  <c:v>0.33309426252796281</c:v>
                </c:pt>
                <c:pt idx="64">
                  <c:v>0.60275042079715346</c:v>
                </c:pt>
                <c:pt idx="65">
                  <c:v>0.91220429926590074</c:v>
                </c:pt>
                <c:pt idx="66">
                  <c:v>1.261928414632028</c:v>
                </c:pt>
                <c:pt idx="67">
                  <c:v>1.652350018209459</c:v>
                </c:pt>
                <c:pt idx="68">
                  <c:v>2.083859389518842</c:v>
                </c:pt>
                <c:pt idx="69">
                  <c:v>2.5568160102848854</c:v>
                </c:pt>
                <c:pt idx="70">
                  <c:v>3.0715532894748567</c:v>
                </c:pt>
                <c:pt idx="71">
                  <c:v>3.6283822630655251</c:v>
                </c:pt>
                <c:pt idx="72">
                  <c:v>4.2275945472444771</c:v>
                </c:pt>
                <c:pt idx="73">
                  <c:v>4.8694647346680862</c:v>
                </c:pt>
                <c:pt idx="74">
                  <c:v>5.5542523665314194</c:v>
                </c:pt>
                <c:pt idx="75">
                  <c:v>6.2822035757053971</c:v>
                </c:pt>
                <c:pt idx="76">
                  <c:v>7.0535524707650055</c:v>
                </c:pt>
                <c:pt idx="77">
                  <c:v>7.8685223130592981</c:v>
                </c:pt>
                <c:pt idx="78">
                  <c:v>8.7273265264256281</c:v>
                </c:pt>
                <c:pt idx="79">
                  <c:v>9.6301695700693539</c:v>
                </c:pt>
                <c:pt idx="80">
                  <c:v>10.57724769844609</c:v>
                </c:pt>
                <c:pt idx="81">
                  <c:v>11.568749626986476</c:v>
                </c:pt>
                <c:pt idx="82">
                  <c:v>12.604857118717643</c:v>
                </c:pt>
                <c:pt idx="83">
                  <c:v>13.685745503928841</c:v>
                </c:pt>
                <c:pt idx="84">
                  <c:v>14.811584142773421</c:v>
                </c:pt>
                <c:pt idx="85">
                  <c:v>15.982536838929018</c:v>
                </c:pt>
                <c:pt idx="86">
                  <c:v>17.198762211036627</c:v>
                </c:pt>
                <c:pt idx="87">
                  <c:v>18.460414027518418</c:v>
                </c:pt>
                <c:pt idx="88">
                  <c:v>19.767641509471652</c:v>
                </c:pt>
                <c:pt idx="89">
                  <c:v>21.120589605602852</c:v>
                </c:pt>
                <c:pt idx="90">
                  <c:v>22.519399242566941</c:v>
                </c:pt>
                <c:pt idx="91">
                  <c:v>23.964207553582224</c:v>
                </c:pt>
                <c:pt idx="92">
                  <c:v>25.455148087783687</c:v>
                </c:pt>
                <c:pt idx="93">
                  <c:v>26.992351002435576</c:v>
                </c:pt>
                <c:pt idx="94">
                  <c:v>28.575943239839187</c:v>
                </c:pt>
                <c:pt idx="95">
                  <c:v>30.206048690531389</c:v>
                </c:pt>
                <c:pt idx="96">
                  <c:v>31.882788344165505</c:v>
                </c:pt>
                <c:pt idx="97">
                  <c:v>33.606280429293314</c:v>
                </c:pt>
                <c:pt idx="98">
                  <c:v>35.376640543119187</c:v>
                </c:pt>
                <c:pt idx="99">
                  <c:v>37.193981772170702</c:v>
                </c:pt>
                <c:pt idx="100">
                  <c:v>39.058414804720734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BE9-4341-8CB6-565DD87D8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Speed (kts)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9.20183218404706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Nose Transition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75758605112682"/>
          <c:y val="1.1315307578866174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'Nose Transition'!$C$1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'Nose Transition'!$A$2:$A$97</c:f>
              <c:numCache>
                <c:formatCode>General</c:formatCode>
                <c:ptCount val="9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</c:numCache>
            </c:numRef>
          </c:cat>
          <c:val>
            <c:numRef>
              <c:f>'Nose Transition'!$C$2:$C$97</c:f>
              <c:numCache>
                <c:formatCode>0.0</c:formatCode>
                <c:ptCount val="96"/>
                <c:pt idx="0">
                  <c:v>15</c:v>
                </c:pt>
                <c:pt idx="1">
                  <c:v>14.399999999999999</c:v>
                </c:pt>
                <c:pt idx="2">
                  <c:v>13.799999999999997</c:v>
                </c:pt>
                <c:pt idx="3">
                  <c:v>13.200000000000003</c:v>
                </c:pt>
                <c:pt idx="4">
                  <c:v>12.600000000000001</c:v>
                </c:pt>
                <c:pt idx="5">
                  <c:v>12</c:v>
                </c:pt>
                <c:pt idx="6">
                  <c:v>11.399999999999999</c:v>
                </c:pt>
                <c:pt idx="7">
                  <c:v>10.799999999999999</c:v>
                </c:pt>
                <c:pt idx="8">
                  <c:v>10.200000000000001</c:v>
                </c:pt>
                <c:pt idx="9">
                  <c:v>9.6000000000000014</c:v>
                </c:pt>
                <c:pt idx="10">
                  <c:v>9</c:v>
                </c:pt>
                <c:pt idx="11">
                  <c:v>8.3999999999999986</c:v>
                </c:pt>
                <c:pt idx="12">
                  <c:v>7.8000000000000007</c:v>
                </c:pt>
                <c:pt idx="13">
                  <c:v>7.1999999999999993</c:v>
                </c:pt>
                <c:pt idx="14">
                  <c:v>6.6000000000000014</c:v>
                </c:pt>
                <c:pt idx="15">
                  <c:v>6</c:v>
                </c:pt>
                <c:pt idx="16">
                  <c:v>5.3999999999999986</c:v>
                </c:pt>
                <c:pt idx="17">
                  <c:v>4.8000000000000007</c:v>
                </c:pt>
                <c:pt idx="18">
                  <c:v>4.1999999999999993</c:v>
                </c:pt>
                <c:pt idx="19">
                  <c:v>3.6000000000000005</c:v>
                </c:pt>
                <c:pt idx="20">
                  <c:v>3</c:v>
                </c:pt>
                <c:pt idx="21">
                  <c:v>2.3999999999999995</c:v>
                </c:pt>
                <c:pt idx="22">
                  <c:v>1.7999999999999989</c:v>
                </c:pt>
                <c:pt idx="23">
                  <c:v>1.2000000000000011</c:v>
                </c:pt>
                <c:pt idx="24">
                  <c:v>0.60000000000000053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0.60000000000000053</c:v>
                </c:pt>
                <c:pt idx="37">
                  <c:v>1.2000000000000011</c:v>
                </c:pt>
                <c:pt idx="38">
                  <c:v>1.7999999999999989</c:v>
                </c:pt>
                <c:pt idx="39">
                  <c:v>2.3999999999999995</c:v>
                </c:pt>
                <c:pt idx="40">
                  <c:v>3</c:v>
                </c:pt>
                <c:pt idx="41">
                  <c:v>3.5999999999999979</c:v>
                </c:pt>
                <c:pt idx="42">
                  <c:v>4.2000000000000011</c:v>
                </c:pt>
                <c:pt idx="43">
                  <c:v>4.7999999999999989</c:v>
                </c:pt>
                <c:pt idx="44">
                  <c:v>5.4000000000000021</c:v>
                </c:pt>
                <c:pt idx="45">
                  <c:v>6</c:v>
                </c:pt>
                <c:pt idx="46">
                  <c:v>6.5999999999999979</c:v>
                </c:pt>
                <c:pt idx="47">
                  <c:v>7.2000000000000011</c:v>
                </c:pt>
                <c:pt idx="48">
                  <c:v>7.7999999999999989</c:v>
                </c:pt>
                <c:pt idx="49">
                  <c:v>8.4000000000000021</c:v>
                </c:pt>
                <c:pt idx="50">
                  <c:v>9</c:v>
                </c:pt>
                <c:pt idx="51">
                  <c:v>9.5999999999999979</c:v>
                </c:pt>
                <c:pt idx="52">
                  <c:v>10.200000000000001</c:v>
                </c:pt>
                <c:pt idx="53">
                  <c:v>10.799999999999999</c:v>
                </c:pt>
                <c:pt idx="54">
                  <c:v>11.400000000000002</c:v>
                </c:pt>
                <c:pt idx="55">
                  <c:v>12</c:v>
                </c:pt>
                <c:pt idx="56">
                  <c:v>12.599999999999998</c:v>
                </c:pt>
                <c:pt idx="57">
                  <c:v>13.200000000000003</c:v>
                </c:pt>
                <c:pt idx="58">
                  <c:v>13.799999999999997</c:v>
                </c:pt>
                <c:pt idx="59">
                  <c:v>14.400000000000002</c:v>
                </c:pt>
                <c:pt idx="60">
                  <c:v>15</c:v>
                </c:pt>
                <c:pt idx="61">
                  <c:v>15.599999999999998</c:v>
                </c:pt>
                <c:pt idx="62">
                  <c:v>16.200000000000003</c:v>
                </c:pt>
                <c:pt idx="63">
                  <c:v>16.799999999999997</c:v>
                </c:pt>
                <c:pt idx="64">
                  <c:v>17.400000000000002</c:v>
                </c:pt>
                <c:pt idx="65">
                  <c:v>18</c:v>
                </c:pt>
                <c:pt idx="66">
                  <c:v>18.599999999999998</c:v>
                </c:pt>
                <c:pt idx="67">
                  <c:v>19.200000000000003</c:v>
                </c:pt>
                <c:pt idx="68">
                  <c:v>19.799999999999997</c:v>
                </c:pt>
                <c:pt idx="69">
                  <c:v>20.400000000000002</c:v>
                </c:pt>
                <c:pt idx="70">
                  <c:v>21</c:v>
                </c:pt>
                <c:pt idx="71">
                  <c:v>21.599999999999998</c:v>
                </c:pt>
                <c:pt idx="72">
                  <c:v>22.200000000000003</c:v>
                </c:pt>
                <c:pt idx="73">
                  <c:v>22.799999999999997</c:v>
                </c:pt>
                <c:pt idx="74">
                  <c:v>23.400000000000002</c:v>
                </c:pt>
                <c:pt idx="75">
                  <c:v>24</c:v>
                </c:pt>
                <c:pt idx="76">
                  <c:v>24.599999999999998</c:v>
                </c:pt>
                <c:pt idx="77">
                  <c:v>25.200000000000003</c:v>
                </c:pt>
                <c:pt idx="78">
                  <c:v>25.799999999999997</c:v>
                </c:pt>
                <c:pt idx="79">
                  <c:v>26.400000000000002</c:v>
                </c:pt>
                <c:pt idx="80">
                  <c:v>27</c:v>
                </c:pt>
                <c:pt idx="81">
                  <c:v>27.599999999999998</c:v>
                </c:pt>
                <c:pt idx="82">
                  <c:v>28.199999999999996</c:v>
                </c:pt>
                <c:pt idx="83">
                  <c:v>28.800000000000004</c:v>
                </c:pt>
                <c:pt idx="84">
                  <c:v>29.400000000000006</c:v>
                </c:pt>
                <c:pt idx="85">
                  <c:v>30</c:v>
                </c:pt>
                <c:pt idx="86">
                  <c:v>30.599999999999994</c:v>
                </c:pt>
                <c:pt idx="87">
                  <c:v>31.199999999999996</c:v>
                </c:pt>
                <c:pt idx="88">
                  <c:v>31.800000000000004</c:v>
                </c:pt>
                <c:pt idx="89">
                  <c:v>32.400000000000006</c:v>
                </c:pt>
                <c:pt idx="90">
                  <c:v>33</c:v>
                </c:pt>
                <c:pt idx="91">
                  <c:v>33.599999999999994</c:v>
                </c:pt>
                <c:pt idx="92">
                  <c:v>34.199999999999996</c:v>
                </c:pt>
                <c:pt idx="93">
                  <c:v>34.800000000000004</c:v>
                </c:pt>
                <c:pt idx="94">
                  <c:v>35.400000000000006</c:v>
                </c:pt>
                <c:pt idx="9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97-4904-9593-78502A5881B7}"/>
            </c:ext>
          </c:extLst>
        </c:ser>
        <c:ser>
          <c:idx val="0"/>
          <c:order val="1"/>
          <c:tx>
            <c:strRef>
              <c:f>'Nose Transition'!$B$1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'Nose Transition'!$A$2:$A$97</c:f>
              <c:numCache>
                <c:formatCode>General</c:formatCode>
                <c:ptCount val="9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</c:numCache>
              <c:extLst xmlns:c15="http://schemas.microsoft.com/office/drawing/2012/chart"/>
            </c:numRef>
          </c:cat>
          <c:val>
            <c:numRef>
              <c:f>'Nose Transition'!$B$2:$B$102</c:f>
              <c:numCache>
                <c:formatCode>0.0</c:formatCode>
                <c:ptCount val="101"/>
                <c:pt idx="0">
                  <c:v>15</c:v>
                </c:pt>
                <c:pt idx="1">
                  <c:v>14.399999999999999</c:v>
                </c:pt>
                <c:pt idx="2">
                  <c:v>13.799999999999997</c:v>
                </c:pt>
                <c:pt idx="3">
                  <c:v>13.200000000000003</c:v>
                </c:pt>
                <c:pt idx="4">
                  <c:v>12.600000000000001</c:v>
                </c:pt>
                <c:pt idx="5">
                  <c:v>12</c:v>
                </c:pt>
                <c:pt idx="6">
                  <c:v>11.399999999999999</c:v>
                </c:pt>
                <c:pt idx="7">
                  <c:v>10.799999999999999</c:v>
                </c:pt>
                <c:pt idx="8">
                  <c:v>10.200000000000001</c:v>
                </c:pt>
                <c:pt idx="9">
                  <c:v>9.6000000000000014</c:v>
                </c:pt>
                <c:pt idx="10">
                  <c:v>9</c:v>
                </c:pt>
                <c:pt idx="11">
                  <c:v>8.3999999999999986</c:v>
                </c:pt>
                <c:pt idx="12">
                  <c:v>7.8000000000000007</c:v>
                </c:pt>
                <c:pt idx="13">
                  <c:v>7.1999999999999993</c:v>
                </c:pt>
                <c:pt idx="14">
                  <c:v>6.6000000000000014</c:v>
                </c:pt>
                <c:pt idx="15">
                  <c:v>6</c:v>
                </c:pt>
                <c:pt idx="16">
                  <c:v>5.3999999999999986</c:v>
                </c:pt>
                <c:pt idx="17">
                  <c:v>4.8000000000000007</c:v>
                </c:pt>
                <c:pt idx="18">
                  <c:v>4.1999999999999993</c:v>
                </c:pt>
                <c:pt idx="19">
                  <c:v>3.6000000000000005</c:v>
                </c:pt>
                <c:pt idx="20">
                  <c:v>3</c:v>
                </c:pt>
                <c:pt idx="21">
                  <c:v>2.3999999999999995</c:v>
                </c:pt>
                <c:pt idx="22">
                  <c:v>1.7999999999999989</c:v>
                </c:pt>
                <c:pt idx="23">
                  <c:v>1.2000000000000011</c:v>
                </c:pt>
                <c:pt idx="24">
                  <c:v>0.60000000000000053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0.60000000000000053</c:v>
                </c:pt>
                <c:pt idx="37">
                  <c:v>1.2000000000000011</c:v>
                </c:pt>
                <c:pt idx="38">
                  <c:v>1.7999999999999989</c:v>
                </c:pt>
                <c:pt idx="39">
                  <c:v>2.3999999999999995</c:v>
                </c:pt>
                <c:pt idx="40">
                  <c:v>3</c:v>
                </c:pt>
                <c:pt idx="41">
                  <c:v>3.5999999999999979</c:v>
                </c:pt>
                <c:pt idx="42">
                  <c:v>4.2000000000000011</c:v>
                </c:pt>
                <c:pt idx="43">
                  <c:v>4.7999999999999989</c:v>
                </c:pt>
                <c:pt idx="44">
                  <c:v>5.4000000000000021</c:v>
                </c:pt>
                <c:pt idx="45">
                  <c:v>6</c:v>
                </c:pt>
                <c:pt idx="46">
                  <c:v>6.5999999999999979</c:v>
                </c:pt>
                <c:pt idx="47">
                  <c:v>7.2000000000000011</c:v>
                </c:pt>
                <c:pt idx="48">
                  <c:v>7.7999999999999989</c:v>
                </c:pt>
                <c:pt idx="49">
                  <c:v>8.4000000000000021</c:v>
                </c:pt>
                <c:pt idx="50">
                  <c:v>9</c:v>
                </c:pt>
                <c:pt idx="51">
                  <c:v>9.5999999999999979</c:v>
                </c:pt>
                <c:pt idx="52">
                  <c:v>10.200000000000001</c:v>
                </c:pt>
                <c:pt idx="53">
                  <c:v>10.799999999999999</c:v>
                </c:pt>
                <c:pt idx="54">
                  <c:v>11.400000000000002</c:v>
                </c:pt>
                <c:pt idx="55">
                  <c:v>12</c:v>
                </c:pt>
                <c:pt idx="56">
                  <c:v>12.599999999999998</c:v>
                </c:pt>
                <c:pt idx="57">
                  <c:v>13.200000000000003</c:v>
                </c:pt>
                <c:pt idx="58">
                  <c:v>13.799999999999997</c:v>
                </c:pt>
                <c:pt idx="59">
                  <c:v>14.400000000000002</c:v>
                </c:pt>
                <c:pt idx="60">
                  <c:v>15</c:v>
                </c:pt>
                <c:pt idx="61">
                  <c:v>15.599999999999998</c:v>
                </c:pt>
                <c:pt idx="62">
                  <c:v>16.200000000000003</c:v>
                </c:pt>
                <c:pt idx="63">
                  <c:v>16.799999999999997</c:v>
                </c:pt>
                <c:pt idx="64">
                  <c:v>17.400000000000002</c:v>
                </c:pt>
                <c:pt idx="65">
                  <c:v>18</c:v>
                </c:pt>
                <c:pt idx="66">
                  <c:v>18.599999999999998</c:v>
                </c:pt>
                <c:pt idx="67">
                  <c:v>19.200000000000003</c:v>
                </c:pt>
                <c:pt idx="68">
                  <c:v>19.799999999999997</c:v>
                </c:pt>
                <c:pt idx="69">
                  <c:v>20.400000000000002</c:v>
                </c:pt>
                <c:pt idx="70">
                  <c:v>21</c:v>
                </c:pt>
                <c:pt idx="71">
                  <c:v>21.599999999999998</c:v>
                </c:pt>
                <c:pt idx="72">
                  <c:v>22.200000000000003</c:v>
                </c:pt>
                <c:pt idx="73">
                  <c:v>22.799999999999997</c:v>
                </c:pt>
                <c:pt idx="74">
                  <c:v>23.400000000000002</c:v>
                </c:pt>
                <c:pt idx="75">
                  <c:v>24</c:v>
                </c:pt>
                <c:pt idx="76">
                  <c:v>24.599999999999998</c:v>
                </c:pt>
                <c:pt idx="77">
                  <c:v>25.200000000000003</c:v>
                </c:pt>
                <c:pt idx="78">
                  <c:v>25.799999999999997</c:v>
                </c:pt>
                <c:pt idx="79">
                  <c:v>26.400000000000002</c:v>
                </c:pt>
                <c:pt idx="80">
                  <c:v>27</c:v>
                </c:pt>
                <c:pt idx="81">
                  <c:v>27.599999999999998</c:v>
                </c:pt>
                <c:pt idx="82">
                  <c:v>28.199999999999996</c:v>
                </c:pt>
                <c:pt idx="83">
                  <c:v>28.800000000000004</c:v>
                </c:pt>
                <c:pt idx="84">
                  <c:v>29.400000000000006</c:v>
                </c:pt>
                <c:pt idx="85">
                  <c:v>30</c:v>
                </c:pt>
                <c:pt idx="86">
                  <c:v>30.599999999999994</c:v>
                </c:pt>
                <c:pt idx="87">
                  <c:v>31.199999999999996</c:v>
                </c:pt>
                <c:pt idx="88">
                  <c:v>31.800000000000004</c:v>
                </c:pt>
                <c:pt idx="89">
                  <c:v>32.400000000000006</c:v>
                </c:pt>
                <c:pt idx="90">
                  <c:v>33</c:v>
                </c:pt>
                <c:pt idx="91">
                  <c:v>33.599999999999994</c:v>
                </c:pt>
                <c:pt idx="92">
                  <c:v>34.199999999999996</c:v>
                </c:pt>
                <c:pt idx="93">
                  <c:v>34.800000000000004</c:v>
                </c:pt>
                <c:pt idx="94">
                  <c:v>35.400000000000006</c:v>
                </c:pt>
                <c:pt idx="95">
                  <c:v>36</c:v>
                </c:pt>
                <c:pt idx="96">
                  <c:v>36.599999999999994</c:v>
                </c:pt>
                <c:pt idx="97">
                  <c:v>37.199999999999996</c:v>
                </c:pt>
                <c:pt idx="98">
                  <c:v>37.800000000000004</c:v>
                </c:pt>
                <c:pt idx="99">
                  <c:v>38.400000000000006</c:v>
                </c:pt>
                <c:pt idx="100">
                  <c:v>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697-4904-9593-78502A588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Seconds</a:t>
                </a:r>
                <a:endParaRPr lang="en-AU" sz="1200" baseline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Count of Scores</a:t>
            </a:r>
            <a:endParaRPr lang="en-US" sz="11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'Score Distribution'!$C$2</c:f>
              <c:strCache>
                <c:ptCount val="1"/>
                <c:pt idx="0">
                  <c:v>Total Scores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'Score Distribution'!$A$3:$A$13</c:f>
              <c:numCache>
                <c:formatCode>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'Score Distribution'!$C$3:$C$13</c:f>
              <c:numCache>
                <c:formatCode>General</c:formatCode>
                <c:ptCount val="11"/>
                <c:pt idx="0">
                  <c:v>10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10</c:v>
                </c:pt>
                <c:pt idx="6">
                  <c:v>18</c:v>
                </c:pt>
                <c:pt idx="7">
                  <c:v>11</c:v>
                </c:pt>
                <c:pt idx="8">
                  <c:v>16</c:v>
                </c:pt>
                <c:pt idx="9">
                  <c:v>13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F63-B201-90EF7E498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45695"/>
        <c:axId val="1216873615"/>
      </c:barChart>
      <c:catAx>
        <c:axId val="121034569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73615"/>
        <c:crosses val="autoZero"/>
        <c:auto val="1"/>
        <c:lblAlgn val="ctr"/>
        <c:lblOffset val="100"/>
        <c:noMultiLvlLbl val="0"/>
      </c:catAx>
      <c:valAx>
        <c:axId val="12168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4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Cumulative Scores</a:t>
            </a:r>
            <a:endParaRPr lang="en-US" sz="11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'Score Distribution'!$D$2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'Score Distribution'!$A$3:$A$13</c:f>
              <c:numCache>
                <c:formatCode>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'Score Distribution'!$D$3:$D$13</c:f>
              <c:numCache>
                <c:formatCode>General</c:formatCode>
                <c:ptCount val="11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25</c:v>
                </c:pt>
                <c:pt idx="5">
                  <c:v>35</c:v>
                </c:pt>
                <c:pt idx="6">
                  <c:v>53</c:v>
                </c:pt>
                <c:pt idx="7">
                  <c:v>64</c:v>
                </c:pt>
                <c:pt idx="8">
                  <c:v>80</c:v>
                </c:pt>
                <c:pt idx="9">
                  <c:v>93</c:v>
                </c:pt>
                <c:pt idx="10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6-4029-8D33-17672CE8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345695"/>
        <c:axId val="1216873615"/>
      </c:lineChart>
      <c:catAx>
        <c:axId val="121034569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73615"/>
        <c:crosses val="autoZero"/>
        <c:auto val="1"/>
        <c:lblAlgn val="ctr"/>
        <c:lblOffset val="100"/>
        <c:noMultiLvlLbl val="0"/>
      </c:catAx>
      <c:valAx>
        <c:axId val="12168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4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'Duplicate Simulation'!$K$6</c:f>
              <c:strCache>
                <c:ptCount val="1"/>
                <c:pt idx="0">
                  <c:v>Probability of Duplicates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185411198600175E-2"/>
                  <c:y val="2.54975940507436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23D-459F-9254-B77BE72056BE}"/>
                </c:ext>
              </c:extLst>
            </c:dLbl>
            <c:dLbl>
              <c:idx val="1"/>
              <c:layout>
                <c:manualLayout>
                  <c:x val="1.2409667541557305E-2"/>
                  <c:y val="-3.9317220764071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3D-459F-9254-B77BE72056BE}"/>
                </c:ext>
              </c:extLst>
            </c:dLbl>
            <c:dLbl>
              <c:idx val="2"/>
              <c:layout>
                <c:manualLayout>
                  <c:x val="-2.0145888013998199E-2"/>
                  <c:y val="-8.5613517060367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23D-459F-9254-B77BE72056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'Duplicate Simulation'!$J$7:$J$12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'Duplicate Simulation'!$K$7:$K$12</c:f>
              <c:numCache>
                <c:formatCode>0.0000%</c:formatCode>
                <c:ptCount val="6"/>
                <c:pt idx="0">
                  <c:v>0.99999264939740462</c:v>
                </c:pt>
                <c:pt idx="1">
                  <c:v>0.63396293807122706</c:v>
                </c:pt>
                <c:pt idx="2">
                  <c:v>9.4390587182280661E-2</c:v>
                </c:pt>
                <c:pt idx="3">
                  <c:v>9.8526106731195995E-3</c:v>
                </c:pt>
                <c:pt idx="4">
                  <c:v>9.8952478247182896E-4</c:v>
                </c:pt>
                <c:pt idx="5">
                  <c:v>9.8995246497035616E-5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D-459F-9254-B77BE7205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4783"/>
        <c:axId val="29385295"/>
      </c:scatterChart>
      <c:valAx>
        <c:axId val="2733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Decimal Places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5295"/>
        <c:crosses val="autoZero"/>
        <c:crossBetween val="midCat"/>
      </c:valAx>
      <c:valAx>
        <c:axId val="29385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4783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Nose Bell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'Bell Curves'!$J$1</c:f>
              <c:strCache>
                <c:ptCount val="1"/>
                <c:pt idx="0">
                  <c:v>Normal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'Bell Curves'!$I$2:$I$94</c:f>
              <c:numCache>
                <c:formatCode>General</c:formatCode>
                <c:ptCount val="93"/>
                <c:pt idx="0">
                  <c:v>-0.90863843439810721</c:v>
                </c:pt>
                <c:pt idx="1">
                  <c:v>-0.89626605161640538</c:v>
                </c:pt>
                <c:pt idx="2">
                  <c:v>-0.85914890327129967</c:v>
                </c:pt>
                <c:pt idx="3">
                  <c:v>-0.81584556353534299</c:v>
                </c:pt>
                <c:pt idx="4">
                  <c:v>-0.78491460658108825</c:v>
                </c:pt>
                <c:pt idx="5">
                  <c:v>-0.76635603240853545</c:v>
                </c:pt>
                <c:pt idx="6">
                  <c:v>-0.76016984101768448</c:v>
                </c:pt>
                <c:pt idx="7">
                  <c:v>-0.75398364962683351</c:v>
                </c:pt>
                <c:pt idx="8">
                  <c:v>-0.74161126684513157</c:v>
                </c:pt>
                <c:pt idx="9">
                  <c:v>-0.7354250754542806</c:v>
                </c:pt>
                <c:pt idx="10">
                  <c:v>-0.7354250754542806</c:v>
                </c:pt>
                <c:pt idx="11">
                  <c:v>-0.71068030989087683</c:v>
                </c:pt>
                <c:pt idx="12">
                  <c:v>-0.70449411850002586</c:v>
                </c:pt>
                <c:pt idx="13">
                  <c:v>-0.67356316154577112</c:v>
                </c:pt>
                <c:pt idx="14">
                  <c:v>-0.66737697015492015</c:v>
                </c:pt>
                <c:pt idx="15">
                  <c:v>-0.66119077876406929</c:v>
                </c:pt>
                <c:pt idx="16">
                  <c:v>-0.66119077876406929</c:v>
                </c:pt>
                <c:pt idx="17">
                  <c:v>-0.65500458737321832</c:v>
                </c:pt>
                <c:pt idx="18">
                  <c:v>-0.64263220459151638</c:v>
                </c:pt>
                <c:pt idx="19">
                  <c:v>-0.63644601320066541</c:v>
                </c:pt>
                <c:pt idx="20">
                  <c:v>-0.63644601320066541</c:v>
                </c:pt>
                <c:pt idx="21">
                  <c:v>-0.63025982180981455</c:v>
                </c:pt>
                <c:pt idx="22">
                  <c:v>-0.61788743902811261</c:v>
                </c:pt>
                <c:pt idx="23">
                  <c:v>-0.61170124763726164</c:v>
                </c:pt>
                <c:pt idx="24">
                  <c:v>-0.59314267346470884</c:v>
                </c:pt>
                <c:pt idx="25">
                  <c:v>-0.59314267346470884</c:v>
                </c:pt>
                <c:pt idx="26">
                  <c:v>-0.59314267346470884</c:v>
                </c:pt>
                <c:pt idx="27">
                  <c:v>-0.58695648207385787</c:v>
                </c:pt>
                <c:pt idx="28">
                  <c:v>-0.5807702906830069</c:v>
                </c:pt>
                <c:pt idx="29">
                  <c:v>-0.56839790790130496</c:v>
                </c:pt>
                <c:pt idx="30">
                  <c:v>-0.55602552511960313</c:v>
                </c:pt>
                <c:pt idx="31">
                  <c:v>-0.51272218538364644</c:v>
                </c:pt>
                <c:pt idx="32">
                  <c:v>-0.5003498026019445</c:v>
                </c:pt>
                <c:pt idx="33">
                  <c:v>-0.47560503703854073</c:v>
                </c:pt>
                <c:pt idx="34">
                  <c:v>-0.46941884564768982</c:v>
                </c:pt>
                <c:pt idx="35">
                  <c:v>-0.46323265425683885</c:v>
                </c:pt>
                <c:pt idx="36">
                  <c:v>-0.44467408008428599</c:v>
                </c:pt>
                <c:pt idx="37">
                  <c:v>-0.41374312313003125</c:v>
                </c:pt>
                <c:pt idx="38">
                  <c:v>-0.40755693173918028</c:v>
                </c:pt>
                <c:pt idx="39">
                  <c:v>-0.3951845489574784</c:v>
                </c:pt>
                <c:pt idx="40">
                  <c:v>-0.3951845489574784</c:v>
                </c:pt>
                <c:pt idx="41">
                  <c:v>-0.38281216617577651</c:v>
                </c:pt>
                <c:pt idx="42">
                  <c:v>-0.36425359200322366</c:v>
                </c:pt>
                <c:pt idx="43">
                  <c:v>-0.35188120922152177</c:v>
                </c:pt>
                <c:pt idx="44">
                  <c:v>-0.35188120922152177</c:v>
                </c:pt>
                <c:pt idx="45">
                  <c:v>-0.3456950178306708</c:v>
                </c:pt>
                <c:pt idx="46">
                  <c:v>-0.33950882643981983</c:v>
                </c:pt>
                <c:pt idx="47">
                  <c:v>-0.33950882643981983</c:v>
                </c:pt>
                <c:pt idx="48">
                  <c:v>-0.33332263504896892</c:v>
                </c:pt>
                <c:pt idx="49">
                  <c:v>-0.21578499862280084</c:v>
                </c:pt>
                <c:pt idx="50">
                  <c:v>-0.19722642445024799</c:v>
                </c:pt>
                <c:pt idx="51">
                  <c:v>-0.19104023305939705</c:v>
                </c:pt>
                <c:pt idx="52">
                  <c:v>-0.13536451054173848</c:v>
                </c:pt>
                <c:pt idx="53">
                  <c:v>-0.13536451054173848</c:v>
                </c:pt>
                <c:pt idx="54">
                  <c:v>-0.13536451054173848</c:v>
                </c:pt>
                <c:pt idx="55">
                  <c:v>-7.9688788024079943E-2</c:v>
                </c:pt>
                <c:pt idx="56">
                  <c:v>-7.3502596633228987E-2</c:v>
                </c:pt>
                <c:pt idx="57">
                  <c:v>-6.1130213851527095E-2</c:v>
                </c:pt>
                <c:pt idx="58">
                  <c:v>-4.2571639678974239E-2</c:v>
                </c:pt>
                <c:pt idx="59">
                  <c:v>6.9178914478333587E-3</c:v>
                </c:pt>
                <c:pt idx="60">
                  <c:v>1.3104082838684309E-2</c:v>
                </c:pt>
                <c:pt idx="61">
                  <c:v>2.5476465620386208E-2</c:v>
                </c:pt>
                <c:pt idx="62">
                  <c:v>3.1662657011237161E-2</c:v>
                </c:pt>
                <c:pt idx="63">
                  <c:v>5.0221231183790009E-2</c:v>
                </c:pt>
                <c:pt idx="64">
                  <c:v>7.4965996747193814E-2</c:v>
                </c:pt>
                <c:pt idx="65">
                  <c:v>0.11208314509229951</c:v>
                </c:pt>
                <c:pt idx="66">
                  <c:v>0.11208314509229951</c:v>
                </c:pt>
                <c:pt idx="67">
                  <c:v>0.15538648482825615</c:v>
                </c:pt>
                <c:pt idx="68">
                  <c:v>0.18013125039165995</c:v>
                </c:pt>
                <c:pt idx="69">
                  <c:v>0.2481793556910204</c:v>
                </c:pt>
                <c:pt idx="70">
                  <c:v>0.2481793556910204</c:v>
                </c:pt>
                <c:pt idx="71">
                  <c:v>0.37190318350803941</c:v>
                </c:pt>
                <c:pt idx="72">
                  <c:v>0.40902033185314512</c:v>
                </c:pt>
                <c:pt idx="73">
                  <c:v>0.43995128880739987</c:v>
                </c:pt>
                <c:pt idx="74">
                  <c:v>0.46469605437080369</c:v>
                </c:pt>
                <c:pt idx="75">
                  <c:v>0.50799939410676032</c:v>
                </c:pt>
                <c:pt idx="76">
                  <c:v>0.53893035106101506</c:v>
                </c:pt>
                <c:pt idx="77">
                  <c:v>0.5698613080152698</c:v>
                </c:pt>
                <c:pt idx="78">
                  <c:v>0.58841988218782271</c:v>
                </c:pt>
                <c:pt idx="79">
                  <c:v>0.61316464775122648</c:v>
                </c:pt>
                <c:pt idx="80">
                  <c:v>0.61935083914207745</c:v>
                </c:pt>
                <c:pt idx="81">
                  <c:v>0.65028179609633219</c:v>
                </c:pt>
                <c:pt idx="82">
                  <c:v>0.72451609278654361</c:v>
                </c:pt>
                <c:pt idx="83">
                  <c:v>0.73070228417739447</c:v>
                </c:pt>
                <c:pt idx="84">
                  <c:v>1.2132252126637686</c:v>
                </c:pt>
                <c:pt idx="85">
                  <c:v>1.2689009351814271</c:v>
                </c:pt>
                <c:pt idx="86">
                  <c:v>1.4977900166429123</c:v>
                </c:pt>
                <c:pt idx="87">
                  <c:v>1.5410933563788689</c:v>
                </c:pt>
                <c:pt idx="88">
                  <c:v>1.7637962464495032</c:v>
                </c:pt>
                <c:pt idx="89">
                  <c:v>2.1968296438090698</c:v>
                </c:pt>
                <c:pt idx="90">
                  <c:v>2.7350282948131022</c:v>
                </c:pt>
                <c:pt idx="91">
                  <c:v>2.994848333228842</c:v>
                </c:pt>
                <c:pt idx="92">
                  <c:v>6.1931092822987832</c:v>
                </c:pt>
              </c:numCache>
            </c:numRef>
          </c:xVal>
          <c:yVal>
            <c:numRef>
              <c:f>'Bell Curves'!$J$2:$J$94</c:f>
              <c:numCache>
                <c:formatCode>General</c:formatCode>
                <c:ptCount val="93"/>
                <c:pt idx="0">
                  <c:v>1.6332455624058345E-3</c:v>
                </c:pt>
                <c:pt idx="1">
                  <c:v>1.6515837273028962E-3</c:v>
                </c:pt>
                <c:pt idx="2">
                  <c:v>1.7062750496187481E-3</c:v>
                </c:pt>
                <c:pt idx="3">
                  <c:v>1.7692913305003756E-3</c:v>
                </c:pt>
                <c:pt idx="4">
                  <c:v>1.8136395186138443E-3</c:v>
                </c:pt>
                <c:pt idx="5">
                  <c:v>1.8399350935060677E-3</c:v>
                </c:pt>
                <c:pt idx="6">
                  <c:v>1.8486432401651021E-3</c:v>
                </c:pt>
                <c:pt idx="7">
                  <c:v>1.8573215220923003E-3</c:v>
                </c:pt>
                <c:pt idx="8">
                  <c:v>1.874585267667733E-3</c:v>
                </c:pt>
                <c:pt idx="9">
                  <c:v>1.8831691188002566E-3</c:v>
                </c:pt>
                <c:pt idx="10">
                  <c:v>1.8831691188002566E-3</c:v>
                </c:pt>
                <c:pt idx="11">
                  <c:v>1.9171655677770085E-3</c:v>
                </c:pt>
                <c:pt idx="12">
                  <c:v>1.9255759127190693E-3</c:v>
                </c:pt>
                <c:pt idx="13">
                  <c:v>1.9670548293786077E-3</c:v>
                </c:pt>
                <c:pt idx="14">
                  <c:v>1.9752304395268695E-3</c:v>
                </c:pt>
                <c:pt idx="15">
                  <c:v>1.9833641269723086E-3</c:v>
                </c:pt>
                <c:pt idx="16">
                  <c:v>1.9833641269723086E-3</c:v>
                </c:pt>
                <c:pt idx="17">
                  <c:v>1.9914550952784488E-3</c:v>
                </c:pt>
                <c:pt idx="18">
                  <c:v>2.0075056971061577E-3</c:v>
                </c:pt>
                <c:pt idx="19">
                  <c:v>2.0154637465201034E-3</c:v>
                </c:pt>
                <c:pt idx="20">
                  <c:v>2.0154637465201034E-3</c:v>
                </c:pt>
                <c:pt idx="21">
                  <c:v>2.0233759088372962E-3</c:v>
                </c:pt>
                <c:pt idx="22">
                  <c:v>2.0390594268849477E-3</c:v>
                </c:pt>
                <c:pt idx="23">
                  <c:v>2.0468292158335073E-3</c:v>
                </c:pt>
                <c:pt idx="24">
                  <c:v>2.0698413553076897E-3</c:v>
                </c:pt>
                <c:pt idx="25">
                  <c:v>2.0698413553076897E-3</c:v>
                </c:pt>
                <c:pt idx="26">
                  <c:v>2.0698413553076897E-3</c:v>
                </c:pt>
                <c:pt idx="27">
                  <c:v>2.0774104123681071E-3</c:v>
                </c:pt>
                <c:pt idx="28">
                  <c:v>2.0849273586435579E-3</c:v>
                </c:pt>
                <c:pt idx="29">
                  <c:v>2.0998018624872002E-3</c:v>
                </c:pt>
                <c:pt idx="30">
                  <c:v>2.1144587881877894E-3</c:v>
                </c:pt>
                <c:pt idx="31">
                  <c:v>2.1639582335978413E-3</c:v>
                </c:pt>
                <c:pt idx="32">
                  <c:v>2.1775624683808971E-3</c:v>
                </c:pt>
                <c:pt idx="33">
                  <c:v>2.2040156771427066E-3</c:v>
                </c:pt>
                <c:pt idx="34">
                  <c:v>2.2104675486082754E-3</c:v>
                </c:pt>
                <c:pt idx="35">
                  <c:v>2.2168534684934718E-3</c:v>
                </c:pt>
                <c:pt idx="36">
                  <c:v>2.2356087474100467E-3</c:v>
                </c:pt>
                <c:pt idx="37">
                  <c:v>2.2654862005212903E-3</c:v>
                </c:pt>
                <c:pt idx="38">
                  <c:v>2.2712486665544466E-3</c:v>
                </c:pt>
                <c:pt idx="39">
                  <c:v>2.2825555397904566E-3</c:v>
                </c:pt>
                <c:pt idx="40">
                  <c:v>2.2825555397904566E-3</c:v>
                </c:pt>
                <c:pt idx="41">
                  <c:v>2.2935675849216006E-3</c:v>
                </c:pt>
                <c:pt idx="42">
                  <c:v>2.3095223777837032E-3</c:v>
                </c:pt>
                <c:pt idx="43">
                  <c:v>2.3197765983642097E-3</c:v>
                </c:pt>
                <c:pt idx="44">
                  <c:v>2.3197765983642097E-3</c:v>
                </c:pt>
                <c:pt idx="45">
                  <c:v>2.3247873145876233E-3</c:v>
                </c:pt>
                <c:pt idx="46">
                  <c:v>2.3297196962904399E-3</c:v>
                </c:pt>
                <c:pt idx="47">
                  <c:v>2.3297196962904399E-3</c:v>
                </c:pt>
                <c:pt idx="48">
                  <c:v>2.3345731993668134E-3</c:v>
                </c:pt>
                <c:pt idx="49">
                  <c:v>2.4111395959271705E-3</c:v>
                </c:pt>
                <c:pt idx="50">
                  <c:v>2.4203979013156319E-3</c:v>
                </c:pt>
                <c:pt idx="51">
                  <c:v>2.4233064144509155E-3</c:v>
                </c:pt>
                <c:pt idx="52">
                  <c:v>2.4454259112281006E-3</c:v>
                </c:pt>
                <c:pt idx="53">
                  <c:v>2.4454259112281006E-3</c:v>
                </c:pt>
                <c:pt idx="54">
                  <c:v>2.4454259112281006E-3</c:v>
                </c:pt>
                <c:pt idx="55">
                  <c:v>2.4601096656087064E-3</c:v>
                </c:pt>
                <c:pt idx="56">
                  <c:v>2.4612756293945957E-3</c:v>
                </c:pt>
                <c:pt idx="57">
                  <c:v>2.463326391965317E-3</c:v>
                </c:pt>
                <c:pt idx="58">
                  <c:v>2.4656979407513772E-3</c:v>
                </c:pt>
                <c:pt idx="59">
                  <c:v>2.4678742469563014E-3</c:v>
                </c:pt>
                <c:pt idx="60">
                  <c:v>2.4677214165266474E-3</c:v>
                </c:pt>
                <c:pt idx="61">
                  <c:v>2.4671325239837218E-3</c:v>
                </c:pt>
                <c:pt idx="62">
                  <c:v>2.4666965294690472E-3</c:v>
                </c:pt>
                <c:pt idx="63">
                  <c:v>2.4648229858549634E-3</c:v>
                </c:pt>
                <c:pt idx="64">
                  <c:v>2.4610082645235842E-3</c:v>
                </c:pt>
                <c:pt idx="65">
                  <c:v>2.452480016548493E-3</c:v>
                </c:pt>
                <c:pt idx="66">
                  <c:v>2.452480016548493E-3</c:v>
                </c:pt>
                <c:pt idx="67">
                  <c:v>2.438318348107199E-3</c:v>
                </c:pt>
                <c:pt idx="68">
                  <c:v>2.428217493114899E-3</c:v>
                </c:pt>
                <c:pt idx="69">
                  <c:v>2.3930880035061132E-3</c:v>
                </c:pt>
                <c:pt idx="70">
                  <c:v>2.3930880035061132E-3</c:v>
                </c:pt>
                <c:pt idx="71">
                  <c:v>2.303028718921817E-3</c:v>
                </c:pt>
                <c:pt idx="72">
                  <c:v>2.2698920243585264E-3</c:v>
                </c:pt>
                <c:pt idx="73">
                  <c:v>2.2402837045703877E-3</c:v>
                </c:pt>
                <c:pt idx="74">
                  <c:v>2.2153488123568404E-3</c:v>
                </c:pt>
                <c:pt idx="75">
                  <c:v>2.1691803726109175E-3</c:v>
                </c:pt>
                <c:pt idx="76">
                  <c:v>2.134341393485104E-3</c:v>
                </c:pt>
                <c:pt idx="77">
                  <c:v>2.0980537404845425E-3</c:v>
                </c:pt>
                <c:pt idx="78">
                  <c:v>2.0756245597784622E-3</c:v>
                </c:pt>
                <c:pt idx="79">
                  <c:v>2.0449955987844361E-3</c:v>
                </c:pt>
                <c:pt idx="80">
                  <c:v>2.0372143275423694E-3</c:v>
                </c:pt>
                <c:pt idx="81">
                  <c:v>1.9976028221796709E-3</c:v>
                </c:pt>
                <c:pt idx="82">
                  <c:v>1.8982251074052651E-3</c:v>
                </c:pt>
                <c:pt idx="83">
                  <c:v>1.889700150363161E-3</c:v>
                </c:pt>
                <c:pt idx="84">
                  <c:v>1.1822546924439401E-3</c:v>
                </c:pt>
                <c:pt idx="85">
                  <c:v>1.1033227276607486E-3</c:v>
                </c:pt>
                <c:pt idx="86">
                  <c:v>8.0387910578939793E-4</c:v>
                </c:pt>
                <c:pt idx="87">
                  <c:v>7.5268889801192714E-4</c:v>
                </c:pt>
                <c:pt idx="88">
                  <c:v>5.2094671363063592E-4</c:v>
                </c:pt>
                <c:pt idx="89">
                  <c:v>2.209874951660301E-4</c:v>
                </c:pt>
                <c:pt idx="90">
                  <c:v>5.8612411365484998E-5</c:v>
                </c:pt>
                <c:pt idx="91">
                  <c:v>2.784290258067992E-5</c:v>
                </c:pt>
                <c:pt idx="92">
                  <c:v>1.1580766082737547E-11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B-42F4-8813-885D6220A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885216"/>
        <c:axId val="613461872"/>
      </c:scatterChart>
      <c:valAx>
        <c:axId val="212888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61872"/>
        <c:crosses val="autoZero"/>
        <c:crossBetween val="midCat"/>
      </c:valAx>
      <c:valAx>
        <c:axId val="61346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88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Main Gear Bell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'Bell Curves'!$N$1</c:f>
              <c:strCache>
                <c:ptCount val="1"/>
                <c:pt idx="0">
                  <c:v>Normal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'Bell Curves'!$M$2:$M$94</c:f>
              <c:numCache>
                <c:formatCode>General</c:formatCode>
                <c:ptCount val="93"/>
                <c:pt idx="0">
                  <c:v>-1.577859769829463</c:v>
                </c:pt>
                <c:pt idx="1">
                  <c:v>-1.577859769829463</c:v>
                </c:pt>
                <c:pt idx="2">
                  <c:v>-1.4552919157833135</c:v>
                </c:pt>
                <c:pt idx="3">
                  <c:v>-1.3781195632357379</c:v>
                </c:pt>
                <c:pt idx="4">
                  <c:v>-1.3327240617371641</c:v>
                </c:pt>
                <c:pt idx="5">
                  <c:v>-1.3327240617371641</c:v>
                </c:pt>
                <c:pt idx="6">
                  <c:v>-1.3236449614374493</c:v>
                </c:pt>
                <c:pt idx="7">
                  <c:v>-1.3100263109878771</c:v>
                </c:pt>
                <c:pt idx="8">
                  <c:v>-1.2464726088898737</c:v>
                </c:pt>
                <c:pt idx="9">
                  <c:v>-1.2146957578408719</c:v>
                </c:pt>
                <c:pt idx="10">
                  <c:v>-1.1965375572414425</c:v>
                </c:pt>
                <c:pt idx="11">
                  <c:v>-1.1284443049935817</c:v>
                </c:pt>
                <c:pt idx="12">
                  <c:v>-1.1148256545440094</c:v>
                </c:pt>
                <c:pt idx="13">
                  <c:v>-1.0739697031952931</c:v>
                </c:pt>
                <c:pt idx="14">
                  <c:v>-1.0603510527457207</c:v>
                </c:pt>
                <c:pt idx="15">
                  <c:v>-1.0603510527457207</c:v>
                </c:pt>
                <c:pt idx="16">
                  <c:v>-1.0376533019964338</c:v>
                </c:pt>
                <c:pt idx="17">
                  <c:v>-0.99225780049785994</c:v>
                </c:pt>
                <c:pt idx="18">
                  <c:v>-0.9559413992990009</c:v>
                </c:pt>
                <c:pt idx="19">
                  <c:v>-0.81521534465342183</c:v>
                </c:pt>
                <c:pt idx="20">
                  <c:v>-0.72442434165627412</c:v>
                </c:pt>
                <c:pt idx="21">
                  <c:v>-0.71988479150641671</c:v>
                </c:pt>
                <c:pt idx="22">
                  <c:v>-0.7153452413565593</c:v>
                </c:pt>
                <c:pt idx="23">
                  <c:v>-0.70172659090698719</c:v>
                </c:pt>
                <c:pt idx="24">
                  <c:v>-0.69718704075712978</c:v>
                </c:pt>
                <c:pt idx="25">
                  <c:v>-0.67902884015770015</c:v>
                </c:pt>
                <c:pt idx="26">
                  <c:v>-0.67448929000784286</c:v>
                </c:pt>
                <c:pt idx="27">
                  <c:v>-0.66541018970812804</c:v>
                </c:pt>
                <c:pt idx="28">
                  <c:v>-0.62909378850926889</c:v>
                </c:pt>
                <c:pt idx="29">
                  <c:v>-0.61547513805969678</c:v>
                </c:pt>
                <c:pt idx="30">
                  <c:v>-0.61547513805969678</c:v>
                </c:pt>
                <c:pt idx="31">
                  <c:v>-0.57915873686083763</c:v>
                </c:pt>
                <c:pt idx="32">
                  <c:v>-0.57915873686083763</c:v>
                </c:pt>
                <c:pt idx="33">
                  <c:v>-0.53376323536226378</c:v>
                </c:pt>
                <c:pt idx="34">
                  <c:v>-0.46113043296454559</c:v>
                </c:pt>
                <c:pt idx="35">
                  <c:v>-0.37941853026711259</c:v>
                </c:pt>
                <c:pt idx="36">
                  <c:v>-0.37487898011725518</c:v>
                </c:pt>
                <c:pt idx="37">
                  <c:v>-0.32040437831896657</c:v>
                </c:pt>
                <c:pt idx="38">
                  <c:v>-0.31586482816910916</c:v>
                </c:pt>
                <c:pt idx="39">
                  <c:v>-0.3067857278693944</c:v>
                </c:pt>
                <c:pt idx="40">
                  <c:v>-0.22961337532181877</c:v>
                </c:pt>
                <c:pt idx="41">
                  <c:v>-0.20237607442267444</c:v>
                </c:pt>
                <c:pt idx="42">
                  <c:v>-0.17967832367338751</c:v>
                </c:pt>
                <c:pt idx="43">
                  <c:v>-0.12520372187509884</c:v>
                </c:pt>
                <c:pt idx="44">
                  <c:v>-0.11612462157538408</c:v>
                </c:pt>
                <c:pt idx="45">
                  <c:v>-8.8887320676239751E-2</c:v>
                </c:pt>
                <c:pt idx="46">
                  <c:v>-6.618956992695281E-2</c:v>
                </c:pt>
                <c:pt idx="47">
                  <c:v>-3.4412718877951096E-2</c:v>
                </c:pt>
                <c:pt idx="48">
                  <c:v>-2.0794068428378928E-2</c:v>
                </c:pt>
                <c:pt idx="49">
                  <c:v>1.9036823209080118E-3</c:v>
                </c:pt>
                <c:pt idx="50">
                  <c:v>4.7299183819481894E-2</c:v>
                </c:pt>
                <c:pt idx="51">
                  <c:v>5.183873396933928E-2</c:v>
                </c:pt>
                <c:pt idx="52">
                  <c:v>6.5457384418911441E-2</c:v>
                </c:pt>
                <c:pt idx="53">
                  <c:v>7.9076034868483608E-2</c:v>
                </c:pt>
                <c:pt idx="54">
                  <c:v>0.16532748771577399</c:v>
                </c:pt>
                <c:pt idx="55">
                  <c:v>0.16986703786563137</c:v>
                </c:pt>
                <c:pt idx="56">
                  <c:v>0.18348568831520354</c:v>
                </c:pt>
                <c:pt idx="57">
                  <c:v>0.19256478861491833</c:v>
                </c:pt>
                <c:pt idx="58">
                  <c:v>0.20618343906449046</c:v>
                </c:pt>
                <c:pt idx="59">
                  <c:v>0.25611849071292175</c:v>
                </c:pt>
                <c:pt idx="60">
                  <c:v>0.30605354236135301</c:v>
                </c:pt>
                <c:pt idx="61">
                  <c:v>0.36052814415964168</c:v>
                </c:pt>
                <c:pt idx="62">
                  <c:v>0.39684454535850078</c:v>
                </c:pt>
                <c:pt idx="63">
                  <c:v>0.39684454535850078</c:v>
                </c:pt>
                <c:pt idx="64">
                  <c:v>0.4195422961077877</c:v>
                </c:pt>
                <c:pt idx="65">
                  <c:v>0.43770049670721728</c:v>
                </c:pt>
                <c:pt idx="66">
                  <c:v>0.44224004685707463</c:v>
                </c:pt>
                <c:pt idx="67">
                  <c:v>0.52395194955450763</c:v>
                </c:pt>
                <c:pt idx="68">
                  <c:v>0.52395194955450763</c:v>
                </c:pt>
                <c:pt idx="69">
                  <c:v>0.54211015015393715</c:v>
                </c:pt>
                <c:pt idx="70">
                  <c:v>0.56026835075336678</c:v>
                </c:pt>
                <c:pt idx="71">
                  <c:v>0.5784265513527963</c:v>
                </c:pt>
                <c:pt idx="72">
                  <c:v>0.61474295255165545</c:v>
                </c:pt>
                <c:pt idx="73">
                  <c:v>0.64651980360065708</c:v>
                </c:pt>
                <c:pt idx="74">
                  <c:v>0.67829665464965883</c:v>
                </c:pt>
                <c:pt idx="75">
                  <c:v>0.77362720779666394</c:v>
                </c:pt>
                <c:pt idx="76">
                  <c:v>0.80994360899552309</c:v>
                </c:pt>
                <c:pt idx="77">
                  <c:v>0.84626001019438224</c:v>
                </c:pt>
                <c:pt idx="78">
                  <c:v>0.85079956034423954</c:v>
                </c:pt>
                <c:pt idx="79">
                  <c:v>0.8961950618428135</c:v>
                </c:pt>
                <c:pt idx="80">
                  <c:v>0.9052741621425282</c:v>
                </c:pt>
                <c:pt idx="81">
                  <c:v>1.0550793170878221</c:v>
                </c:pt>
                <c:pt idx="82">
                  <c:v>1.1912658215835437</c:v>
                </c:pt>
                <c:pt idx="83">
                  <c:v>1.2457404233818323</c:v>
                </c:pt>
                <c:pt idx="84">
                  <c:v>1.3229127759294079</c:v>
                </c:pt>
                <c:pt idx="85">
                  <c:v>1.4137037789265556</c:v>
                </c:pt>
                <c:pt idx="86">
                  <c:v>1.7587095903157173</c:v>
                </c:pt>
                <c:pt idx="87">
                  <c:v>1.8222632924137205</c:v>
                </c:pt>
                <c:pt idx="88">
                  <c:v>2.0673990005060197</c:v>
                </c:pt>
                <c:pt idx="89">
                  <c:v>2.4850376142928994</c:v>
                </c:pt>
                <c:pt idx="90">
                  <c:v>2.4895771644427569</c:v>
                </c:pt>
                <c:pt idx="91">
                  <c:v>2.6257636689384785</c:v>
                </c:pt>
                <c:pt idx="92">
                  <c:v>3.1296537355726488</c:v>
                </c:pt>
              </c:numCache>
            </c:numRef>
          </c:xVal>
          <c:yVal>
            <c:numRef>
              <c:f>'Bell Curves'!$N$2:$N$94</c:f>
              <c:numCache>
                <c:formatCode>General</c:formatCode>
                <c:ptCount val="93"/>
                <c:pt idx="0">
                  <c:v>5.2155980170734591E-4</c:v>
                </c:pt>
                <c:pt idx="1">
                  <c:v>5.2155980170734591E-4</c:v>
                </c:pt>
                <c:pt idx="2">
                  <c:v>6.2810502322120827E-4</c:v>
                </c:pt>
                <c:pt idx="3">
                  <c:v>7.0067061768919463E-4</c:v>
                </c:pt>
                <c:pt idx="4">
                  <c:v>7.4513689607534216E-4</c:v>
                </c:pt>
                <c:pt idx="5">
                  <c:v>7.4513689607534216E-4</c:v>
                </c:pt>
                <c:pt idx="6">
                  <c:v>7.5417668818403998E-4</c:v>
                </c:pt>
                <c:pt idx="7">
                  <c:v>7.6782373819380832E-4</c:v>
                </c:pt>
                <c:pt idx="8">
                  <c:v>8.3280347055946088E-4</c:v>
                </c:pt>
                <c:pt idx="9">
                  <c:v>8.660146063962633E-4</c:v>
                </c:pt>
                <c:pt idx="10">
                  <c:v>8.8518229251710709E-4</c:v>
                </c:pt>
                <c:pt idx="11">
                  <c:v>9.5809926762273616E-4</c:v>
                </c:pt>
                <c:pt idx="12">
                  <c:v>9.7284673030992265E-4</c:v>
                </c:pt>
                <c:pt idx="13">
                  <c:v>1.0173324193207419E-3</c:v>
                </c:pt>
                <c:pt idx="14">
                  <c:v>1.0322255614517986E-3</c:v>
                </c:pt>
                <c:pt idx="15">
                  <c:v>1.0322255614517986E-3</c:v>
                </c:pt>
                <c:pt idx="16">
                  <c:v>1.0570977701981296E-3</c:v>
                </c:pt>
                <c:pt idx="17">
                  <c:v>1.106942396488658E-3</c:v>
                </c:pt>
                <c:pt idx="18">
                  <c:v>1.1468022403113196E-3</c:v>
                </c:pt>
                <c:pt idx="19">
                  <c:v>1.2990086010154561E-3</c:v>
                </c:pt>
                <c:pt idx="20">
                  <c:v>1.3930478919055764E-3</c:v>
                </c:pt>
                <c:pt idx="21">
                  <c:v>1.3976221544359352E-3</c:v>
                </c:pt>
                <c:pt idx="22">
                  <c:v>1.4021825413841941E-3</c:v>
                </c:pt>
                <c:pt idx="23">
                  <c:v>1.4157781139594954E-3</c:v>
                </c:pt>
                <c:pt idx="24">
                  <c:v>1.4202806644514261E-3</c:v>
                </c:pt>
                <c:pt idx="25">
                  <c:v>1.4381381205262338E-3</c:v>
                </c:pt>
                <c:pt idx="26">
                  <c:v>1.4425631359095005E-3</c:v>
                </c:pt>
                <c:pt idx="27">
                  <c:v>1.4513643248220216E-3</c:v>
                </c:pt>
                <c:pt idx="28">
                  <c:v>1.4858840138140751E-3</c:v>
                </c:pt>
                <c:pt idx="29">
                  <c:v>1.4985299065303152E-3</c:v>
                </c:pt>
                <c:pt idx="30">
                  <c:v>1.4985299065303152E-3</c:v>
                </c:pt>
                <c:pt idx="31">
                  <c:v>1.5313917565982016E-3</c:v>
                </c:pt>
                <c:pt idx="32">
                  <c:v>1.5313917565982016E-3</c:v>
                </c:pt>
                <c:pt idx="33">
                  <c:v>1.5705687144840534E-3</c:v>
                </c:pt>
                <c:pt idx="34">
                  <c:v>1.6283524713697228E-3</c:v>
                </c:pt>
                <c:pt idx="35">
                  <c:v>1.6852436916126397E-3</c:v>
                </c:pt>
                <c:pt idx="36">
                  <c:v>1.6881314445529459E-3</c:v>
                </c:pt>
                <c:pt idx="37">
                  <c:v>1.7204053044389208E-3</c:v>
                </c:pt>
                <c:pt idx="38">
                  <c:v>1.722891688080894E-3</c:v>
                </c:pt>
                <c:pt idx="39">
                  <c:v>1.727768422410909E-3</c:v>
                </c:pt>
                <c:pt idx="40">
                  <c:v>1.763901711523793E-3</c:v>
                </c:pt>
                <c:pt idx="41">
                  <c:v>1.7743095303373614E-3</c:v>
                </c:pt>
                <c:pt idx="42">
                  <c:v>1.7820194398675783E-3</c:v>
                </c:pt>
                <c:pt idx="43">
                  <c:v>1.7968792352671919E-3</c:v>
                </c:pt>
                <c:pt idx="44">
                  <c:v>1.7988488348852037E-3</c:v>
                </c:pt>
                <c:pt idx="45">
                  <c:v>1.8038782133214281E-3</c:v>
                </c:pt>
                <c:pt idx="46">
                  <c:v>1.8070557410473766E-3</c:v>
                </c:pt>
                <c:pt idx="47">
                  <c:v>1.8099464702528562E-3</c:v>
                </c:pt>
                <c:pt idx="48">
                  <c:v>1.8106269949882321E-3</c:v>
                </c:pt>
                <c:pt idx="49">
                  <c:v>1.8110152072124673E-3</c:v>
                </c:pt>
                <c:pt idx="50">
                  <c:v>1.8089938045412581E-3</c:v>
                </c:pt>
                <c:pt idx="51">
                  <c:v>1.8085867891489697E-3</c:v>
                </c:pt>
                <c:pt idx="52">
                  <c:v>1.8071428341904332E-3</c:v>
                </c:pt>
                <c:pt idx="53">
                  <c:v>1.8053651641999008E-3</c:v>
                </c:pt>
                <c:pt idx="54">
                  <c:v>1.7864364024934712E-3</c:v>
                </c:pt>
                <c:pt idx="55">
                  <c:v>1.7850777696754052E-3</c:v>
                </c:pt>
                <c:pt idx="56">
                  <c:v>1.7807878684434643E-3</c:v>
                </c:pt>
                <c:pt idx="57">
                  <c:v>1.7777504787767754E-3</c:v>
                </c:pt>
                <c:pt idx="58">
                  <c:v>1.77293006652977E-3</c:v>
                </c:pt>
                <c:pt idx="59">
                  <c:v>1.7525836092752859E-3</c:v>
                </c:pt>
                <c:pt idx="60">
                  <c:v>1.7281561011384971E-3</c:v>
                </c:pt>
                <c:pt idx="61">
                  <c:v>1.6970630114366623E-3</c:v>
                </c:pt>
                <c:pt idx="62">
                  <c:v>1.6738838608159499E-3</c:v>
                </c:pt>
                <c:pt idx="63">
                  <c:v>1.6738838608159499E-3</c:v>
                </c:pt>
                <c:pt idx="64">
                  <c:v>1.6584468284933465E-3</c:v>
                </c:pt>
                <c:pt idx="65">
                  <c:v>1.6455892480784675E-3</c:v>
                </c:pt>
                <c:pt idx="66">
                  <c:v>1.6423058467976192E-3</c:v>
                </c:pt>
                <c:pt idx="67">
                  <c:v>1.5787392181234679E-3</c:v>
                </c:pt>
                <c:pt idx="68">
                  <c:v>1.5787392181234679E-3</c:v>
                </c:pt>
                <c:pt idx="69">
                  <c:v>1.56353249399378E-3</c:v>
                </c:pt>
                <c:pt idx="70">
                  <c:v>1.5479617655057374E-3</c:v>
                </c:pt>
                <c:pt idx="71">
                  <c:v>1.5320408728213388E-3</c:v>
                </c:pt>
                <c:pt idx="72">
                  <c:v>1.4992049573330311E-3</c:v>
                </c:pt>
                <c:pt idx="73">
                  <c:v>1.4694606956680706E-3</c:v>
                </c:pt>
                <c:pt idx="74">
                  <c:v>1.4388529190457683E-3</c:v>
                </c:pt>
                <c:pt idx="75">
                  <c:v>1.3426427318258436E-3</c:v>
                </c:pt>
                <c:pt idx="76">
                  <c:v>1.3045851051387844E-3</c:v>
                </c:pt>
                <c:pt idx="77">
                  <c:v>1.2659355139516919E-3</c:v>
                </c:pt>
                <c:pt idx="78">
                  <c:v>1.2610685814520208E-3</c:v>
                </c:pt>
                <c:pt idx="79">
                  <c:v>1.212042064307288E-3</c:v>
                </c:pt>
                <c:pt idx="80">
                  <c:v>1.2021705729811701E-3</c:v>
                </c:pt>
                <c:pt idx="81">
                  <c:v>1.0379973225735928E-3</c:v>
                </c:pt>
                <c:pt idx="82">
                  <c:v>8.9077114101242803E-4</c:v>
                </c:pt>
                <c:pt idx="83">
                  <c:v>8.3356365146778071E-4</c:v>
                </c:pt>
                <c:pt idx="84">
                  <c:v>7.5490775322719305E-4</c:v>
                </c:pt>
                <c:pt idx="85">
                  <c:v>6.6671687444872451E-4</c:v>
                </c:pt>
                <c:pt idx="86">
                  <c:v>3.8572124889027504E-4</c:v>
                </c:pt>
                <c:pt idx="87">
                  <c:v>3.4423443196898642E-4</c:v>
                </c:pt>
                <c:pt idx="88">
                  <c:v>2.1370046822044898E-4</c:v>
                </c:pt>
                <c:pt idx="89">
                  <c:v>8.2594136783889868E-5</c:v>
                </c:pt>
                <c:pt idx="90">
                  <c:v>8.1666790494076881E-5</c:v>
                </c:pt>
                <c:pt idx="91">
                  <c:v>5.7646368032577812E-5</c:v>
                </c:pt>
                <c:pt idx="92">
                  <c:v>1.3521464891318394E-5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12-48C6-9303-A51916BCB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600624"/>
        <c:axId val="613569616"/>
      </c:scatterChart>
      <c:valAx>
        <c:axId val="61160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69616"/>
        <c:crosses val="autoZero"/>
        <c:crossBetween val="midCat"/>
      </c:valAx>
      <c:valAx>
        <c:axId val="6135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0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Nose Gear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'Nose Gear'!$C$1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'Nose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</c:numCache>
            </c:numRef>
          </c:cat>
          <c:val>
            <c:numRef>
              <c:f>'Nose Gear'!$C$2:$C$97</c:f>
              <c:numCache>
                <c:formatCode>0.0</c:formatCode>
                <c:ptCount val="96"/>
                <c:pt idx="0">
                  <c:v>6</c:v>
                </c:pt>
                <c:pt idx="1">
                  <c:v>5.625</c:v>
                </c:pt>
                <c:pt idx="2">
                  <c:v>5.25</c:v>
                </c:pt>
                <c:pt idx="3">
                  <c:v>4.875</c:v>
                </c:pt>
                <c:pt idx="4">
                  <c:v>4.5</c:v>
                </c:pt>
                <c:pt idx="5">
                  <c:v>4.125</c:v>
                </c:pt>
                <c:pt idx="6">
                  <c:v>3.75</c:v>
                </c:pt>
                <c:pt idx="7">
                  <c:v>3.375</c:v>
                </c:pt>
                <c:pt idx="8">
                  <c:v>3</c:v>
                </c:pt>
                <c:pt idx="9">
                  <c:v>2.625</c:v>
                </c:pt>
                <c:pt idx="10">
                  <c:v>2.25</c:v>
                </c:pt>
                <c:pt idx="11">
                  <c:v>1.875</c:v>
                </c:pt>
                <c:pt idx="12">
                  <c:v>1.5</c:v>
                </c:pt>
                <c:pt idx="13">
                  <c:v>1.125</c:v>
                </c:pt>
                <c:pt idx="14">
                  <c:v>0.75</c:v>
                </c:pt>
                <c:pt idx="15">
                  <c:v>0.375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0.375</c:v>
                </c:pt>
                <c:pt idx="26">
                  <c:v>0.75</c:v>
                </c:pt>
                <c:pt idx="27">
                  <c:v>1.125</c:v>
                </c:pt>
                <c:pt idx="28">
                  <c:v>1.5</c:v>
                </c:pt>
                <c:pt idx="29">
                  <c:v>1.875</c:v>
                </c:pt>
                <c:pt idx="30">
                  <c:v>2.25</c:v>
                </c:pt>
                <c:pt idx="31">
                  <c:v>2.625</c:v>
                </c:pt>
                <c:pt idx="32">
                  <c:v>3</c:v>
                </c:pt>
                <c:pt idx="33">
                  <c:v>3.375</c:v>
                </c:pt>
                <c:pt idx="34">
                  <c:v>3.75</c:v>
                </c:pt>
                <c:pt idx="35">
                  <c:v>4.125</c:v>
                </c:pt>
                <c:pt idx="36">
                  <c:v>4.5</c:v>
                </c:pt>
                <c:pt idx="37">
                  <c:v>4.875</c:v>
                </c:pt>
                <c:pt idx="38">
                  <c:v>5.25</c:v>
                </c:pt>
                <c:pt idx="39">
                  <c:v>5.625</c:v>
                </c:pt>
                <c:pt idx="40">
                  <c:v>6</c:v>
                </c:pt>
                <c:pt idx="41">
                  <c:v>6.375</c:v>
                </c:pt>
                <c:pt idx="42">
                  <c:v>6.75</c:v>
                </c:pt>
                <c:pt idx="43">
                  <c:v>7.125</c:v>
                </c:pt>
                <c:pt idx="44">
                  <c:v>7.5</c:v>
                </c:pt>
                <c:pt idx="45">
                  <c:v>7.875</c:v>
                </c:pt>
                <c:pt idx="46">
                  <c:v>8.25</c:v>
                </c:pt>
                <c:pt idx="47">
                  <c:v>8.625</c:v>
                </c:pt>
                <c:pt idx="48">
                  <c:v>9</c:v>
                </c:pt>
                <c:pt idx="49">
                  <c:v>9.375</c:v>
                </c:pt>
                <c:pt idx="50">
                  <c:v>9.75</c:v>
                </c:pt>
                <c:pt idx="51">
                  <c:v>10.125</c:v>
                </c:pt>
                <c:pt idx="52">
                  <c:v>10.5</c:v>
                </c:pt>
                <c:pt idx="53">
                  <c:v>10.875</c:v>
                </c:pt>
                <c:pt idx="54">
                  <c:v>11.25</c:v>
                </c:pt>
                <c:pt idx="55">
                  <c:v>11.625</c:v>
                </c:pt>
                <c:pt idx="56">
                  <c:v>12</c:v>
                </c:pt>
                <c:pt idx="57">
                  <c:v>12.375</c:v>
                </c:pt>
                <c:pt idx="58">
                  <c:v>12.75</c:v>
                </c:pt>
                <c:pt idx="59">
                  <c:v>13.125</c:v>
                </c:pt>
                <c:pt idx="60">
                  <c:v>13.5</c:v>
                </c:pt>
                <c:pt idx="61">
                  <c:v>13.875</c:v>
                </c:pt>
                <c:pt idx="62">
                  <c:v>14.25</c:v>
                </c:pt>
                <c:pt idx="63">
                  <c:v>14.625</c:v>
                </c:pt>
                <c:pt idx="64">
                  <c:v>15</c:v>
                </c:pt>
                <c:pt idx="65">
                  <c:v>15.375</c:v>
                </c:pt>
                <c:pt idx="66">
                  <c:v>15.75</c:v>
                </c:pt>
                <c:pt idx="67">
                  <c:v>16.125</c:v>
                </c:pt>
                <c:pt idx="68">
                  <c:v>16.5</c:v>
                </c:pt>
                <c:pt idx="69">
                  <c:v>16.875</c:v>
                </c:pt>
                <c:pt idx="70">
                  <c:v>17.25</c:v>
                </c:pt>
                <c:pt idx="71">
                  <c:v>17.625</c:v>
                </c:pt>
                <c:pt idx="72">
                  <c:v>18</c:v>
                </c:pt>
                <c:pt idx="73">
                  <c:v>18.375</c:v>
                </c:pt>
                <c:pt idx="74">
                  <c:v>18.75</c:v>
                </c:pt>
                <c:pt idx="75">
                  <c:v>19.125</c:v>
                </c:pt>
                <c:pt idx="76">
                  <c:v>19.5</c:v>
                </c:pt>
                <c:pt idx="77">
                  <c:v>19.875</c:v>
                </c:pt>
                <c:pt idx="78">
                  <c:v>20.25</c:v>
                </c:pt>
                <c:pt idx="79">
                  <c:v>20.625</c:v>
                </c:pt>
                <c:pt idx="80">
                  <c:v>21</c:v>
                </c:pt>
                <c:pt idx="81">
                  <c:v>21.375</c:v>
                </c:pt>
                <c:pt idx="82">
                  <c:v>21.75</c:v>
                </c:pt>
                <c:pt idx="83">
                  <c:v>22.125</c:v>
                </c:pt>
                <c:pt idx="84">
                  <c:v>22.5</c:v>
                </c:pt>
                <c:pt idx="85">
                  <c:v>22.875</c:v>
                </c:pt>
                <c:pt idx="86">
                  <c:v>23.25</c:v>
                </c:pt>
                <c:pt idx="87">
                  <c:v>23.625</c:v>
                </c:pt>
                <c:pt idx="88">
                  <c:v>24</c:v>
                </c:pt>
                <c:pt idx="89">
                  <c:v>24.375</c:v>
                </c:pt>
                <c:pt idx="90">
                  <c:v>24.75</c:v>
                </c:pt>
                <c:pt idx="91">
                  <c:v>25.125</c:v>
                </c:pt>
                <c:pt idx="92">
                  <c:v>25.5</c:v>
                </c:pt>
                <c:pt idx="93">
                  <c:v>25.875</c:v>
                </c:pt>
                <c:pt idx="94">
                  <c:v>26.25</c:v>
                </c:pt>
                <c:pt idx="95">
                  <c:v>26.625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1-4850-8C53-27A41B0D5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'Nose Gear'!$B$1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'Nose Gear'!$A$2:$A$97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'Nose Gear'!$B$2:$B$102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6</c:v>
                      </c:pt>
                      <c:pt idx="1">
                        <c:v>5.625</c:v>
                      </c:pt>
                      <c:pt idx="2">
                        <c:v>5.25</c:v>
                      </c:pt>
                      <c:pt idx="3">
                        <c:v>4.875</c:v>
                      </c:pt>
                      <c:pt idx="4">
                        <c:v>4.5</c:v>
                      </c:pt>
                      <c:pt idx="5">
                        <c:v>4.125</c:v>
                      </c:pt>
                      <c:pt idx="6">
                        <c:v>3.75</c:v>
                      </c:pt>
                      <c:pt idx="7">
                        <c:v>3.375</c:v>
                      </c:pt>
                      <c:pt idx="8">
                        <c:v>3</c:v>
                      </c:pt>
                      <c:pt idx="9">
                        <c:v>2.625</c:v>
                      </c:pt>
                      <c:pt idx="10">
                        <c:v>2.25</c:v>
                      </c:pt>
                      <c:pt idx="11">
                        <c:v>1.875</c:v>
                      </c:pt>
                      <c:pt idx="12">
                        <c:v>1.5</c:v>
                      </c:pt>
                      <c:pt idx="13">
                        <c:v>1.125</c:v>
                      </c:pt>
                      <c:pt idx="14">
                        <c:v>0.75</c:v>
                      </c:pt>
                      <c:pt idx="15">
                        <c:v>0.375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0.375</c:v>
                      </c:pt>
                      <c:pt idx="26">
                        <c:v>0.75</c:v>
                      </c:pt>
                      <c:pt idx="27">
                        <c:v>1.125</c:v>
                      </c:pt>
                      <c:pt idx="28">
                        <c:v>1.5</c:v>
                      </c:pt>
                      <c:pt idx="29">
                        <c:v>1.875</c:v>
                      </c:pt>
                      <c:pt idx="30">
                        <c:v>2.25</c:v>
                      </c:pt>
                      <c:pt idx="31">
                        <c:v>2.625</c:v>
                      </c:pt>
                      <c:pt idx="32">
                        <c:v>3</c:v>
                      </c:pt>
                      <c:pt idx="33">
                        <c:v>3.375</c:v>
                      </c:pt>
                      <c:pt idx="34">
                        <c:v>3.75</c:v>
                      </c:pt>
                      <c:pt idx="35">
                        <c:v>4.125</c:v>
                      </c:pt>
                      <c:pt idx="36">
                        <c:v>4.5</c:v>
                      </c:pt>
                      <c:pt idx="37">
                        <c:v>4.875</c:v>
                      </c:pt>
                      <c:pt idx="38">
                        <c:v>5.25</c:v>
                      </c:pt>
                      <c:pt idx="39">
                        <c:v>5.625</c:v>
                      </c:pt>
                      <c:pt idx="40">
                        <c:v>6</c:v>
                      </c:pt>
                      <c:pt idx="41">
                        <c:v>6.375</c:v>
                      </c:pt>
                      <c:pt idx="42">
                        <c:v>6.75</c:v>
                      </c:pt>
                      <c:pt idx="43">
                        <c:v>7.125</c:v>
                      </c:pt>
                      <c:pt idx="44">
                        <c:v>7.5</c:v>
                      </c:pt>
                      <c:pt idx="45">
                        <c:v>7.875</c:v>
                      </c:pt>
                      <c:pt idx="46">
                        <c:v>8.25</c:v>
                      </c:pt>
                      <c:pt idx="47">
                        <c:v>8.625</c:v>
                      </c:pt>
                      <c:pt idx="48">
                        <c:v>9</c:v>
                      </c:pt>
                      <c:pt idx="49">
                        <c:v>9.375</c:v>
                      </c:pt>
                      <c:pt idx="50">
                        <c:v>9.75</c:v>
                      </c:pt>
                      <c:pt idx="51">
                        <c:v>10.125</c:v>
                      </c:pt>
                      <c:pt idx="52">
                        <c:v>10.5</c:v>
                      </c:pt>
                      <c:pt idx="53">
                        <c:v>10.875</c:v>
                      </c:pt>
                      <c:pt idx="54">
                        <c:v>11.25</c:v>
                      </c:pt>
                      <c:pt idx="55">
                        <c:v>11.625</c:v>
                      </c:pt>
                      <c:pt idx="56">
                        <c:v>12</c:v>
                      </c:pt>
                      <c:pt idx="57">
                        <c:v>12.375</c:v>
                      </c:pt>
                      <c:pt idx="58">
                        <c:v>12.75</c:v>
                      </c:pt>
                      <c:pt idx="59">
                        <c:v>13.125</c:v>
                      </c:pt>
                      <c:pt idx="60">
                        <c:v>13.5</c:v>
                      </c:pt>
                      <c:pt idx="61">
                        <c:v>13.875</c:v>
                      </c:pt>
                      <c:pt idx="62">
                        <c:v>14.25</c:v>
                      </c:pt>
                      <c:pt idx="63">
                        <c:v>14.625</c:v>
                      </c:pt>
                      <c:pt idx="64">
                        <c:v>15</c:v>
                      </c:pt>
                      <c:pt idx="65">
                        <c:v>15.375</c:v>
                      </c:pt>
                      <c:pt idx="66">
                        <c:v>15.75</c:v>
                      </c:pt>
                      <c:pt idx="67">
                        <c:v>16.125</c:v>
                      </c:pt>
                      <c:pt idx="68">
                        <c:v>16.5</c:v>
                      </c:pt>
                      <c:pt idx="69">
                        <c:v>16.875</c:v>
                      </c:pt>
                      <c:pt idx="70">
                        <c:v>17.25</c:v>
                      </c:pt>
                      <c:pt idx="71">
                        <c:v>17.625</c:v>
                      </c:pt>
                      <c:pt idx="72">
                        <c:v>18</c:v>
                      </c:pt>
                      <c:pt idx="73">
                        <c:v>18.375</c:v>
                      </c:pt>
                      <c:pt idx="74">
                        <c:v>18.75</c:v>
                      </c:pt>
                      <c:pt idx="75">
                        <c:v>19.125</c:v>
                      </c:pt>
                      <c:pt idx="76">
                        <c:v>19.5</c:v>
                      </c:pt>
                      <c:pt idx="77">
                        <c:v>19.875</c:v>
                      </c:pt>
                      <c:pt idx="78">
                        <c:v>20.25</c:v>
                      </c:pt>
                      <c:pt idx="79">
                        <c:v>20.625</c:v>
                      </c:pt>
                      <c:pt idx="80">
                        <c:v>21</c:v>
                      </c:pt>
                      <c:pt idx="81">
                        <c:v>21.375</c:v>
                      </c:pt>
                      <c:pt idx="82">
                        <c:v>21.75</c:v>
                      </c:pt>
                      <c:pt idx="83">
                        <c:v>22.125</c:v>
                      </c:pt>
                      <c:pt idx="84">
                        <c:v>22.5</c:v>
                      </c:pt>
                      <c:pt idx="85">
                        <c:v>22.875</c:v>
                      </c:pt>
                      <c:pt idx="86">
                        <c:v>23.25</c:v>
                      </c:pt>
                      <c:pt idx="87">
                        <c:v>23.625</c:v>
                      </c:pt>
                      <c:pt idx="88">
                        <c:v>24</c:v>
                      </c:pt>
                      <c:pt idx="89">
                        <c:v>24.375</c:v>
                      </c:pt>
                      <c:pt idx="90">
                        <c:v>24.75</c:v>
                      </c:pt>
                      <c:pt idx="91">
                        <c:v>25.125</c:v>
                      </c:pt>
                      <c:pt idx="92">
                        <c:v>25.5</c:v>
                      </c:pt>
                      <c:pt idx="93">
                        <c:v>25.875</c:v>
                      </c:pt>
                      <c:pt idx="94">
                        <c:v>26.25</c:v>
                      </c:pt>
                      <c:pt idx="95">
                        <c:v>26.625</c:v>
                      </c:pt>
                      <c:pt idx="96">
                        <c:v>27</c:v>
                      </c:pt>
                      <c:pt idx="97">
                        <c:v>27.375</c:v>
                      </c:pt>
                      <c:pt idx="98">
                        <c:v>27.75</c:v>
                      </c:pt>
                      <c:pt idx="99">
                        <c:v>28.125</c:v>
                      </c:pt>
                      <c:pt idx="100">
                        <c:v>28.5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B21-4850-8C53-27A41B0D5660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per minute (fpm)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02064349368088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Main Gear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8168070567614232"/>
        </c:manualLayout>
      </c:layout>
      <c:lineChart>
        <c:grouping val="standard"/>
        <c:varyColors val="0"/>
        <c:ser>
          <c:idx val="1"/>
          <c:order val="0"/>
          <c:tx>
            <c:strRef>
              <c:f>'Main Gear'!$C$1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'Main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</c:numCache>
            </c:numRef>
          </c:cat>
          <c:val>
            <c:numRef>
              <c:f>'Main Gear'!$C$2:$C$97</c:f>
              <c:numCache>
                <c:formatCode>0.0</c:formatCode>
                <c:ptCount val="96"/>
                <c:pt idx="0">
                  <c:v>2.6625000000000023</c:v>
                </c:pt>
                <c:pt idx="1">
                  <c:v>2.2001898370762749</c:v>
                </c:pt>
                <c:pt idx="2">
                  <c:v>1.762900793229786</c:v>
                </c:pt>
                <c:pt idx="3">
                  <c:v>1.3521561337398118</c:v>
                </c:pt>
                <c:pt idx="4">
                  <c:v>0.96979717988571346</c:v>
                </c:pt>
                <c:pt idx="5">
                  <c:v>0.61811259775122784</c:v>
                </c:pt>
                <c:pt idx="6">
                  <c:v>0.30005624802260011</c:v>
                </c:pt>
                <c:pt idx="7">
                  <c:v>1.9651776433026291E-2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1.9651776433026291E-2</c:v>
                </c:pt>
                <c:pt idx="14">
                  <c:v>0.30005624802260011</c:v>
                </c:pt>
                <c:pt idx="15">
                  <c:v>0.61811259775122784</c:v>
                </c:pt>
                <c:pt idx="16">
                  <c:v>0.96979717988571346</c:v>
                </c:pt>
                <c:pt idx="17">
                  <c:v>1.3521561337398118</c:v>
                </c:pt>
                <c:pt idx="18">
                  <c:v>1.762900793229786</c:v>
                </c:pt>
                <c:pt idx="19">
                  <c:v>2.2001898370762749</c:v>
                </c:pt>
                <c:pt idx="20">
                  <c:v>2.6625000000000023</c:v>
                </c:pt>
                <c:pt idx="21">
                  <c:v>3.1485437805719183</c:v>
                </c:pt>
                <c:pt idx="22">
                  <c:v>3.6572142114642112</c:v>
                </c:pt>
                <c:pt idx="23">
                  <c:v>4.1875462164388271</c:v>
                </c:pt>
                <c:pt idx="24">
                  <c:v>4.7386886479347066</c:v>
                </c:pt>
                <c:pt idx="25">
                  <c:v>5.3098834836638487</c:v>
                </c:pt>
                <c:pt idx="26">
                  <c:v>5.9004499841807965</c:v>
                </c:pt>
                <c:pt idx="27">
                  <c:v>6.5097723861941512</c:v>
                </c:pt>
                <c:pt idx="28">
                  <c:v>7.1372901771505317</c:v>
                </c:pt>
                <c:pt idx="29">
                  <c:v>7.7824902939122165</c:v>
                </c:pt>
                <c:pt idx="30">
                  <c:v>8.4449007820098174</c:v>
                </c:pt>
                <c:pt idx="31">
                  <c:v>9.1240855815630528</c:v>
                </c:pt>
                <c:pt idx="32">
                  <c:v>9.8196401947936174</c:v>
                </c:pt>
                <c:pt idx="33">
                  <c:v>10.531188052233992</c:v>
                </c:pt>
                <c:pt idx="34">
                  <c:v>11.258377439085709</c:v>
                </c:pt>
                <c:pt idx="35">
                  <c:v>12.000878875353116</c:v>
                </c:pt>
                <c:pt idx="36">
                  <c:v>12.758382867076969</c:v>
                </c:pt>
                <c:pt idx="37">
                  <c:v>13.53059796369171</c:v>
                </c:pt>
                <c:pt idx="38">
                  <c:v>14.317249069918471</c:v>
                </c:pt>
                <c:pt idx="39">
                  <c:v>15.118075970850262</c:v>
                </c:pt>
                <c:pt idx="40">
                  <c:v>15.932832036809721</c:v>
                </c:pt>
                <c:pt idx="41">
                  <c:v>16.761283080748957</c:v>
                </c:pt>
                <c:pt idx="42">
                  <c:v>17.603206345838291</c:v>
                </c:pt>
                <c:pt idx="43">
                  <c:v>18.458389604769952</c:v>
                </c:pt>
                <c:pt idx="44">
                  <c:v>19.326630355408348</c:v>
                </c:pt>
                <c:pt idx="45">
                  <c:v>20.207735099927028</c:v>
                </c:pt>
                <c:pt idx="46">
                  <c:v>21.101518696610203</c:v>
                </c:pt>
                <c:pt idx="47">
                  <c:v>22.007803775163183</c:v>
                </c:pt>
                <c:pt idx="48">
                  <c:v>22.926420207748336</c:v>
                </c:pt>
                <c:pt idx="49">
                  <c:v>23.857204629097918</c:v>
                </c:pt>
                <c:pt idx="50">
                  <c:v>24.8</c:v>
                </c:pt>
                <c:pt idx="51">
                  <c:v>25.75465520924341</c:v>
                </c:pt>
                <c:pt idx="52">
                  <c:v>26.72102470977168</c:v>
                </c:pt>
                <c:pt idx="53">
                  <c:v>27.69896818535651</c:v>
                </c:pt>
                <c:pt idx="54">
                  <c:v>28.6883502445753</c:v>
                </c:pt>
                <c:pt idx="55">
                  <c:v>29.689040139283183</c:v>
                </c:pt>
                <c:pt idx="56">
                  <c:v>30.700911505114746</c:v>
                </c:pt>
                <c:pt idx="57">
                  <c:v>31.723842121847426</c:v>
                </c:pt>
                <c:pt idx="58">
                  <c:v>32.757713691713704</c:v>
                </c:pt>
                <c:pt idx="59">
                  <c:v>33.802411633968923</c:v>
                </c:pt>
                <c:pt idx="60">
                  <c:v>34.85782489421544</c:v>
                </c:pt>
                <c:pt idx="61">
                  <c:v>35.92384576714479</c:v>
                </c:pt>
                <c:pt idx="62">
                  <c:v>37.000369731510631</c:v>
                </c:pt>
                <c:pt idx="63">
                  <c:v>38.08729529626622</c:v>
                </c:pt>
                <c:pt idx="64">
                  <c:v>39.184523856914339</c:v>
                </c:pt>
                <c:pt idx="65">
                  <c:v>40.291959561214377</c:v>
                </c:pt>
                <c:pt idx="66">
                  <c:v>41.409509183477702</c:v>
                </c:pt>
                <c:pt idx="67">
                  <c:v>42.537082006756123</c:v>
                </c:pt>
                <c:pt idx="68">
                  <c:v>43.674589712299536</c:v>
                </c:pt>
                <c:pt idx="69">
                  <c:v>44.821946275714438</c:v>
                </c:pt>
                <c:pt idx="70">
                  <c:v>45.979067869310754</c:v>
                </c:pt>
                <c:pt idx="71">
                  <c:v>47.145872770170264</c:v>
                </c:pt>
                <c:pt idx="72">
                  <c:v>48.322281273512793</c:v>
                </c:pt>
                <c:pt idx="73">
                  <c:v>49.508215610974823</c:v>
                </c:pt>
                <c:pt idx="74">
                  <c:v>50.703599873446336</c:v>
                </c:pt>
                <c:pt idx="75">
                  <c:v>51.908359938145836</c:v>
                </c:pt>
                <c:pt idx="76">
                  <c:v>53.122423399637597</c:v>
                </c:pt>
                <c:pt idx="77">
                  <c:v>54.345719504522407</c:v>
                </c:pt>
                <c:pt idx="78">
                  <c:v>55.578179089553117</c:v>
                </c:pt>
                <c:pt idx="79">
                  <c:v>56.819734522948103</c:v>
                </c:pt>
                <c:pt idx="80">
                  <c:v>58.070319648692319</c:v>
                </c:pt>
                <c:pt idx="81">
                  <c:v>59.329869733635164</c:v>
                </c:pt>
                <c:pt idx="82">
                  <c:v>60.598321417204325</c:v>
                </c:pt>
                <c:pt idx="83">
                  <c:v>61.875612663574323</c:v>
                </c:pt>
                <c:pt idx="84">
                  <c:v>63.161682716136191</c:v>
                </c:pt>
                <c:pt idx="85">
                  <c:v>64.456472054128255</c:v>
                </c:pt>
                <c:pt idx="86">
                  <c:v>65.759922351297746</c:v>
                </c:pt>
                <c:pt idx="87">
                  <c:v>67.071976436472809</c:v>
                </c:pt>
                <c:pt idx="88">
                  <c:v>68.392578255934097</c:v>
                </c:pt>
                <c:pt idx="89">
                  <c:v>69.721672837477627</c:v>
                </c:pt>
                <c:pt idx="90">
                  <c:v>71.059206256078554</c:v>
                </c:pt>
                <c:pt idx="91">
                  <c:v>72.40512560105941</c:v>
                </c:pt>
                <c:pt idx="92">
                  <c:v>73.759378944682723</c:v>
                </c:pt>
                <c:pt idx="93">
                  <c:v>75.121915312088888</c:v>
                </c:pt>
                <c:pt idx="94">
                  <c:v>76.492684652504451</c:v>
                </c:pt>
                <c:pt idx="95">
                  <c:v>77.871637811655205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0-4D26-B291-E04918494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'Main Gear'!$B$1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'Main Gear'!$A$2:$A$97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'Main Gear'!$B$2:$B$102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2.6625000000000023</c:v>
                      </c:pt>
                      <c:pt idx="1">
                        <c:v>2.2001898370762749</c:v>
                      </c:pt>
                      <c:pt idx="2">
                        <c:v>1.762900793229786</c:v>
                      </c:pt>
                      <c:pt idx="3">
                        <c:v>1.3521561337398118</c:v>
                      </c:pt>
                      <c:pt idx="4">
                        <c:v>0.96979717988571346</c:v>
                      </c:pt>
                      <c:pt idx="5">
                        <c:v>0.61811259775122784</c:v>
                      </c:pt>
                      <c:pt idx="6">
                        <c:v>0.30005624802260011</c:v>
                      </c:pt>
                      <c:pt idx="7">
                        <c:v>1.9651776433026291E-2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1.9651776433026291E-2</c:v>
                      </c:pt>
                      <c:pt idx="14">
                        <c:v>0.30005624802260011</c:v>
                      </c:pt>
                      <c:pt idx="15">
                        <c:v>0.61811259775122784</c:v>
                      </c:pt>
                      <c:pt idx="16">
                        <c:v>0.96979717988571346</c:v>
                      </c:pt>
                      <c:pt idx="17">
                        <c:v>1.3521561337398118</c:v>
                      </c:pt>
                      <c:pt idx="18">
                        <c:v>1.762900793229786</c:v>
                      </c:pt>
                      <c:pt idx="19">
                        <c:v>2.2001898370762749</c:v>
                      </c:pt>
                      <c:pt idx="20">
                        <c:v>2.6625000000000023</c:v>
                      </c:pt>
                      <c:pt idx="21">
                        <c:v>3.1485437805719183</c:v>
                      </c:pt>
                      <c:pt idx="22">
                        <c:v>3.6572142114642112</c:v>
                      </c:pt>
                      <c:pt idx="23">
                        <c:v>4.1875462164388271</c:v>
                      </c:pt>
                      <c:pt idx="24">
                        <c:v>4.7386886479347066</c:v>
                      </c:pt>
                      <c:pt idx="25">
                        <c:v>5.3098834836638487</c:v>
                      </c:pt>
                      <c:pt idx="26">
                        <c:v>5.9004499841807965</c:v>
                      </c:pt>
                      <c:pt idx="27">
                        <c:v>6.5097723861941512</c:v>
                      </c:pt>
                      <c:pt idx="28">
                        <c:v>7.1372901771505317</c:v>
                      </c:pt>
                      <c:pt idx="29">
                        <c:v>7.7824902939122165</c:v>
                      </c:pt>
                      <c:pt idx="30">
                        <c:v>8.4449007820098174</c:v>
                      </c:pt>
                      <c:pt idx="31">
                        <c:v>9.1240855815630528</c:v>
                      </c:pt>
                      <c:pt idx="32">
                        <c:v>9.8196401947936174</c:v>
                      </c:pt>
                      <c:pt idx="33">
                        <c:v>10.531188052233992</c:v>
                      </c:pt>
                      <c:pt idx="34">
                        <c:v>11.258377439085709</c:v>
                      </c:pt>
                      <c:pt idx="35">
                        <c:v>12.000878875353116</c:v>
                      </c:pt>
                      <c:pt idx="36">
                        <c:v>12.758382867076969</c:v>
                      </c:pt>
                      <c:pt idx="37">
                        <c:v>13.53059796369171</c:v>
                      </c:pt>
                      <c:pt idx="38">
                        <c:v>14.317249069918471</c:v>
                      </c:pt>
                      <c:pt idx="39">
                        <c:v>15.118075970850262</c:v>
                      </c:pt>
                      <c:pt idx="40">
                        <c:v>15.932832036809721</c:v>
                      </c:pt>
                      <c:pt idx="41">
                        <c:v>16.761283080748957</c:v>
                      </c:pt>
                      <c:pt idx="42">
                        <c:v>17.603206345838291</c:v>
                      </c:pt>
                      <c:pt idx="43">
                        <c:v>18.458389604769952</c:v>
                      </c:pt>
                      <c:pt idx="44">
                        <c:v>19.326630355408348</c:v>
                      </c:pt>
                      <c:pt idx="45">
                        <c:v>20.207735099927028</c:v>
                      </c:pt>
                      <c:pt idx="46">
                        <c:v>21.101518696610203</c:v>
                      </c:pt>
                      <c:pt idx="47">
                        <c:v>22.007803775163183</c:v>
                      </c:pt>
                      <c:pt idx="48">
                        <c:v>22.926420207748336</c:v>
                      </c:pt>
                      <c:pt idx="49">
                        <c:v>23.857204629097918</c:v>
                      </c:pt>
                      <c:pt idx="50">
                        <c:v>24.8</c:v>
                      </c:pt>
                      <c:pt idx="51">
                        <c:v>25.75465520924341</c:v>
                      </c:pt>
                      <c:pt idx="52">
                        <c:v>26.72102470977168</c:v>
                      </c:pt>
                      <c:pt idx="53">
                        <c:v>27.69896818535651</c:v>
                      </c:pt>
                      <c:pt idx="54">
                        <c:v>28.6883502445753</c:v>
                      </c:pt>
                      <c:pt idx="55">
                        <c:v>29.689040139283183</c:v>
                      </c:pt>
                      <c:pt idx="56">
                        <c:v>30.700911505114746</c:v>
                      </c:pt>
                      <c:pt idx="57">
                        <c:v>31.723842121847426</c:v>
                      </c:pt>
                      <c:pt idx="58">
                        <c:v>32.757713691713704</c:v>
                      </c:pt>
                      <c:pt idx="59">
                        <c:v>33.802411633968923</c:v>
                      </c:pt>
                      <c:pt idx="60">
                        <c:v>34.85782489421544</c:v>
                      </c:pt>
                      <c:pt idx="61">
                        <c:v>35.92384576714479</c:v>
                      </c:pt>
                      <c:pt idx="62">
                        <c:v>37.000369731510631</c:v>
                      </c:pt>
                      <c:pt idx="63">
                        <c:v>38.08729529626622</c:v>
                      </c:pt>
                      <c:pt idx="64">
                        <c:v>39.184523856914339</c:v>
                      </c:pt>
                      <c:pt idx="65">
                        <c:v>40.291959561214377</c:v>
                      </c:pt>
                      <c:pt idx="66">
                        <c:v>41.409509183477702</c:v>
                      </c:pt>
                      <c:pt idx="67">
                        <c:v>42.537082006756123</c:v>
                      </c:pt>
                      <c:pt idx="68">
                        <c:v>43.674589712299536</c:v>
                      </c:pt>
                      <c:pt idx="69">
                        <c:v>44.821946275714438</c:v>
                      </c:pt>
                      <c:pt idx="70">
                        <c:v>45.979067869310754</c:v>
                      </c:pt>
                      <c:pt idx="71">
                        <c:v>47.145872770170264</c:v>
                      </c:pt>
                      <c:pt idx="72">
                        <c:v>48.322281273512793</c:v>
                      </c:pt>
                      <c:pt idx="73">
                        <c:v>49.508215610974823</c:v>
                      </c:pt>
                      <c:pt idx="74">
                        <c:v>50.703599873446336</c:v>
                      </c:pt>
                      <c:pt idx="75">
                        <c:v>51.908359938145836</c:v>
                      </c:pt>
                      <c:pt idx="76">
                        <c:v>53.122423399637597</c:v>
                      </c:pt>
                      <c:pt idx="77">
                        <c:v>54.345719504522407</c:v>
                      </c:pt>
                      <c:pt idx="78">
                        <c:v>55.578179089553117</c:v>
                      </c:pt>
                      <c:pt idx="79">
                        <c:v>56.819734522948103</c:v>
                      </c:pt>
                      <c:pt idx="80">
                        <c:v>58.070319648692319</c:v>
                      </c:pt>
                      <c:pt idx="81">
                        <c:v>59.329869733635164</c:v>
                      </c:pt>
                      <c:pt idx="82">
                        <c:v>60.598321417204325</c:v>
                      </c:pt>
                      <c:pt idx="83">
                        <c:v>61.875612663574323</c:v>
                      </c:pt>
                      <c:pt idx="84">
                        <c:v>63.161682716136191</c:v>
                      </c:pt>
                      <c:pt idx="85">
                        <c:v>64.456472054128255</c:v>
                      </c:pt>
                      <c:pt idx="86">
                        <c:v>65.759922351297746</c:v>
                      </c:pt>
                      <c:pt idx="87">
                        <c:v>67.071976436472809</c:v>
                      </c:pt>
                      <c:pt idx="88">
                        <c:v>68.392578255934097</c:v>
                      </c:pt>
                      <c:pt idx="89">
                        <c:v>69.721672837477627</c:v>
                      </c:pt>
                      <c:pt idx="90">
                        <c:v>71.059206256078554</c:v>
                      </c:pt>
                      <c:pt idx="91">
                        <c:v>72.40512560105941</c:v>
                      </c:pt>
                      <c:pt idx="92">
                        <c:v>73.759378944682723</c:v>
                      </c:pt>
                      <c:pt idx="93">
                        <c:v>75.121915312088888</c:v>
                      </c:pt>
                      <c:pt idx="94">
                        <c:v>76.492684652504451</c:v>
                      </c:pt>
                      <c:pt idx="95">
                        <c:v>77.871637811655205</c:v>
                      </c:pt>
                      <c:pt idx="96">
                        <c:v>79.258726505317284</c:v>
                      </c:pt>
                      <c:pt idx="97">
                        <c:v>80.653903293949824</c:v>
                      </c:pt>
                      <c:pt idx="98">
                        <c:v>82.057121558348953</c:v>
                      </c:pt>
                      <c:pt idx="99">
                        <c:v>83.468335476274959</c:v>
                      </c:pt>
                      <c:pt idx="100">
                        <c:v>84.887499999999989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880-4D26-B291-E04918494833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per minute (fpm)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9.0312046522591949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Offset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8576974535564679"/>
        </c:manualLayout>
      </c:layout>
      <c:lineChart>
        <c:grouping val="standard"/>
        <c:varyColors val="0"/>
        <c:ser>
          <c:idx val="1"/>
          <c:order val="0"/>
          <c:tx>
            <c:strRef>
              <c:f>Offset!$C$1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Offset!$A$2:$A$97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</c:numCache>
            </c:numRef>
          </c:cat>
          <c:val>
            <c:numRef>
              <c:f>Offset!$C$2:$C$97</c:f>
              <c:numCache>
                <c:formatCode>0.0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4-47CB-90CE-486AE38AA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Offset!$B$1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Offset!$A$2:$A$97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Offset!$B$2:$B$102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1.8000000000000016E-2</c:v>
                      </c:pt>
                      <c:pt idx="11">
                        <c:v>5.3149888655355138E-2</c:v>
                      </c:pt>
                      <c:pt idx="12">
                        <c:v>8.8621201937704508E-2</c:v>
                      </c:pt>
                      <c:pt idx="13">
                        <c:v>0.12438967318116956</c:v>
                      </c:pt>
                      <c:pt idx="14">
                        <c:v>0.16043460782640007</c:v>
                      </c:pt>
                      <c:pt idx="15">
                        <c:v>0.19673813788437983</c:v>
                      </c:pt>
                      <c:pt idx="16">
                        <c:v>0.23328467176180584</c:v>
                      </c:pt>
                      <c:pt idx="17">
                        <c:v>0.27006047913668668</c:v>
                      </c:pt>
                      <c:pt idx="18">
                        <c:v>0.30705337167586438</c:v>
                      </c:pt>
                      <c:pt idx="19">
                        <c:v>0.34425245333272542</c:v>
                      </c:pt>
                      <c:pt idx="20">
                        <c:v>0.38164792217308247</c:v>
                      </c:pt>
                      <c:pt idx="21">
                        <c:v>0.41923091103525384</c:v>
                      </c:pt>
                      <c:pt idx="22">
                        <c:v>0.45699335791691281</c:v>
                      </c:pt>
                      <c:pt idx="23">
                        <c:v>0.49492789943648424</c:v>
                      </c:pt>
                      <c:pt idx="24">
                        <c:v>0.533027782431579</c:v>
                      </c:pt>
                      <c:pt idx="25">
                        <c:v>0.57128678997624793</c:v>
                      </c:pt>
                      <c:pt idx="26">
                        <c:v>0.6096991789800561</c:v>
                      </c:pt>
                      <c:pt idx="27">
                        <c:v>0.64825962717831187</c:v>
                      </c:pt>
                      <c:pt idx="28">
                        <c:v>0.68696318780328225</c:v>
                      </c:pt>
                      <c:pt idx="29">
                        <c:v>0.72580525058784784</c:v>
                      </c:pt>
                      <c:pt idx="30">
                        <c:v>0.76478150802834488</c:v>
                      </c:pt>
                      <c:pt idx="31">
                        <c:v>0.80388792604506465</c:v>
                      </c:pt>
                      <c:pt idx="32">
                        <c:v>0.84312071834336222</c:v>
                      </c:pt>
                      <c:pt idx="33">
                        <c:v>0.88247632390720465</c:v>
                      </c:pt>
                      <c:pt idx="34">
                        <c:v>0.92195138715884983</c:v>
                      </c:pt>
                      <c:pt idx="35">
                        <c:v>0.96154274039948651</c:v>
                      </c:pt>
                      <c:pt idx="36">
                        <c:v>1.0012473882107447</c:v>
                      </c:pt>
                      <c:pt idx="37">
                        <c:v>1.0410624935495885</c:v>
                      </c:pt>
                      <c:pt idx="38">
                        <c:v>1.0809853653118333</c:v>
                      </c:pt>
                      <c:pt idx="39">
                        <c:v>1.1210134471745348</c:v>
                      </c:pt>
                      <c:pt idx="40">
                        <c:v>1.1611443075562284</c:v>
                      </c:pt>
                      <c:pt idx="41">
                        <c:v>1.2013756305578307</c:v>
                      </c:pt>
                      <c:pt idx="42">
                        <c:v>1.2417052077667734</c:v>
                      </c:pt>
                      <c:pt idx="43">
                        <c:v>1.2821309308234818</c:v>
                      </c:pt>
                      <c:pt idx="44">
                        <c:v>1.3226507846631701</c:v>
                      </c:pt>
                      <c:pt idx="45">
                        <c:v>1.3632628413576162</c:v>
                      </c:pt>
                      <c:pt idx="46">
                        <c:v>1.4039652544914858</c:v>
                      </c:pt>
                      <c:pt idx="47">
                        <c:v>1.4447562540161663</c:v>
                      </c:pt>
                      <c:pt idx="48">
                        <c:v>1.4856341415312468</c:v>
                      </c:pt>
                      <c:pt idx="49">
                        <c:v>1.5265972859499359</c:v>
                      </c:pt>
                      <c:pt idx="50">
                        <c:v>1.5676441195099504</c:v>
                      </c:pt>
                      <c:pt idx="51">
                        <c:v>1.6087731340959812</c:v>
                      </c:pt>
                      <c:pt idx="52">
                        <c:v>1.6499828778437549</c:v>
                      </c:pt>
                      <c:pt idx="53">
                        <c:v>1.6912719519991199</c:v>
                      </c:pt>
                      <c:pt idx="54">
                        <c:v>1.7326390080085481</c:v>
                      </c:pt>
                      <c:pt idx="55">
                        <c:v>1.774082744820024</c:v>
                      </c:pt>
                      <c:pt idx="56">
                        <c:v>1.8156019063755633</c:v>
                      </c:pt>
                      <c:pt idx="57">
                        <c:v>1.8571952792785547</c:v>
                      </c:pt>
                      <c:pt idx="58">
                        <c:v>1.8988616906208955</c:v>
                      </c:pt>
                      <c:pt idx="59">
                        <c:v>1.9406000059564004</c:v>
                      </c:pt>
                      <c:pt idx="60">
                        <c:v>1.98240912740831</c:v>
                      </c:pt>
                      <c:pt idx="61">
                        <c:v>2.0242879918999552</c:v>
                      </c:pt>
                      <c:pt idx="62">
                        <c:v>2.0662355694986538</c:v>
                      </c:pt>
                      <c:pt idx="63">
                        <c:v>2.1082508618638927</c:v>
                      </c:pt>
                      <c:pt idx="64">
                        <c:v>2.1503329007916814</c:v>
                      </c:pt>
                      <c:pt idx="65">
                        <c:v>2.1924807468476764</c:v>
                      </c:pt>
                      <c:pt idx="66">
                        <c:v>2.2346934880824239</c:v>
                      </c:pt>
                      <c:pt idx="67">
                        <c:v>2.2769702388225754</c:v>
                      </c:pt>
                      <c:pt idx="68">
                        <c:v>2.3193101385325354</c:v>
                      </c:pt>
                      <c:pt idx="69">
                        <c:v>2.3617123507414606</c:v>
                      </c:pt>
                      <c:pt idx="70">
                        <c:v>2.404176062030964</c:v>
                      </c:pt>
                      <c:pt idx="71">
                        <c:v>2.4467004810792621</c:v>
                      </c:pt>
                      <c:pt idx="72">
                        <c:v>2.4892848377578765</c:v>
                      </c:pt>
                      <c:pt idx="73">
                        <c:v>2.53192838227731</c:v>
                      </c:pt>
                      <c:pt idx="74">
                        <c:v>2.5746303843783958</c:v>
                      </c:pt>
                      <c:pt idx="75">
                        <c:v>2.6173901325663049</c:v>
                      </c:pt>
                      <c:pt idx="76">
                        <c:v>2.6602069333844223</c:v>
                      </c:pt>
                      <c:pt idx="77">
                        <c:v>2.7030801107255078</c:v>
                      </c:pt>
                      <c:pt idx="78">
                        <c:v>2.7460090051777715</c:v>
                      </c:pt>
                      <c:pt idx="79">
                        <c:v>2.7889929734036856</c:v>
                      </c:pt>
                      <c:pt idx="80">
                        <c:v>2.8320313875494669</c:v>
                      </c:pt>
                      <c:pt idx="81">
                        <c:v>2.8751236346833946</c:v>
                      </c:pt>
                      <c:pt idx="82">
                        <c:v>2.9182691162611532</c:v>
                      </c:pt>
                      <c:pt idx="83">
                        <c:v>2.9614672476166719</c:v>
                      </c:pt>
                      <c:pt idx="84">
                        <c:v>3.0047174574768598</c:v>
                      </c:pt>
                      <c:pt idx="85">
                        <c:v>3.048019187498924</c:v>
                      </c:pt>
                      <c:pt idx="86">
                        <c:v>3.0913718918289033</c:v>
                      </c:pt>
                      <c:pt idx="87">
                        <c:v>3.1347750366802605</c:v>
                      </c:pt>
                      <c:pt idx="88">
                        <c:v>3.1782280999313586</c:v>
                      </c:pt>
                      <c:pt idx="89">
                        <c:v>3.2217305707407942</c:v>
                      </c:pt>
                      <c:pt idx="90">
                        <c:v>3.2652819491796117</c:v>
                      </c:pt>
                      <c:pt idx="91">
                        <c:v>3.3088817458794426</c:v>
                      </c:pt>
                      <c:pt idx="92">
                        <c:v>3.3525294816957518</c:v>
                      </c:pt>
                      <c:pt idx="93">
                        <c:v>3.3962246873853648</c:v>
                      </c:pt>
                      <c:pt idx="94">
                        <c:v>3.4399669032975191</c:v>
                      </c:pt>
                      <c:pt idx="95">
                        <c:v>3.4837556790777477</c:v>
                      </c:pt>
                      <c:pt idx="96">
                        <c:v>3.5275905733839332</c:v>
                      </c:pt>
                      <c:pt idx="97">
                        <c:v>3.571471153613889</c:v>
                      </c:pt>
                      <c:pt idx="98">
                        <c:v>3.6153969956439185</c:v>
                      </c:pt>
                      <c:pt idx="99">
                        <c:v>3.6593676835777589</c:v>
                      </c:pt>
                      <c:pt idx="100">
                        <c:v>3.7033828095054542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EB4-47CB-90CE-486AE38AA4CD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(ft)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7.07768166337515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Landing Distance</a:t>
            </a:r>
          </a:p>
        </c:rich>
      </c:tx>
      <c:layout>
        <c:manualLayout>
          <c:xMode val="edge"/>
          <c:yMode val="edge"/>
          <c:x val="0.12547136106056975"/>
          <c:y val="5.294263414363645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Distance!$C$1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Distance!$A$2:$A$97</c:f>
              <c:numCache>
                <c:formatCode>General</c:formatCode>
                <c:ptCount val="9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  <c:pt idx="61">
                  <c:v>1830</c:v>
                </c:pt>
                <c:pt idx="62">
                  <c:v>1860</c:v>
                </c:pt>
                <c:pt idx="63">
                  <c:v>1890</c:v>
                </c:pt>
                <c:pt idx="64">
                  <c:v>1920</c:v>
                </c:pt>
                <c:pt idx="65">
                  <c:v>1950</c:v>
                </c:pt>
                <c:pt idx="66">
                  <c:v>1980</c:v>
                </c:pt>
                <c:pt idx="67">
                  <c:v>2010</c:v>
                </c:pt>
                <c:pt idx="68">
                  <c:v>2040</c:v>
                </c:pt>
                <c:pt idx="69">
                  <c:v>2070</c:v>
                </c:pt>
                <c:pt idx="70">
                  <c:v>2100</c:v>
                </c:pt>
                <c:pt idx="71">
                  <c:v>2130</c:v>
                </c:pt>
                <c:pt idx="72">
                  <c:v>2160</c:v>
                </c:pt>
                <c:pt idx="73">
                  <c:v>2190</c:v>
                </c:pt>
                <c:pt idx="74">
                  <c:v>2220</c:v>
                </c:pt>
                <c:pt idx="75">
                  <c:v>2250</c:v>
                </c:pt>
                <c:pt idx="76">
                  <c:v>2280</c:v>
                </c:pt>
                <c:pt idx="77">
                  <c:v>2310</c:v>
                </c:pt>
                <c:pt idx="78">
                  <c:v>2340</c:v>
                </c:pt>
                <c:pt idx="79">
                  <c:v>2370</c:v>
                </c:pt>
                <c:pt idx="80">
                  <c:v>2400</c:v>
                </c:pt>
                <c:pt idx="81">
                  <c:v>2430</c:v>
                </c:pt>
                <c:pt idx="82">
                  <c:v>2460</c:v>
                </c:pt>
                <c:pt idx="83">
                  <c:v>2490</c:v>
                </c:pt>
                <c:pt idx="84">
                  <c:v>2520</c:v>
                </c:pt>
                <c:pt idx="85">
                  <c:v>2550</c:v>
                </c:pt>
                <c:pt idx="86">
                  <c:v>2580</c:v>
                </c:pt>
                <c:pt idx="87">
                  <c:v>2610</c:v>
                </c:pt>
                <c:pt idx="88">
                  <c:v>2640</c:v>
                </c:pt>
                <c:pt idx="89">
                  <c:v>2670</c:v>
                </c:pt>
                <c:pt idx="90">
                  <c:v>2700</c:v>
                </c:pt>
                <c:pt idx="91">
                  <c:v>2730</c:v>
                </c:pt>
                <c:pt idx="92">
                  <c:v>2760</c:v>
                </c:pt>
                <c:pt idx="93">
                  <c:v>2790</c:v>
                </c:pt>
                <c:pt idx="94">
                  <c:v>2820</c:v>
                </c:pt>
                <c:pt idx="95">
                  <c:v>2850</c:v>
                </c:pt>
              </c:numCache>
            </c:numRef>
          </c:cat>
          <c:val>
            <c:numRef>
              <c:f>Distance!$C$2:$C$102</c:f>
              <c:numCache>
                <c:formatCode>0.0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7-46F4-AB8A-5B4330C3C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Distance!$B$1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Distance!$A$2:$A$97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</c:v>
                      </c:pt>
                      <c:pt idx="1">
                        <c:v>30</c:v>
                      </c:pt>
                      <c:pt idx="2">
                        <c:v>60</c:v>
                      </c:pt>
                      <c:pt idx="3">
                        <c:v>90</c:v>
                      </c:pt>
                      <c:pt idx="4">
                        <c:v>120</c:v>
                      </c:pt>
                      <c:pt idx="5">
                        <c:v>150</c:v>
                      </c:pt>
                      <c:pt idx="6">
                        <c:v>180</c:v>
                      </c:pt>
                      <c:pt idx="7">
                        <c:v>210</c:v>
                      </c:pt>
                      <c:pt idx="8">
                        <c:v>240</c:v>
                      </c:pt>
                      <c:pt idx="9">
                        <c:v>270</c:v>
                      </c:pt>
                      <c:pt idx="10">
                        <c:v>300</c:v>
                      </c:pt>
                      <c:pt idx="11">
                        <c:v>330</c:v>
                      </c:pt>
                      <c:pt idx="12">
                        <c:v>360</c:v>
                      </c:pt>
                      <c:pt idx="13">
                        <c:v>390</c:v>
                      </c:pt>
                      <c:pt idx="14">
                        <c:v>420</c:v>
                      </c:pt>
                      <c:pt idx="15">
                        <c:v>450</c:v>
                      </c:pt>
                      <c:pt idx="16">
                        <c:v>480</c:v>
                      </c:pt>
                      <c:pt idx="17">
                        <c:v>510</c:v>
                      </c:pt>
                      <c:pt idx="18">
                        <c:v>540</c:v>
                      </c:pt>
                      <c:pt idx="19">
                        <c:v>570</c:v>
                      </c:pt>
                      <c:pt idx="20">
                        <c:v>600</c:v>
                      </c:pt>
                      <c:pt idx="21">
                        <c:v>630</c:v>
                      </c:pt>
                      <c:pt idx="22">
                        <c:v>660</c:v>
                      </c:pt>
                      <c:pt idx="23">
                        <c:v>690</c:v>
                      </c:pt>
                      <c:pt idx="24">
                        <c:v>720</c:v>
                      </c:pt>
                      <c:pt idx="25">
                        <c:v>750</c:v>
                      </c:pt>
                      <c:pt idx="26">
                        <c:v>780</c:v>
                      </c:pt>
                      <c:pt idx="27">
                        <c:v>810</c:v>
                      </c:pt>
                      <c:pt idx="28">
                        <c:v>840</c:v>
                      </c:pt>
                      <c:pt idx="29">
                        <c:v>870</c:v>
                      </c:pt>
                      <c:pt idx="30">
                        <c:v>900</c:v>
                      </c:pt>
                      <c:pt idx="31">
                        <c:v>930</c:v>
                      </c:pt>
                      <c:pt idx="32">
                        <c:v>960</c:v>
                      </c:pt>
                      <c:pt idx="33">
                        <c:v>990</c:v>
                      </c:pt>
                      <c:pt idx="34">
                        <c:v>1020</c:v>
                      </c:pt>
                      <c:pt idx="35">
                        <c:v>1050</c:v>
                      </c:pt>
                      <c:pt idx="36">
                        <c:v>1080</c:v>
                      </c:pt>
                      <c:pt idx="37">
                        <c:v>1110</c:v>
                      </c:pt>
                      <c:pt idx="38">
                        <c:v>1140</c:v>
                      </c:pt>
                      <c:pt idx="39">
                        <c:v>1170</c:v>
                      </c:pt>
                      <c:pt idx="40">
                        <c:v>1200</c:v>
                      </c:pt>
                      <c:pt idx="41">
                        <c:v>1230</c:v>
                      </c:pt>
                      <c:pt idx="42">
                        <c:v>1260</c:v>
                      </c:pt>
                      <c:pt idx="43">
                        <c:v>1290</c:v>
                      </c:pt>
                      <c:pt idx="44">
                        <c:v>1320</c:v>
                      </c:pt>
                      <c:pt idx="45">
                        <c:v>1350</c:v>
                      </c:pt>
                      <c:pt idx="46">
                        <c:v>1380</c:v>
                      </c:pt>
                      <c:pt idx="47">
                        <c:v>1410</c:v>
                      </c:pt>
                      <c:pt idx="48">
                        <c:v>1440</c:v>
                      </c:pt>
                      <c:pt idx="49">
                        <c:v>1470</c:v>
                      </c:pt>
                      <c:pt idx="50">
                        <c:v>1500</c:v>
                      </c:pt>
                      <c:pt idx="51">
                        <c:v>1530</c:v>
                      </c:pt>
                      <c:pt idx="52">
                        <c:v>1560</c:v>
                      </c:pt>
                      <c:pt idx="53">
                        <c:v>1590</c:v>
                      </c:pt>
                      <c:pt idx="54">
                        <c:v>1620</c:v>
                      </c:pt>
                      <c:pt idx="55">
                        <c:v>1650</c:v>
                      </c:pt>
                      <c:pt idx="56">
                        <c:v>1680</c:v>
                      </c:pt>
                      <c:pt idx="57">
                        <c:v>1710</c:v>
                      </c:pt>
                      <c:pt idx="58">
                        <c:v>1740</c:v>
                      </c:pt>
                      <c:pt idx="59">
                        <c:v>1770</c:v>
                      </c:pt>
                      <c:pt idx="60">
                        <c:v>1800</c:v>
                      </c:pt>
                      <c:pt idx="61">
                        <c:v>1830</c:v>
                      </c:pt>
                      <c:pt idx="62">
                        <c:v>1860</c:v>
                      </c:pt>
                      <c:pt idx="63">
                        <c:v>1890</c:v>
                      </c:pt>
                      <c:pt idx="64">
                        <c:v>1920</c:v>
                      </c:pt>
                      <c:pt idx="65">
                        <c:v>1950</c:v>
                      </c:pt>
                      <c:pt idx="66">
                        <c:v>1980</c:v>
                      </c:pt>
                      <c:pt idx="67">
                        <c:v>2010</c:v>
                      </c:pt>
                      <c:pt idx="68">
                        <c:v>2040</c:v>
                      </c:pt>
                      <c:pt idx="69">
                        <c:v>2070</c:v>
                      </c:pt>
                      <c:pt idx="70">
                        <c:v>2100</c:v>
                      </c:pt>
                      <c:pt idx="71">
                        <c:v>2130</c:v>
                      </c:pt>
                      <c:pt idx="72">
                        <c:v>2160</c:v>
                      </c:pt>
                      <c:pt idx="73">
                        <c:v>2190</c:v>
                      </c:pt>
                      <c:pt idx="74">
                        <c:v>2220</c:v>
                      </c:pt>
                      <c:pt idx="75">
                        <c:v>2250</c:v>
                      </c:pt>
                      <c:pt idx="76">
                        <c:v>2280</c:v>
                      </c:pt>
                      <c:pt idx="77">
                        <c:v>2310</c:v>
                      </c:pt>
                      <c:pt idx="78">
                        <c:v>2340</c:v>
                      </c:pt>
                      <c:pt idx="79">
                        <c:v>2370</c:v>
                      </c:pt>
                      <c:pt idx="80">
                        <c:v>2400</c:v>
                      </c:pt>
                      <c:pt idx="81">
                        <c:v>2430</c:v>
                      </c:pt>
                      <c:pt idx="82">
                        <c:v>2460</c:v>
                      </c:pt>
                      <c:pt idx="83">
                        <c:v>2490</c:v>
                      </c:pt>
                      <c:pt idx="84">
                        <c:v>2520</c:v>
                      </c:pt>
                      <c:pt idx="85">
                        <c:v>2550</c:v>
                      </c:pt>
                      <c:pt idx="86">
                        <c:v>2580</c:v>
                      </c:pt>
                      <c:pt idx="87">
                        <c:v>2610</c:v>
                      </c:pt>
                      <c:pt idx="88">
                        <c:v>2640</c:v>
                      </c:pt>
                      <c:pt idx="89">
                        <c:v>2670</c:v>
                      </c:pt>
                      <c:pt idx="90">
                        <c:v>2700</c:v>
                      </c:pt>
                      <c:pt idx="91">
                        <c:v>2730</c:v>
                      </c:pt>
                      <c:pt idx="92">
                        <c:v>2760</c:v>
                      </c:pt>
                      <c:pt idx="93">
                        <c:v>2790</c:v>
                      </c:pt>
                      <c:pt idx="94">
                        <c:v>2820</c:v>
                      </c:pt>
                      <c:pt idx="95">
                        <c:v>2850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Distance!$B$2:$B$102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28.249999999999996</c:v>
                      </c:pt>
                      <c:pt idx="1">
                        <c:v>27.091699999999999</c:v>
                      </c:pt>
                      <c:pt idx="2">
                        <c:v>25.956799999999998</c:v>
                      </c:pt>
                      <c:pt idx="3">
                        <c:v>24.845299999999998</c:v>
                      </c:pt>
                      <c:pt idx="4">
                        <c:v>23.757199999999997</c:v>
                      </c:pt>
                      <c:pt idx="5">
                        <c:v>22.692499999999999</c:v>
                      </c:pt>
                      <c:pt idx="6">
                        <c:v>21.651199999999999</c:v>
                      </c:pt>
                      <c:pt idx="7">
                        <c:v>20.633299999999998</c:v>
                      </c:pt>
                      <c:pt idx="8">
                        <c:v>19.6388</c:v>
                      </c:pt>
                      <c:pt idx="9">
                        <c:v>18.6677</c:v>
                      </c:pt>
                      <c:pt idx="10">
                        <c:v>17.72</c:v>
                      </c:pt>
                      <c:pt idx="11">
                        <c:v>16.7957</c:v>
                      </c:pt>
                      <c:pt idx="12">
                        <c:v>15.8948</c:v>
                      </c:pt>
                      <c:pt idx="13">
                        <c:v>15.017299999999999</c:v>
                      </c:pt>
                      <c:pt idx="14">
                        <c:v>14.1632</c:v>
                      </c:pt>
                      <c:pt idx="15">
                        <c:v>13.3325</c:v>
                      </c:pt>
                      <c:pt idx="16">
                        <c:v>12.5252</c:v>
                      </c:pt>
                      <c:pt idx="17">
                        <c:v>11.741299999999999</c:v>
                      </c:pt>
                      <c:pt idx="18">
                        <c:v>10.980799999999999</c:v>
                      </c:pt>
                      <c:pt idx="19">
                        <c:v>10.243699999999999</c:v>
                      </c:pt>
                      <c:pt idx="20">
                        <c:v>9.5299999999999994</c:v>
                      </c:pt>
                      <c:pt idx="21">
                        <c:v>8.8396999999999988</c:v>
                      </c:pt>
                      <c:pt idx="22">
                        <c:v>8.1727999999999987</c:v>
                      </c:pt>
                      <c:pt idx="23">
                        <c:v>7.5292999999999992</c:v>
                      </c:pt>
                      <c:pt idx="24">
                        <c:v>6.9091999999999993</c:v>
                      </c:pt>
                      <c:pt idx="25">
                        <c:v>6.3124999999999991</c:v>
                      </c:pt>
                      <c:pt idx="26">
                        <c:v>5.7391999999999994</c:v>
                      </c:pt>
                      <c:pt idx="27">
                        <c:v>5.1892999999999994</c:v>
                      </c:pt>
                      <c:pt idx="28">
                        <c:v>4.6627999999999998</c:v>
                      </c:pt>
                      <c:pt idx="29">
                        <c:v>4.1597</c:v>
                      </c:pt>
                      <c:pt idx="30">
                        <c:v>3.6799999999999997</c:v>
                      </c:pt>
                      <c:pt idx="31">
                        <c:v>3.2237</c:v>
                      </c:pt>
                      <c:pt idx="32">
                        <c:v>2.7907999999999999</c:v>
                      </c:pt>
                      <c:pt idx="33">
                        <c:v>2.3813</c:v>
                      </c:pt>
                      <c:pt idx="34">
                        <c:v>1.9951999999999996</c:v>
                      </c:pt>
                      <c:pt idx="35">
                        <c:v>1.6324999999999998</c:v>
                      </c:pt>
                      <c:pt idx="36">
                        <c:v>1.2931999999999997</c:v>
                      </c:pt>
                      <c:pt idx="37">
                        <c:v>0.97729999999999984</c:v>
                      </c:pt>
                      <c:pt idx="38">
                        <c:v>0.68479999999999985</c:v>
                      </c:pt>
                      <c:pt idx="39">
                        <c:v>0.41569999999999996</c:v>
                      </c:pt>
                      <c:pt idx="40">
                        <c:v>0.16999999999999993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0.16999999999999993</c:v>
                      </c:pt>
                      <c:pt idx="61">
                        <c:v>0.41569999999999996</c:v>
                      </c:pt>
                      <c:pt idx="62">
                        <c:v>0.68479999999999985</c:v>
                      </c:pt>
                      <c:pt idx="63">
                        <c:v>0.97729999999999984</c:v>
                      </c:pt>
                      <c:pt idx="64">
                        <c:v>1.2931999999999997</c:v>
                      </c:pt>
                      <c:pt idx="65">
                        <c:v>1.6324999999999998</c:v>
                      </c:pt>
                      <c:pt idx="66">
                        <c:v>1.9951999999999996</c:v>
                      </c:pt>
                      <c:pt idx="67">
                        <c:v>2.3813</c:v>
                      </c:pt>
                      <c:pt idx="68">
                        <c:v>2.7907999999999999</c:v>
                      </c:pt>
                      <c:pt idx="69">
                        <c:v>3.2237</c:v>
                      </c:pt>
                      <c:pt idx="70">
                        <c:v>3.6799999999999997</c:v>
                      </c:pt>
                      <c:pt idx="71">
                        <c:v>4.1597</c:v>
                      </c:pt>
                      <c:pt idx="72">
                        <c:v>4.6627999999999998</c:v>
                      </c:pt>
                      <c:pt idx="73">
                        <c:v>5.1892999999999994</c:v>
                      </c:pt>
                      <c:pt idx="74">
                        <c:v>5.7391999999999994</c:v>
                      </c:pt>
                      <c:pt idx="75">
                        <c:v>6.3124999999999991</c:v>
                      </c:pt>
                      <c:pt idx="76">
                        <c:v>6.9091999999999993</c:v>
                      </c:pt>
                      <c:pt idx="77">
                        <c:v>7.5292999999999992</c:v>
                      </c:pt>
                      <c:pt idx="78">
                        <c:v>8.1727999999999987</c:v>
                      </c:pt>
                      <c:pt idx="79">
                        <c:v>8.8396999999999988</c:v>
                      </c:pt>
                      <c:pt idx="80">
                        <c:v>9.5299999999999994</c:v>
                      </c:pt>
                      <c:pt idx="81">
                        <c:v>10.243699999999999</c:v>
                      </c:pt>
                      <c:pt idx="82">
                        <c:v>10.980799999999999</c:v>
                      </c:pt>
                      <c:pt idx="83">
                        <c:v>11.741299999999999</c:v>
                      </c:pt>
                      <c:pt idx="84">
                        <c:v>12.5252</c:v>
                      </c:pt>
                      <c:pt idx="85">
                        <c:v>13.3325</c:v>
                      </c:pt>
                      <c:pt idx="86">
                        <c:v>14.1632</c:v>
                      </c:pt>
                      <c:pt idx="87">
                        <c:v>15.017299999999999</c:v>
                      </c:pt>
                      <c:pt idx="88">
                        <c:v>15.8948</c:v>
                      </c:pt>
                      <c:pt idx="89">
                        <c:v>16.7957</c:v>
                      </c:pt>
                      <c:pt idx="90">
                        <c:v>17.72</c:v>
                      </c:pt>
                      <c:pt idx="91">
                        <c:v>18.6677</c:v>
                      </c:pt>
                      <c:pt idx="92">
                        <c:v>19.6388</c:v>
                      </c:pt>
                      <c:pt idx="93">
                        <c:v>20.633299999999998</c:v>
                      </c:pt>
                      <c:pt idx="94">
                        <c:v>21.651199999999999</c:v>
                      </c:pt>
                      <c:pt idx="95">
                        <c:v>22.692499999999999</c:v>
                      </c:pt>
                      <c:pt idx="96">
                        <c:v>23.757199999999997</c:v>
                      </c:pt>
                      <c:pt idx="97">
                        <c:v>24.845299999999998</c:v>
                      </c:pt>
                      <c:pt idx="98">
                        <c:v>25.956799999999998</c:v>
                      </c:pt>
                      <c:pt idx="99">
                        <c:v>27.091699999999999</c:v>
                      </c:pt>
                      <c:pt idx="100">
                        <c:v>28.249999999999996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617-46F4-AB8A-5B4330C3CAF2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(ft)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722242901613504"/>
          <c:y val="0.13395500590283771"/>
          <c:w val="0.46003531102486878"/>
          <c:h val="7.909785108805779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Pitch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Pitch!$C$1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Pitch!$A$2:$A$97</c:f>
              <c:numCache>
                <c:formatCode>General</c:formatCode>
                <c:ptCount val="96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-1.9999999999999982</c:v>
                </c:pt>
                <c:pt idx="11">
                  <c:v>-1.799999999999998</c:v>
                </c:pt>
                <c:pt idx="12">
                  <c:v>-1.5999999999999979</c:v>
                </c:pt>
                <c:pt idx="13">
                  <c:v>-1.3999999999999977</c:v>
                </c:pt>
                <c:pt idx="14">
                  <c:v>-1.1999999999999975</c:v>
                </c:pt>
                <c:pt idx="15">
                  <c:v>-0.99999999999999734</c:v>
                </c:pt>
                <c:pt idx="16">
                  <c:v>-0.79999999999999716</c:v>
                </c:pt>
                <c:pt idx="17">
                  <c:v>-0.59999999999999698</c:v>
                </c:pt>
                <c:pt idx="18">
                  <c:v>-0.3999999999999968</c:v>
                </c:pt>
                <c:pt idx="19">
                  <c:v>-0.19999999999999662</c:v>
                </c:pt>
                <c:pt idx="20">
                  <c:v>0</c:v>
                </c:pt>
                <c:pt idx="21">
                  <c:v>0.19999999999999662</c:v>
                </c:pt>
                <c:pt idx="22">
                  <c:v>0.39999999999999325</c:v>
                </c:pt>
                <c:pt idx="23">
                  <c:v>0.59999999999998987</c:v>
                </c:pt>
                <c:pt idx="24">
                  <c:v>0.7999999999999865</c:v>
                </c:pt>
                <c:pt idx="25">
                  <c:v>0.99999999999998312</c:v>
                </c:pt>
                <c:pt idx="26">
                  <c:v>1.1999999999999797</c:v>
                </c:pt>
                <c:pt idx="27">
                  <c:v>1.3999999999999764</c:v>
                </c:pt>
                <c:pt idx="28">
                  <c:v>1.599999999999973</c:v>
                </c:pt>
                <c:pt idx="29">
                  <c:v>1.7999999999999696</c:v>
                </c:pt>
                <c:pt idx="30">
                  <c:v>1.9999999999999662</c:v>
                </c:pt>
                <c:pt idx="31">
                  <c:v>2.1999999999999629</c:v>
                </c:pt>
                <c:pt idx="32">
                  <c:v>2.3999999999999595</c:v>
                </c:pt>
                <c:pt idx="33">
                  <c:v>2.5999999999999561</c:v>
                </c:pt>
                <c:pt idx="34">
                  <c:v>2.7999999999999527</c:v>
                </c:pt>
                <c:pt idx="35">
                  <c:v>2.9999999999999494</c:v>
                </c:pt>
                <c:pt idx="36">
                  <c:v>3.199999999999946</c:v>
                </c:pt>
                <c:pt idx="37">
                  <c:v>3.3999999999999426</c:v>
                </c:pt>
                <c:pt idx="38">
                  <c:v>3.5999999999999392</c:v>
                </c:pt>
                <c:pt idx="39">
                  <c:v>3.7999999999999359</c:v>
                </c:pt>
                <c:pt idx="40">
                  <c:v>3.9999999999999325</c:v>
                </c:pt>
                <c:pt idx="41">
                  <c:v>4.1999999999999291</c:v>
                </c:pt>
                <c:pt idx="42">
                  <c:v>4.3999999999999257</c:v>
                </c:pt>
                <c:pt idx="43">
                  <c:v>4.5999999999999224</c:v>
                </c:pt>
                <c:pt idx="44">
                  <c:v>4.799999999999919</c:v>
                </c:pt>
                <c:pt idx="45">
                  <c:v>4.9999999999999156</c:v>
                </c:pt>
                <c:pt idx="46">
                  <c:v>5.1999999999999122</c:v>
                </c:pt>
                <c:pt idx="47">
                  <c:v>5.3999999999999089</c:v>
                </c:pt>
                <c:pt idx="48">
                  <c:v>5.5999999999999055</c:v>
                </c:pt>
                <c:pt idx="49">
                  <c:v>5.7999999999999021</c:v>
                </c:pt>
                <c:pt idx="50">
                  <c:v>5.9999999999998987</c:v>
                </c:pt>
                <c:pt idx="51">
                  <c:v>6.1999999999998954</c:v>
                </c:pt>
                <c:pt idx="52">
                  <c:v>6.399999999999892</c:v>
                </c:pt>
                <c:pt idx="53">
                  <c:v>6.5999999999998886</c:v>
                </c:pt>
                <c:pt idx="54">
                  <c:v>6.7999999999998852</c:v>
                </c:pt>
                <c:pt idx="55">
                  <c:v>6.9999999999998819</c:v>
                </c:pt>
                <c:pt idx="56">
                  <c:v>7.1999999999998785</c:v>
                </c:pt>
                <c:pt idx="57">
                  <c:v>7.3999999999998751</c:v>
                </c:pt>
                <c:pt idx="58">
                  <c:v>7.5999999999998717</c:v>
                </c:pt>
                <c:pt idx="59">
                  <c:v>7.7999999999998684</c:v>
                </c:pt>
                <c:pt idx="60">
                  <c:v>7.999999999999865</c:v>
                </c:pt>
                <c:pt idx="61">
                  <c:v>8.1999999999998607</c:v>
                </c:pt>
                <c:pt idx="62">
                  <c:v>8.3999999999998565</c:v>
                </c:pt>
                <c:pt idx="63">
                  <c:v>8.5999999999998522</c:v>
                </c:pt>
                <c:pt idx="64">
                  <c:v>8.7999999999998479</c:v>
                </c:pt>
                <c:pt idx="65">
                  <c:v>8.9999999999998437</c:v>
                </c:pt>
                <c:pt idx="66">
                  <c:v>9.1999999999998394</c:v>
                </c:pt>
                <c:pt idx="67">
                  <c:v>9.3999999999998352</c:v>
                </c:pt>
                <c:pt idx="68">
                  <c:v>9.5999999999998309</c:v>
                </c:pt>
                <c:pt idx="69">
                  <c:v>9.7999999999998266</c:v>
                </c:pt>
                <c:pt idx="70">
                  <c:v>9.9999999999998224</c:v>
                </c:pt>
                <c:pt idx="71">
                  <c:v>10.199999999999818</c:v>
                </c:pt>
                <c:pt idx="72">
                  <c:v>10.399999999999814</c:v>
                </c:pt>
                <c:pt idx="73">
                  <c:v>10.59999999999981</c:v>
                </c:pt>
                <c:pt idx="74">
                  <c:v>10.799999999999805</c:v>
                </c:pt>
                <c:pt idx="75">
                  <c:v>10.999999999999801</c:v>
                </c:pt>
                <c:pt idx="76">
                  <c:v>11.199999999999797</c:v>
                </c:pt>
                <c:pt idx="77">
                  <c:v>11.399999999999793</c:v>
                </c:pt>
                <c:pt idx="78">
                  <c:v>11.599999999999788</c:v>
                </c:pt>
                <c:pt idx="79">
                  <c:v>11.799999999999784</c:v>
                </c:pt>
                <c:pt idx="80">
                  <c:v>11.99999999999978</c:v>
                </c:pt>
                <c:pt idx="81">
                  <c:v>12.199999999999775</c:v>
                </c:pt>
                <c:pt idx="82">
                  <c:v>12.399999999999771</c:v>
                </c:pt>
                <c:pt idx="83">
                  <c:v>12.599999999999767</c:v>
                </c:pt>
                <c:pt idx="84">
                  <c:v>12.799999999999763</c:v>
                </c:pt>
                <c:pt idx="85">
                  <c:v>12.999999999999758</c:v>
                </c:pt>
                <c:pt idx="86">
                  <c:v>13.199999999999754</c:v>
                </c:pt>
                <c:pt idx="87">
                  <c:v>13.39999999999975</c:v>
                </c:pt>
                <c:pt idx="88">
                  <c:v>13.599999999999746</c:v>
                </c:pt>
                <c:pt idx="89">
                  <c:v>13.799999999999741</c:v>
                </c:pt>
                <c:pt idx="90">
                  <c:v>13.999999999999737</c:v>
                </c:pt>
                <c:pt idx="91">
                  <c:v>14.199999999999733</c:v>
                </c:pt>
                <c:pt idx="92">
                  <c:v>14.399999999999729</c:v>
                </c:pt>
                <c:pt idx="93">
                  <c:v>14.599999999999724</c:v>
                </c:pt>
                <c:pt idx="94">
                  <c:v>14.79999999999972</c:v>
                </c:pt>
                <c:pt idx="95">
                  <c:v>14.999999999999716</c:v>
                </c:pt>
              </c:numCache>
            </c:numRef>
          </c:cat>
          <c:val>
            <c:numRef>
              <c:f>Pitch!$C$2:$C$97</c:f>
              <c:numCache>
                <c:formatCode>0.0</c:formatCode>
                <c:ptCount val="96"/>
                <c:pt idx="0">
                  <c:v>80.4485062894652</c:v>
                </c:pt>
                <c:pt idx="1">
                  <c:v>76.686389150968139</c:v>
                </c:pt>
                <c:pt idx="2">
                  <c:v>73.000662497942855</c:v>
                </c:pt>
                <c:pt idx="3">
                  <c:v>69.391724272891324</c:v>
                </c:pt>
                <c:pt idx="4">
                  <c:v>65.859985191140012</c:v>
                </c:pt>
                <c:pt idx="5">
                  <c:v>62.40586951324714</c:v>
                </c:pt>
                <c:pt idx="6">
                  <c:v>59.029815887283846</c:v>
                </c:pt>
                <c:pt idx="7">
                  <c:v>55.732278269529552</c:v>
                </c:pt>
                <c:pt idx="8">
                  <c:v>52.513726933451359</c:v>
                </c:pt>
                <c:pt idx="9">
                  <c:v>49.374649578425</c:v>
                </c:pt>
                <c:pt idx="10">
                  <c:v>46.315552551553694</c:v>
                </c:pt>
                <c:pt idx="11">
                  <c:v>43.336962198228946</c:v>
                </c:pt>
                <c:pt idx="12">
                  <c:v>40.43942635985033</c:v>
                </c:pt>
                <c:pt idx="13">
                  <c:v>37.62351604049698</c:v>
                </c:pt>
                <c:pt idx="14">
                  <c:v>34.889827268487601</c:v>
                </c:pt>
                <c:pt idx="15">
                  <c:v>32.238983183884741</c:v>
                </c:pt>
                <c:pt idx="16">
                  <c:v>29.67163638936912</c:v>
                </c:pt>
                <c:pt idx="17">
                  <c:v>27.188471609903647</c:v>
                </c:pt>
                <c:pt idx="18">
                  <c:v>24.790208716724639</c:v>
                </c:pt>
                <c:pt idx="19">
                  <c:v>22.477606184123651</c:v>
                </c:pt>
                <c:pt idx="20">
                  <c:v>20.251465064166368</c:v>
                </c:pt>
                <c:pt idx="21">
                  <c:v>18.112633586267258</c:v>
                </c:pt>
                <c:pt idx="22">
                  <c:v>16.06201251729501</c:v>
                </c:pt>
                <c:pt idx="23">
                  <c:v>14.100561456372343</c:v>
                </c:pt>
                <c:pt idx="24">
                  <c:v>12.229306290801929</c:v>
                </c:pt>
                <c:pt idx="25">
                  <c:v>10.4493481116843</c:v>
                </c:pt>
                <c:pt idx="26">
                  <c:v>8.7618739891431634</c:v>
                </c:pt>
                <c:pt idx="27">
                  <c:v>7.1681701523578258</c:v>
                </c:pt>
                <c:pt idx="28">
                  <c:v>5.6696383326318607</c:v>
                </c:pt>
                <c:pt idx="29">
                  <c:v>4.267816348230939</c:v>
                </c:pt>
                <c:pt idx="30">
                  <c:v>2.9644045063692044</c:v>
                </c:pt>
                <c:pt idx="31">
                  <c:v>1.7613001941368704</c:v>
                </c:pt>
                <c:pt idx="32">
                  <c:v>0.66064435974697755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0.66064435974626967</c:v>
                </c:pt>
                <c:pt idx="49">
                  <c:v>1.7613001941360924</c:v>
                </c:pt>
                <c:pt idx="50">
                  <c:v>2.9644045063683588</c:v>
                </c:pt>
                <c:pt idx="51">
                  <c:v>4.2678163482300295</c:v>
                </c:pt>
                <c:pt idx="52">
                  <c:v>5.6696383326308801</c:v>
                </c:pt>
                <c:pt idx="53">
                  <c:v>7.1681701523567796</c:v>
                </c:pt>
                <c:pt idx="54">
                  <c:v>8.7618739891420585</c:v>
                </c:pt>
                <c:pt idx="55">
                  <c:v>10.449348111683125</c:v>
                </c:pt>
                <c:pt idx="56">
                  <c:v>12.229306290800697</c:v>
                </c:pt>
                <c:pt idx="57">
                  <c:v>14.10056145637105</c:v>
                </c:pt>
                <c:pt idx="58">
                  <c:v>16.062012517293656</c:v>
                </c:pt>
                <c:pt idx="59">
                  <c:v>18.112633586265844</c:v>
                </c:pt>
                <c:pt idx="60">
                  <c:v>20.25146506416489</c:v>
                </c:pt>
                <c:pt idx="61">
                  <c:v>22.477606184122099</c:v>
                </c:pt>
                <c:pt idx="62">
                  <c:v>24.790208716723001</c:v>
                </c:pt>
                <c:pt idx="63">
                  <c:v>27.188471609901889</c:v>
                </c:pt>
                <c:pt idx="64">
                  <c:v>29.671636389367237</c:v>
                </c:pt>
                <c:pt idx="65">
                  <c:v>32.238983183882745</c:v>
                </c:pt>
                <c:pt idx="66">
                  <c:v>34.889827268485455</c:v>
                </c:pt>
                <c:pt idx="67">
                  <c:v>37.623516040494728</c:v>
                </c:pt>
                <c:pt idx="68">
                  <c:v>40.439426359847964</c:v>
                </c:pt>
                <c:pt idx="69">
                  <c:v>43.336962198226402</c:v>
                </c:pt>
                <c:pt idx="70">
                  <c:v>46.315552551551036</c:v>
                </c:pt>
                <c:pt idx="71">
                  <c:v>49.374649578422208</c:v>
                </c:pt>
                <c:pt idx="72">
                  <c:v>52.513726933448417</c:v>
                </c:pt>
                <c:pt idx="73">
                  <c:v>55.732278269526475</c:v>
                </c:pt>
                <c:pt idx="74">
                  <c:v>59.029815887280627</c:v>
                </c:pt>
                <c:pt idx="75">
                  <c:v>62.405869513243715</c:v>
                </c:pt>
                <c:pt idx="76">
                  <c:v>65.859985191136474</c:v>
                </c:pt>
                <c:pt idx="77">
                  <c:v>69.391724272887615</c:v>
                </c:pt>
                <c:pt idx="78">
                  <c:v>73.000662497939061</c:v>
                </c:pt>
                <c:pt idx="79">
                  <c:v>76.686389150964061</c:v>
                </c:pt>
                <c:pt idx="80">
                  <c:v>80.448506289461037</c:v>
                </c:pt>
                <c:pt idx="81">
                  <c:v>84.286628033803595</c:v>
                </c:pt>
                <c:pt idx="82">
                  <c:v>88.200379913282774</c:v>
                </c:pt>
                <c:pt idx="83">
                  <c:v>92.189398262482769</c:v>
                </c:pt>
                <c:pt idx="84">
                  <c:v>96.253329663025767</c:v>
                </c:pt>
                <c:pt idx="85">
                  <c:v>100.39183042631014</c:v>
                </c:pt>
                <c:pt idx="86">
                  <c:v>104.60456611338209</c:v>
                </c:pt>
                <c:pt idx="87">
                  <c:v>108.89121108851599</c:v>
                </c:pt>
                <c:pt idx="88">
                  <c:v>113.25144810346478</c:v>
                </c:pt>
                <c:pt idx="89">
                  <c:v>117.68496790967295</c:v>
                </c:pt>
                <c:pt idx="90">
                  <c:v>122.19146889603267</c:v>
                </c:pt>
                <c:pt idx="91">
                  <c:v>126.77065675002137</c:v>
                </c:pt>
                <c:pt idx="92">
                  <c:v>131.42224414027714</c:v>
                </c:pt>
                <c:pt idx="93">
                  <c:v>136.14595041886651</c:v>
                </c:pt>
                <c:pt idx="94">
                  <c:v>140.94150134167302</c:v>
                </c:pt>
                <c:pt idx="95">
                  <c:v>145.80862880548372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15-8131-510F2098B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Pitch!$B$1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Pitch!$A$2:$A$97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-4</c:v>
                      </c:pt>
                      <c:pt idx="1">
                        <c:v>-3.8</c:v>
                      </c:pt>
                      <c:pt idx="2">
                        <c:v>-3.5999999999999996</c:v>
                      </c:pt>
                      <c:pt idx="3">
                        <c:v>-3.3999999999999995</c:v>
                      </c:pt>
                      <c:pt idx="4">
                        <c:v>-3.1999999999999993</c:v>
                      </c:pt>
                      <c:pt idx="5">
                        <c:v>-2.9999999999999991</c:v>
                      </c:pt>
                      <c:pt idx="6">
                        <c:v>-2.7999999999999989</c:v>
                      </c:pt>
                      <c:pt idx="7">
                        <c:v>-2.5999999999999988</c:v>
                      </c:pt>
                      <c:pt idx="8">
                        <c:v>-2.3999999999999986</c:v>
                      </c:pt>
                      <c:pt idx="9">
                        <c:v>-2.1999999999999984</c:v>
                      </c:pt>
                      <c:pt idx="10">
                        <c:v>-1.9999999999999982</c:v>
                      </c:pt>
                      <c:pt idx="11">
                        <c:v>-1.799999999999998</c:v>
                      </c:pt>
                      <c:pt idx="12">
                        <c:v>-1.5999999999999979</c:v>
                      </c:pt>
                      <c:pt idx="13">
                        <c:v>-1.3999999999999977</c:v>
                      </c:pt>
                      <c:pt idx="14">
                        <c:v>-1.1999999999999975</c:v>
                      </c:pt>
                      <c:pt idx="15">
                        <c:v>-0.99999999999999734</c:v>
                      </c:pt>
                      <c:pt idx="16">
                        <c:v>-0.79999999999999716</c:v>
                      </c:pt>
                      <c:pt idx="17">
                        <c:v>-0.59999999999999698</c:v>
                      </c:pt>
                      <c:pt idx="18">
                        <c:v>-0.3999999999999968</c:v>
                      </c:pt>
                      <c:pt idx="19">
                        <c:v>-0.19999999999999662</c:v>
                      </c:pt>
                      <c:pt idx="20">
                        <c:v>0</c:v>
                      </c:pt>
                      <c:pt idx="21">
                        <c:v>0.19999999999999662</c:v>
                      </c:pt>
                      <c:pt idx="22">
                        <c:v>0.39999999999999325</c:v>
                      </c:pt>
                      <c:pt idx="23">
                        <c:v>0.59999999999998987</c:v>
                      </c:pt>
                      <c:pt idx="24">
                        <c:v>0.7999999999999865</c:v>
                      </c:pt>
                      <c:pt idx="25">
                        <c:v>0.99999999999998312</c:v>
                      </c:pt>
                      <c:pt idx="26">
                        <c:v>1.1999999999999797</c:v>
                      </c:pt>
                      <c:pt idx="27">
                        <c:v>1.3999999999999764</c:v>
                      </c:pt>
                      <c:pt idx="28">
                        <c:v>1.599999999999973</c:v>
                      </c:pt>
                      <c:pt idx="29">
                        <c:v>1.7999999999999696</c:v>
                      </c:pt>
                      <c:pt idx="30">
                        <c:v>1.9999999999999662</c:v>
                      </c:pt>
                      <c:pt idx="31">
                        <c:v>2.1999999999999629</c:v>
                      </c:pt>
                      <c:pt idx="32">
                        <c:v>2.3999999999999595</c:v>
                      </c:pt>
                      <c:pt idx="33">
                        <c:v>2.5999999999999561</c:v>
                      </c:pt>
                      <c:pt idx="34">
                        <c:v>2.7999999999999527</c:v>
                      </c:pt>
                      <c:pt idx="35">
                        <c:v>2.9999999999999494</c:v>
                      </c:pt>
                      <c:pt idx="36">
                        <c:v>3.199999999999946</c:v>
                      </c:pt>
                      <c:pt idx="37">
                        <c:v>3.3999999999999426</c:v>
                      </c:pt>
                      <c:pt idx="38">
                        <c:v>3.5999999999999392</c:v>
                      </c:pt>
                      <c:pt idx="39">
                        <c:v>3.7999999999999359</c:v>
                      </c:pt>
                      <c:pt idx="40">
                        <c:v>3.9999999999999325</c:v>
                      </c:pt>
                      <c:pt idx="41">
                        <c:v>4.1999999999999291</c:v>
                      </c:pt>
                      <c:pt idx="42">
                        <c:v>4.3999999999999257</c:v>
                      </c:pt>
                      <c:pt idx="43">
                        <c:v>4.5999999999999224</c:v>
                      </c:pt>
                      <c:pt idx="44">
                        <c:v>4.799999999999919</c:v>
                      </c:pt>
                      <c:pt idx="45">
                        <c:v>4.9999999999999156</c:v>
                      </c:pt>
                      <c:pt idx="46">
                        <c:v>5.1999999999999122</c:v>
                      </c:pt>
                      <c:pt idx="47">
                        <c:v>5.3999999999999089</c:v>
                      </c:pt>
                      <c:pt idx="48">
                        <c:v>5.5999999999999055</c:v>
                      </c:pt>
                      <c:pt idx="49">
                        <c:v>5.7999999999999021</c:v>
                      </c:pt>
                      <c:pt idx="50">
                        <c:v>5.9999999999998987</c:v>
                      </c:pt>
                      <c:pt idx="51">
                        <c:v>6.1999999999998954</c:v>
                      </c:pt>
                      <c:pt idx="52">
                        <c:v>6.399999999999892</c:v>
                      </c:pt>
                      <c:pt idx="53">
                        <c:v>6.5999999999998886</c:v>
                      </c:pt>
                      <c:pt idx="54">
                        <c:v>6.7999999999998852</c:v>
                      </c:pt>
                      <c:pt idx="55">
                        <c:v>6.9999999999998819</c:v>
                      </c:pt>
                      <c:pt idx="56">
                        <c:v>7.1999999999998785</c:v>
                      </c:pt>
                      <c:pt idx="57">
                        <c:v>7.3999999999998751</c:v>
                      </c:pt>
                      <c:pt idx="58">
                        <c:v>7.5999999999998717</c:v>
                      </c:pt>
                      <c:pt idx="59">
                        <c:v>7.7999999999998684</c:v>
                      </c:pt>
                      <c:pt idx="60">
                        <c:v>7.999999999999865</c:v>
                      </c:pt>
                      <c:pt idx="61">
                        <c:v>8.1999999999998607</c:v>
                      </c:pt>
                      <c:pt idx="62">
                        <c:v>8.3999999999998565</c:v>
                      </c:pt>
                      <c:pt idx="63">
                        <c:v>8.5999999999998522</c:v>
                      </c:pt>
                      <c:pt idx="64">
                        <c:v>8.7999999999998479</c:v>
                      </c:pt>
                      <c:pt idx="65">
                        <c:v>8.9999999999998437</c:v>
                      </c:pt>
                      <c:pt idx="66">
                        <c:v>9.1999999999998394</c:v>
                      </c:pt>
                      <c:pt idx="67">
                        <c:v>9.3999999999998352</c:v>
                      </c:pt>
                      <c:pt idx="68">
                        <c:v>9.5999999999998309</c:v>
                      </c:pt>
                      <c:pt idx="69">
                        <c:v>9.7999999999998266</c:v>
                      </c:pt>
                      <c:pt idx="70">
                        <c:v>9.9999999999998224</c:v>
                      </c:pt>
                      <c:pt idx="71">
                        <c:v>10.199999999999818</c:v>
                      </c:pt>
                      <c:pt idx="72">
                        <c:v>10.399999999999814</c:v>
                      </c:pt>
                      <c:pt idx="73">
                        <c:v>10.59999999999981</c:v>
                      </c:pt>
                      <c:pt idx="74">
                        <c:v>10.799999999999805</c:v>
                      </c:pt>
                      <c:pt idx="75">
                        <c:v>10.999999999999801</c:v>
                      </c:pt>
                      <c:pt idx="76">
                        <c:v>11.199999999999797</c:v>
                      </c:pt>
                      <c:pt idx="77">
                        <c:v>11.399999999999793</c:v>
                      </c:pt>
                      <c:pt idx="78">
                        <c:v>11.599999999999788</c:v>
                      </c:pt>
                      <c:pt idx="79">
                        <c:v>11.799999999999784</c:v>
                      </c:pt>
                      <c:pt idx="80">
                        <c:v>11.99999999999978</c:v>
                      </c:pt>
                      <c:pt idx="81">
                        <c:v>12.199999999999775</c:v>
                      </c:pt>
                      <c:pt idx="82">
                        <c:v>12.399999999999771</c:v>
                      </c:pt>
                      <c:pt idx="83">
                        <c:v>12.599999999999767</c:v>
                      </c:pt>
                      <c:pt idx="84">
                        <c:v>12.799999999999763</c:v>
                      </c:pt>
                      <c:pt idx="85">
                        <c:v>12.999999999999758</c:v>
                      </c:pt>
                      <c:pt idx="86">
                        <c:v>13.199999999999754</c:v>
                      </c:pt>
                      <c:pt idx="87">
                        <c:v>13.39999999999975</c:v>
                      </c:pt>
                      <c:pt idx="88">
                        <c:v>13.599999999999746</c:v>
                      </c:pt>
                      <c:pt idx="89">
                        <c:v>13.799999999999741</c:v>
                      </c:pt>
                      <c:pt idx="90">
                        <c:v>13.999999999999737</c:v>
                      </c:pt>
                      <c:pt idx="91">
                        <c:v>14.199999999999733</c:v>
                      </c:pt>
                      <c:pt idx="92">
                        <c:v>14.399999999999729</c:v>
                      </c:pt>
                      <c:pt idx="93">
                        <c:v>14.599999999999724</c:v>
                      </c:pt>
                      <c:pt idx="94">
                        <c:v>14.79999999999972</c:v>
                      </c:pt>
                      <c:pt idx="95">
                        <c:v>14.999999999999716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Pitch!$B$2:$B$102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80.4485062894652</c:v>
                      </c:pt>
                      <c:pt idx="1">
                        <c:v>76.686389150968139</c:v>
                      </c:pt>
                      <c:pt idx="2">
                        <c:v>73.000662497942855</c:v>
                      </c:pt>
                      <c:pt idx="3">
                        <c:v>69.391724272891324</c:v>
                      </c:pt>
                      <c:pt idx="4">
                        <c:v>65.859985191140012</c:v>
                      </c:pt>
                      <c:pt idx="5">
                        <c:v>62.40586951324714</c:v>
                      </c:pt>
                      <c:pt idx="6">
                        <c:v>59.029815887283846</c:v>
                      </c:pt>
                      <c:pt idx="7">
                        <c:v>55.732278269529552</c:v>
                      </c:pt>
                      <c:pt idx="8">
                        <c:v>52.513726933451359</c:v>
                      </c:pt>
                      <c:pt idx="9">
                        <c:v>49.374649578425</c:v>
                      </c:pt>
                      <c:pt idx="10">
                        <c:v>46.315552551553694</c:v>
                      </c:pt>
                      <c:pt idx="11">
                        <c:v>43.336962198228946</c:v>
                      </c:pt>
                      <c:pt idx="12">
                        <c:v>40.43942635985033</c:v>
                      </c:pt>
                      <c:pt idx="13">
                        <c:v>37.62351604049698</c:v>
                      </c:pt>
                      <c:pt idx="14">
                        <c:v>34.889827268487601</c:v>
                      </c:pt>
                      <c:pt idx="15">
                        <c:v>32.238983183884741</c:v>
                      </c:pt>
                      <c:pt idx="16">
                        <c:v>29.67163638936912</c:v>
                      </c:pt>
                      <c:pt idx="17">
                        <c:v>27.188471609903647</c:v>
                      </c:pt>
                      <c:pt idx="18">
                        <c:v>24.790208716724639</c:v>
                      </c:pt>
                      <c:pt idx="19">
                        <c:v>22.477606184123651</c:v>
                      </c:pt>
                      <c:pt idx="20">
                        <c:v>20.251465064166368</c:v>
                      </c:pt>
                      <c:pt idx="21">
                        <c:v>18.112633586267258</c:v>
                      </c:pt>
                      <c:pt idx="22">
                        <c:v>16.06201251729501</c:v>
                      </c:pt>
                      <c:pt idx="23">
                        <c:v>14.100561456372343</c:v>
                      </c:pt>
                      <c:pt idx="24">
                        <c:v>12.229306290801929</c:v>
                      </c:pt>
                      <c:pt idx="25">
                        <c:v>10.4493481116843</c:v>
                      </c:pt>
                      <c:pt idx="26">
                        <c:v>8.7618739891431634</c:v>
                      </c:pt>
                      <c:pt idx="27">
                        <c:v>7.1681701523578258</c:v>
                      </c:pt>
                      <c:pt idx="28">
                        <c:v>5.6696383326318607</c:v>
                      </c:pt>
                      <c:pt idx="29">
                        <c:v>4.267816348230939</c:v>
                      </c:pt>
                      <c:pt idx="30">
                        <c:v>2.9644045063692044</c:v>
                      </c:pt>
                      <c:pt idx="31">
                        <c:v>1.7613001941368704</c:v>
                      </c:pt>
                      <c:pt idx="32">
                        <c:v>0.66064435974697755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0.66064435974626967</c:v>
                      </c:pt>
                      <c:pt idx="49">
                        <c:v>1.7613001941360924</c:v>
                      </c:pt>
                      <c:pt idx="50">
                        <c:v>2.9644045063683588</c:v>
                      </c:pt>
                      <c:pt idx="51">
                        <c:v>4.2678163482300295</c:v>
                      </c:pt>
                      <c:pt idx="52">
                        <c:v>5.6696383326308801</c:v>
                      </c:pt>
                      <c:pt idx="53">
                        <c:v>7.1681701523567796</c:v>
                      </c:pt>
                      <c:pt idx="54">
                        <c:v>8.7618739891420585</c:v>
                      </c:pt>
                      <c:pt idx="55">
                        <c:v>10.449348111683125</c:v>
                      </c:pt>
                      <c:pt idx="56">
                        <c:v>12.229306290800697</c:v>
                      </c:pt>
                      <c:pt idx="57">
                        <c:v>14.10056145637105</c:v>
                      </c:pt>
                      <c:pt idx="58">
                        <c:v>16.062012517293656</c:v>
                      </c:pt>
                      <c:pt idx="59">
                        <c:v>18.112633586265844</c:v>
                      </c:pt>
                      <c:pt idx="60">
                        <c:v>20.25146506416489</c:v>
                      </c:pt>
                      <c:pt idx="61">
                        <c:v>22.477606184122099</c:v>
                      </c:pt>
                      <c:pt idx="62">
                        <c:v>24.790208716723001</c:v>
                      </c:pt>
                      <c:pt idx="63">
                        <c:v>27.188471609901889</c:v>
                      </c:pt>
                      <c:pt idx="64">
                        <c:v>29.671636389367237</c:v>
                      </c:pt>
                      <c:pt idx="65">
                        <c:v>32.238983183882745</c:v>
                      </c:pt>
                      <c:pt idx="66">
                        <c:v>34.889827268485455</c:v>
                      </c:pt>
                      <c:pt idx="67">
                        <c:v>37.623516040494728</c:v>
                      </c:pt>
                      <c:pt idx="68">
                        <c:v>40.439426359847964</c:v>
                      </c:pt>
                      <c:pt idx="69">
                        <c:v>43.336962198226402</c:v>
                      </c:pt>
                      <c:pt idx="70">
                        <c:v>46.315552551551036</c:v>
                      </c:pt>
                      <c:pt idx="71">
                        <c:v>49.374649578422208</c:v>
                      </c:pt>
                      <c:pt idx="72">
                        <c:v>52.513726933448417</c:v>
                      </c:pt>
                      <c:pt idx="73">
                        <c:v>55.732278269526475</c:v>
                      </c:pt>
                      <c:pt idx="74">
                        <c:v>59.029815887280627</c:v>
                      </c:pt>
                      <c:pt idx="75">
                        <c:v>62.405869513243715</c:v>
                      </c:pt>
                      <c:pt idx="76">
                        <c:v>65.859985191136474</c:v>
                      </c:pt>
                      <c:pt idx="77">
                        <c:v>69.391724272887615</c:v>
                      </c:pt>
                      <c:pt idx="78">
                        <c:v>73.000662497939061</c:v>
                      </c:pt>
                      <c:pt idx="79">
                        <c:v>76.686389150964061</c:v>
                      </c:pt>
                      <c:pt idx="80">
                        <c:v>80.448506289461037</c:v>
                      </c:pt>
                      <c:pt idx="81">
                        <c:v>84.286628033803595</c:v>
                      </c:pt>
                      <c:pt idx="82">
                        <c:v>88.200379913282774</c:v>
                      </c:pt>
                      <c:pt idx="83">
                        <c:v>92.189398262482769</c:v>
                      </c:pt>
                      <c:pt idx="84">
                        <c:v>96.253329663025767</c:v>
                      </c:pt>
                      <c:pt idx="85">
                        <c:v>100.39183042631014</c:v>
                      </c:pt>
                      <c:pt idx="86">
                        <c:v>104.60456611338209</c:v>
                      </c:pt>
                      <c:pt idx="87">
                        <c:v>108.89121108851599</c:v>
                      </c:pt>
                      <c:pt idx="88">
                        <c:v>113.25144810346478</c:v>
                      </c:pt>
                      <c:pt idx="89">
                        <c:v>117.68496790967295</c:v>
                      </c:pt>
                      <c:pt idx="90">
                        <c:v>122.19146889603267</c:v>
                      </c:pt>
                      <c:pt idx="91">
                        <c:v>126.77065675002137</c:v>
                      </c:pt>
                      <c:pt idx="92">
                        <c:v>131.42224414027714</c:v>
                      </c:pt>
                      <c:pt idx="93">
                        <c:v>136.14595041886651</c:v>
                      </c:pt>
                      <c:pt idx="94">
                        <c:v>140.94150134167302</c:v>
                      </c:pt>
                      <c:pt idx="95">
                        <c:v>145.80862880548372</c:v>
                      </c:pt>
                      <c:pt idx="96">
                        <c:v>150.74707060049022</c:v>
                      </c:pt>
                      <c:pt idx="97">
                        <c:v>155.75657017703961</c:v>
                      </c:pt>
                      <c:pt idx="98">
                        <c:v>160.83687642557467</c:v>
                      </c:pt>
                      <c:pt idx="99">
                        <c:v>165.98774346880612</c:v>
                      </c:pt>
                      <c:pt idx="100">
                        <c:v>171.20893046523537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2EB-4615-8131-510F2098BAC2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</a:t>
                </a:r>
                <a:r>
                  <a:rPr lang="en-AU" sz="1200" b="1" i="0" u="none" strike="noStrike" baseline="0"/>
                  <a:t>°</a:t>
                </a:r>
                <a:r>
                  <a:rPr lang="en-AU" sz="1200" baseline="0"/>
                  <a:t>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7.487328223770181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Bank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Bank!$C$1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Bank!$A$2:$A$97</c:f>
              <c:numCache>
                <c:formatCode>0.0</c:formatCode>
                <c:ptCount val="9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0.80000000000000016</c:v>
                </c:pt>
                <c:pt idx="5">
                  <c:v>1.0000000000000002</c:v>
                </c:pt>
                <c:pt idx="6">
                  <c:v>1.2000000000000002</c:v>
                </c:pt>
                <c:pt idx="7">
                  <c:v>1.4000000000000001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2.4000000000000004</c:v>
                </c:pt>
                <c:pt idx="13">
                  <c:v>2.6000000000000005</c:v>
                </c:pt>
                <c:pt idx="14">
                  <c:v>2.8000000000000007</c:v>
                </c:pt>
                <c:pt idx="15">
                  <c:v>3.0000000000000009</c:v>
                </c:pt>
                <c:pt idx="16">
                  <c:v>3.2000000000000011</c:v>
                </c:pt>
                <c:pt idx="17">
                  <c:v>3.4000000000000012</c:v>
                </c:pt>
                <c:pt idx="18">
                  <c:v>3.6000000000000014</c:v>
                </c:pt>
                <c:pt idx="19">
                  <c:v>3.8000000000000016</c:v>
                </c:pt>
                <c:pt idx="20">
                  <c:v>4.0000000000000018</c:v>
                </c:pt>
                <c:pt idx="21">
                  <c:v>4.200000000000002</c:v>
                </c:pt>
                <c:pt idx="22">
                  <c:v>4.4000000000000021</c:v>
                </c:pt>
                <c:pt idx="23">
                  <c:v>4.6000000000000023</c:v>
                </c:pt>
                <c:pt idx="24">
                  <c:v>4.8000000000000025</c:v>
                </c:pt>
                <c:pt idx="25">
                  <c:v>5.0000000000000027</c:v>
                </c:pt>
                <c:pt idx="26">
                  <c:v>5.2000000000000028</c:v>
                </c:pt>
                <c:pt idx="27">
                  <c:v>5.400000000000003</c:v>
                </c:pt>
                <c:pt idx="28">
                  <c:v>5.6000000000000032</c:v>
                </c:pt>
                <c:pt idx="29">
                  <c:v>5.8000000000000034</c:v>
                </c:pt>
                <c:pt idx="30">
                  <c:v>6.0000000000000036</c:v>
                </c:pt>
                <c:pt idx="31">
                  <c:v>6.2000000000000037</c:v>
                </c:pt>
                <c:pt idx="32">
                  <c:v>6.4000000000000039</c:v>
                </c:pt>
                <c:pt idx="33">
                  <c:v>6.6000000000000041</c:v>
                </c:pt>
                <c:pt idx="34">
                  <c:v>6.8000000000000043</c:v>
                </c:pt>
                <c:pt idx="35">
                  <c:v>7.0000000000000044</c:v>
                </c:pt>
                <c:pt idx="36">
                  <c:v>7.2000000000000046</c:v>
                </c:pt>
                <c:pt idx="37">
                  <c:v>7.4000000000000048</c:v>
                </c:pt>
                <c:pt idx="38">
                  <c:v>7.600000000000005</c:v>
                </c:pt>
                <c:pt idx="39">
                  <c:v>7.8000000000000052</c:v>
                </c:pt>
                <c:pt idx="40">
                  <c:v>8.0000000000000053</c:v>
                </c:pt>
                <c:pt idx="41">
                  <c:v>8.2000000000000064</c:v>
                </c:pt>
                <c:pt idx="42">
                  <c:v>8.4000000000000075</c:v>
                </c:pt>
                <c:pt idx="43">
                  <c:v>8.6000000000000085</c:v>
                </c:pt>
                <c:pt idx="44">
                  <c:v>8.8000000000000096</c:v>
                </c:pt>
                <c:pt idx="45">
                  <c:v>9.0000000000000107</c:v>
                </c:pt>
                <c:pt idx="46">
                  <c:v>9.2000000000000117</c:v>
                </c:pt>
                <c:pt idx="47">
                  <c:v>9.4000000000000128</c:v>
                </c:pt>
                <c:pt idx="48">
                  <c:v>9.6000000000000139</c:v>
                </c:pt>
                <c:pt idx="49">
                  <c:v>9.8000000000000149</c:v>
                </c:pt>
                <c:pt idx="50">
                  <c:v>10.000000000000016</c:v>
                </c:pt>
                <c:pt idx="51">
                  <c:v>10.200000000000017</c:v>
                </c:pt>
                <c:pt idx="52">
                  <c:v>10.400000000000018</c:v>
                </c:pt>
                <c:pt idx="53">
                  <c:v>10.600000000000019</c:v>
                </c:pt>
                <c:pt idx="54">
                  <c:v>10.80000000000002</c:v>
                </c:pt>
                <c:pt idx="55">
                  <c:v>11.000000000000021</c:v>
                </c:pt>
                <c:pt idx="56">
                  <c:v>11.200000000000022</c:v>
                </c:pt>
                <c:pt idx="57">
                  <c:v>11.400000000000023</c:v>
                </c:pt>
                <c:pt idx="58">
                  <c:v>11.600000000000025</c:v>
                </c:pt>
                <c:pt idx="59">
                  <c:v>11.800000000000026</c:v>
                </c:pt>
                <c:pt idx="60">
                  <c:v>12.000000000000027</c:v>
                </c:pt>
                <c:pt idx="61">
                  <c:v>12.200000000000028</c:v>
                </c:pt>
                <c:pt idx="62">
                  <c:v>12.400000000000029</c:v>
                </c:pt>
                <c:pt idx="63">
                  <c:v>12.60000000000003</c:v>
                </c:pt>
                <c:pt idx="64">
                  <c:v>12.800000000000031</c:v>
                </c:pt>
                <c:pt idx="65">
                  <c:v>13.000000000000032</c:v>
                </c:pt>
                <c:pt idx="66">
                  <c:v>13.200000000000033</c:v>
                </c:pt>
                <c:pt idx="67">
                  <c:v>13.400000000000034</c:v>
                </c:pt>
                <c:pt idx="68">
                  <c:v>13.600000000000035</c:v>
                </c:pt>
                <c:pt idx="69">
                  <c:v>13.800000000000036</c:v>
                </c:pt>
                <c:pt idx="70">
                  <c:v>14.000000000000037</c:v>
                </c:pt>
                <c:pt idx="71">
                  <c:v>14.200000000000038</c:v>
                </c:pt>
                <c:pt idx="72">
                  <c:v>14.400000000000039</c:v>
                </c:pt>
                <c:pt idx="73">
                  <c:v>14.600000000000041</c:v>
                </c:pt>
                <c:pt idx="74">
                  <c:v>14.800000000000042</c:v>
                </c:pt>
                <c:pt idx="75">
                  <c:v>15.000000000000043</c:v>
                </c:pt>
                <c:pt idx="76">
                  <c:v>15.200000000000044</c:v>
                </c:pt>
                <c:pt idx="77">
                  <c:v>15.400000000000045</c:v>
                </c:pt>
                <c:pt idx="78">
                  <c:v>15.600000000000046</c:v>
                </c:pt>
                <c:pt idx="79">
                  <c:v>15.800000000000047</c:v>
                </c:pt>
                <c:pt idx="80">
                  <c:v>16.00000000000005</c:v>
                </c:pt>
                <c:pt idx="81">
                  <c:v>16.200000000000053</c:v>
                </c:pt>
                <c:pt idx="82">
                  <c:v>16.400000000000055</c:v>
                </c:pt>
                <c:pt idx="83">
                  <c:v>16.600000000000058</c:v>
                </c:pt>
                <c:pt idx="84">
                  <c:v>16.800000000000061</c:v>
                </c:pt>
                <c:pt idx="85">
                  <c:v>17.000000000000064</c:v>
                </c:pt>
                <c:pt idx="86">
                  <c:v>17.200000000000067</c:v>
                </c:pt>
                <c:pt idx="87">
                  <c:v>17.40000000000007</c:v>
                </c:pt>
                <c:pt idx="88">
                  <c:v>17.600000000000072</c:v>
                </c:pt>
                <c:pt idx="89">
                  <c:v>17.800000000000075</c:v>
                </c:pt>
                <c:pt idx="90">
                  <c:v>18.000000000000078</c:v>
                </c:pt>
                <c:pt idx="91">
                  <c:v>18.200000000000081</c:v>
                </c:pt>
                <c:pt idx="92">
                  <c:v>18.400000000000084</c:v>
                </c:pt>
                <c:pt idx="93">
                  <c:v>18.600000000000087</c:v>
                </c:pt>
                <c:pt idx="94">
                  <c:v>18.80000000000009</c:v>
                </c:pt>
                <c:pt idx="95">
                  <c:v>19.000000000000092</c:v>
                </c:pt>
              </c:numCache>
            </c:numRef>
          </c:cat>
          <c:val>
            <c:numRef>
              <c:f>Bank!$C$2:$C$97</c:f>
              <c:numCache>
                <c:formatCode>0.0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0.17351932225151456</c:v>
                </c:pt>
                <c:pt idx="5">
                  <c:v>0.50000000000000044</c:v>
                </c:pt>
                <c:pt idx="6">
                  <c:v>0.83311887706464405</c:v>
                </c:pt>
                <c:pt idx="7">
                  <c:v>1.1718613576716987</c:v>
                </c:pt>
                <c:pt idx="8">
                  <c:v>1.5154937347254993</c:v>
                </c:pt>
                <c:pt idx="9">
                  <c:v>1.8634593003578503</c:v>
                </c:pt>
                <c:pt idx="10">
                  <c:v>2.2153203876088794</c:v>
                </c:pt>
                <c:pt idx="11">
                  <c:v>2.5707233864005321</c:v>
                </c:pt>
                <c:pt idx="12">
                  <c:v>2.9293763322244302</c:v>
                </c:pt>
                <c:pt idx="13">
                  <c:v>3.2910338631134728</c:v>
                </c:pt>
                <c:pt idx="14">
                  <c:v>3.6554867349211442</c:v>
                </c:pt>
                <c:pt idx="15">
                  <c:v>4.022554283152572</c:v>
                </c:pt>
                <c:pt idx="16">
                  <c:v>4.3920788601102014</c:v>
                </c:pt>
                <c:pt idx="17">
                  <c:v>4.7639216375417472</c:v>
                </c:pt>
                <c:pt idx="18">
                  <c:v>5.1379593783525737</c:v>
                </c:pt>
                <c:pt idx="19">
                  <c:v>5.5140819118482742</c:v>
                </c:pt>
                <c:pt idx="20">
                  <c:v>5.8921901299822146</c:v>
                </c:pt>
                <c:pt idx="21">
                  <c:v>6.2721943762583701</c:v>
                </c:pt>
                <c:pt idx="22">
                  <c:v>6.6540131352036376</c:v>
                </c:pt>
                <c:pt idx="23">
                  <c:v>7.0375719551485236</c:v>
                </c:pt>
                <c:pt idx="24">
                  <c:v>7.4228025543926783</c:v>
                </c:pt>
                <c:pt idx="25">
                  <c:v>7.8096420731601484</c:v>
                </c:pt>
                <c:pt idx="26">
                  <c:v>8.1980324426592297</c:v>
                </c:pt>
                <c:pt idx="27">
                  <c:v>8.5879198490969308</c:v>
                </c:pt>
                <c:pt idx="28">
                  <c:v>8.9792542753564373</c:v>
                </c:pt>
                <c:pt idx="29">
                  <c:v>9.3719891067023458</c:v>
                </c:pt>
                <c:pt idx="30">
                  <c:v>9.7660807896618493</c:v>
                </c:pt>
                <c:pt idx="31">
                  <c:v>10.161488535371014</c:v>
                </c:pt>
                <c:pt idx="32">
                  <c:v>10.558174060338123</c:v>
                </c:pt>
                <c:pt idx="33">
                  <c:v>10.956101358879367</c:v>
                </c:pt>
                <c:pt idx="34">
                  <c:v>11.355236502511964</c:v>
                </c:pt>
                <c:pt idx="35">
                  <c:v>11.755547462410211</c:v>
                </c:pt>
                <c:pt idx="36">
                  <c:v>12.157003951688107</c:v>
                </c:pt>
                <c:pt idx="37">
                  <c:v>12.55957728480376</c:v>
                </c:pt>
                <c:pt idx="38">
                  <c:v>12.96324025181333</c:v>
                </c:pt>
                <c:pt idx="39">
                  <c:v>13.367967005555533</c:v>
                </c:pt>
                <c:pt idx="40">
                  <c:v>13.773732960139011</c:v>
                </c:pt>
                <c:pt idx="41">
                  <c:v>14.180514699345082</c:v>
                </c:pt>
                <c:pt idx="42">
                  <c:v>14.588289893758791</c:v>
                </c:pt>
                <c:pt idx="43">
                  <c:v>14.997037225608056</c:v>
                </c:pt>
                <c:pt idx="44">
                  <c:v>15.406736320430952</c:v>
                </c:pt>
                <c:pt idx="45">
                  <c:v>15.817367684809504</c:v>
                </c:pt>
                <c:pt idx="46">
                  <c:v>16.228912649508292</c:v>
                </c:pt>
                <c:pt idx="47">
                  <c:v>16.641353317441148</c:v>
                </c:pt>
                <c:pt idx="48">
                  <c:v>17.054672515961972</c:v>
                </c:pt>
                <c:pt idx="49">
                  <c:v>17.468853753037376</c:v>
                </c:pt>
                <c:pt idx="50">
                  <c:v>17.883881176912546</c:v>
                </c:pt>
                <c:pt idx="51">
                  <c:v>18.299739538927419</c:v>
                </c:pt>
                <c:pt idx="52">
                  <c:v>18.716414159180104</c:v>
                </c:pt>
                <c:pt idx="53">
                  <c:v>19.133890894768911</c:v>
                </c:pt>
                <c:pt idx="54">
                  <c:v>19.55215611037417</c:v>
                </c:pt>
                <c:pt idx="55">
                  <c:v>19.971196650967372</c:v>
                </c:pt>
                <c:pt idx="56">
                  <c:v>20.390999816457782</c:v>
                </c:pt>
                <c:pt idx="57">
                  <c:v>20.811553338106862</c:v>
                </c:pt>
                <c:pt idx="58">
                  <c:v>21.232845356558212</c:v>
                </c:pt>
                <c:pt idx="59">
                  <c:v>21.654864401346572</c:v>
                </c:pt>
                <c:pt idx="60">
                  <c:v>22.077599371762737</c:v>
                </c:pt>
                <c:pt idx="61">
                  <c:v>22.501039518963672</c:v>
                </c:pt>
                <c:pt idx="62">
                  <c:v>22.925174429227507</c:v>
                </c:pt>
                <c:pt idx="63">
                  <c:v>23.349994008263049</c:v>
                </c:pt>
                <c:pt idx="64">
                  <c:v>23.775488466491574</c:v>
                </c:pt>
                <c:pt idx="65">
                  <c:v>24.201648305226307</c:v>
                </c:pt>
                <c:pt idx="66">
                  <c:v>24.628464303682101</c:v>
                </c:pt>
                <c:pt idx="67">
                  <c:v>25.055927506753378</c:v>
                </c:pt>
                <c:pt idx="68">
                  <c:v>25.484029213504169</c:v>
                </c:pt>
                <c:pt idx="69">
                  <c:v>25.912760966318874</c:v>
                </c:pt>
                <c:pt idx="70">
                  <c:v>26.342114540666905</c:v>
                </c:pt>
                <c:pt idx="71">
                  <c:v>26.772081935438031</c:v>
                </c:pt>
                <c:pt idx="72">
                  <c:v>27.202655363808972</c:v>
                </c:pt>
                <c:pt idx="73">
                  <c:v>27.633827244605332</c:v>
                </c:pt>
                <c:pt idx="74">
                  <c:v>28.065590194125264</c:v>
                </c:pt>
                <c:pt idx="75">
                  <c:v>28.497937018394474</c:v>
                </c:pt>
                <c:pt idx="76">
                  <c:v>28.930860705824298</c:v>
                </c:pt>
                <c:pt idx="77">
                  <c:v>29.364354420246819</c:v>
                </c:pt>
                <c:pt idx="78">
                  <c:v>29.798411494303021</c:v>
                </c:pt>
                <c:pt idx="79">
                  <c:v>30.23302542316187</c:v>
                </c:pt>
                <c:pt idx="80">
                  <c:v>30.668189858549574</c:v>
                </c:pt>
                <c:pt idx="81">
                  <c:v>31.103898603070313</c:v>
                </c:pt>
                <c:pt idx="82">
                  <c:v>31.540145604800422</c:v>
                </c:pt>
                <c:pt idx="83">
                  <c:v>31.976924952140067</c:v>
                </c:pt>
                <c:pt idx="84">
                  <c:v>32.414230868906827</c:v>
                </c:pt>
                <c:pt idx="85">
                  <c:v>32.852057709657387</c:v>
                </c:pt>
                <c:pt idx="86">
                  <c:v>33.290399955223961</c:v>
                </c:pt>
                <c:pt idx="87">
                  <c:v>33.729252208453232</c:v>
                </c:pt>
                <c:pt idx="88">
                  <c:v>34.168609190136614</c:v>
                </c:pt>
                <c:pt idx="89">
                  <c:v>34.608465735120696</c:v>
                </c:pt>
                <c:pt idx="90">
                  <c:v>35.048816788588624</c:v>
                </c:pt>
                <c:pt idx="91">
                  <c:v>35.489657402502381</c:v>
                </c:pt>
                <c:pt idx="92">
                  <c:v>35.930982732197819</c:v>
                </c:pt>
                <c:pt idx="93">
                  <c:v>36.372788033124166</c:v>
                </c:pt>
                <c:pt idx="94">
                  <c:v>36.815068657720182</c:v>
                </c:pt>
                <c:pt idx="95">
                  <c:v>37.2578200524202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D-430B-A824-713CBB29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Bank!$B$1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Bank!$A$2:$A$97</c15:sqref>
                        </c15:formulaRef>
                      </c:ext>
                    </c:extLst>
                    <c:numCache>
                      <c:formatCode>0.0</c:formatCode>
                      <c:ptCount val="96"/>
                      <c:pt idx="0">
                        <c:v>0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0.60000000000000009</c:v>
                      </c:pt>
                      <c:pt idx="4">
                        <c:v>0.80000000000000016</c:v>
                      </c:pt>
                      <c:pt idx="5">
                        <c:v>1.0000000000000002</c:v>
                      </c:pt>
                      <c:pt idx="6">
                        <c:v>1.2000000000000002</c:v>
                      </c:pt>
                      <c:pt idx="7">
                        <c:v>1.4000000000000001</c:v>
                      </c:pt>
                      <c:pt idx="8">
                        <c:v>1.6</c:v>
                      </c:pt>
                      <c:pt idx="9">
                        <c:v>1.8</c:v>
                      </c:pt>
                      <c:pt idx="10">
                        <c:v>2</c:v>
                      </c:pt>
                      <c:pt idx="11">
                        <c:v>2.2000000000000002</c:v>
                      </c:pt>
                      <c:pt idx="12">
                        <c:v>2.4000000000000004</c:v>
                      </c:pt>
                      <c:pt idx="13">
                        <c:v>2.6000000000000005</c:v>
                      </c:pt>
                      <c:pt idx="14">
                        <c:v>2.8000000000000007</c:v>
                      </c:pt>
                      <c:pt idx="15">
                        <c:v>3.0000000000000009</c:v>
                      </c:pt>
                      <c:pt idx="16">
                        <c:v>3.2000000000000011</c:v>
                      </c:pt>
                      <c:pt idx="17">
                        <c:v>3.4000000000000012</c:v>
                      </c:pt>
                      <c:pt idx="18">
                        <c:v>3.6000000000000014</c:v>
                      </c:pt>
                      <c:pt idx="19">
                        <c:v>3.8000000000000016</c:v>
                      </c:pt>
                      <c:pt idx="20">
                        <c:v>4.0000000000000018</c:v>
                      </c:pt>
                      <c:pt idx="21">
                        <c:v>4.200000000000002</c:v>
                      </c:pt>
                      <c:pt idx="22">
                        <c:v>4.4000000000000021</c:v>
                      </c:pt>
                      <c:pt idx="23">
                        <c:v>4.6000000000000023</c:v>
                      </c:pt>
                      <c:pt idx="24">
                        <c:v>4.8000000000000025</c:v>
                      </c:pt>
                      <c:pt idx="25">
                        <c:v>5.0000000000000027</c:v>
                      </c:pt>
                      <c:pt idx="26">
                        <c:v>5.2000000000000028</c:v>
                      </c:pt>
                      <c:pt idx="27">
                        <c:v>5.400000000000003</c:v>
                      </c:pt>
                      <c:pt idx="28">
                        <c:v>5.6000000000000032</c:v>
                      </c:pt>
                      <c:pt idx="29">
                        <c:v>5.8000000000000034</c:v>
                      </c:pt>
                      <c:pt idx="30">
                        <c:v>6.0000000000000036</c:v>
                      </c:pt>
                      <c:pt idx="31">
                        <c:v>6.2000000000000037</c:v>
                      </c:pt>
                      <c:pt idx="32">
                        <c:v>6.4000000000000039</c:v>
                      </c:pt>
                      <c:pt idx="33">
                        <c:v>6.6000000000000041</c:v>
                      </c:pt>
                      <c:pt idx="34">
                        <c:v>6.8000000000000043</c:v>
                      </c:pt>
                      <c:pt idx="35">
                        <c:v>7.0000000000000044</c:v>
                      </c:pt>
                      <c:pt idx="36">
                        <c:v>7.2000000000000046</c:v>
                      </c:pt>
                      <c:pt idx="37">
                        <c:v>7.4000000000000048</c:v>
                      </c:pt>
                      <c:pt idx="38">
                        <c:v>7.600000000000005</c:v>
                      </c:pt>
                      <c:pt idx="39">
                        <c:v>7.8000000000000052</c:v>
                      </c:pt>
                      <c:pt idx="40">
                        <c:v>8.0000000000000053</c:v>
                      </c:pt>
                      <c:pt idx="41">
                        <c:v>8.2000000000000064</c:v>
                      </c:pt>
                      <c:pt idx="42">
                        <c:v>8.4000000000000075</c:v>
                      </c:pt>
                      <c:pt idx="43">
                        <c:v>8.6000000000000085</c:v>
                      </c:pt>
                      <c:pt idx="44">
                        <c:v>8.8000000000000096</c:v>
                      </c:pt>
                      <c:pt idx="45">
                        <c:v>9.0000000000000107</c:v>
                      </c:pt>
                      <c:pt idx="46">
                        <c:v>9.2000000000000117</c:v>
                      </c:pt>
                      <c:pt idx="47">
                        <c:v>9.4000000000000128</c:v>
                      </c:pt>
                      <c:pt idx="48">
                        <c:v>9.6000000000000139</c:v>
                      </c:pt>
                      <c:pt idx="49">
                        <c:v>9.8000000000000149</c:v>
                      </c:pt>
                      <c:pt idx="50">
                        <c:v>10.000000000000016</c:v>
                      </c:pt>
                      <c:pt idx="51">
                        <c:v>10.200000000000017</c:v>
                      </c:pt>
                      <c:pt idx="52">
                        <c:v>10.400000000000018</c:v>
                      </c:pt>
                      <c:pt idx="53">
                        <c:v>10.600000000000019</c:v>
                      </c:pt>
                      <c:pt idx="54">
                        <c:v>10.80000000000002</c:v>
                      </c:pt>
                      <c:pt idx="55">
                        <c:v>11.000000000000021</c:v>
                      </c:pt>
                      <c:pt idx="56">
                        <c:v>11.200000000000022</c:v>
                      </c:pt>
                      <c:pt idx="57">
                        <c:v>11.400000000000023</c:v>
                      </c:pt>
                      <c:pt idx="58">
                        <c:v>11.600000000000025</c:v>
                      </c:pt>
                      <c:pt idx="59">
                        <c:v>11.800000000000026</c:v>
                      </c:pt>
                      <c:pt idx="60">
                        <c:v>12.000000000000027</c:v>
                      </c:pt>
                      <c:pt idx="61">
                        <c:v>12.200000000000028</c:v>
                      </c:pt>
                      <c:pt idx="62">
                        <c:v>12.400000000000029</c:v>
                      </c:pt>
                      <c:pt idx="63">
                        <c:v>12.60000000000003</c:v>
                      </c:pt>
                      <c:pt idx="64">
                        <c:v>12.800000000000031</c:v>
                      </c:pt>
                      <c:pt idx="65">
                        <c:v>13.000000000000032</c:v>
                      </c:pt>
                      <c:pt idx="66">
                        <c:v>13.200000000000033</c:v>
                      </c:pt>
                      <c:pt idx="67">
                        <c:v>13.400000000000034</c:v>
                      </c:pt>
                      <c:pt idx="68">
                        <c:v>13.600000000000035</c:v>
                      </c:pt>
                      <c:pt idx="69">
                        <c:v>13.800000000000036</c:v>
                      </c:pt>
                      <c:pt idx="70">
                        <c:v>14.000000000000037</c:v>
                      </c:pt>
                      <c:pt idx="71">
                        <c:v>14.200000000000038</c:v>
                      </c:pt>
                      <c:pt idx="72">
                        <c:v>14.400000000000039</c:v>
                      </c:pt>
                      <c:pt idx="73">
                        <c:v>14.600000000000041</c:v>
                      </c:pt>
                      <c:pt idx="74">
                        <c:v>14.800000000000042</c:v>
                      </c:pt>
                      <c:pt idx="75">
                        <c:v>15.000000000000043</c:v>
                      </c:pt>
                      <c:pt idx="76">
                        <c:v>15.200000000000044</c:v>
                      </c:pt>
                      <c:pt idx="77">
                        <c:v>15.400000000000045</c:v>
                      </c:pt>
                      <c:pt idx="78">
                        <c:v>15.600000000000046</c:v>
                      </c:pt>
                      <c:pt idx="79">
                        <c:v>15.800000000000047</c:v>
                      </c:pt>
                      <c:pt idx="80">
                        <c:v>16.00000000000005</c:v>
                      </c:pt>
                      <c:pt idx="81">
                        <c:v>16.200000000000053</c:v>
                      </c:pt>
                      <c:pt idx="82">
                        <c:v>16.400000000000055</c:v>
                      </c:pt>
                      <c:pt idx="83">
                        <c:v>16.600000000000058</c:v>
                      </c:pt>
                      <c:pt idx="84">
                        <c:v>16.800000000000061</c:v>
                      </c:pt>
                      <c:pt idx="85">
                        <c:v>17.000000000000064</c:v>
                      </c:pt>
                      <c:pt idx="86">
                        <c:v>17.200000000000067</c:v>
                      </c:pt>
                      <c:pt idx="87">
                        <c:v>17.40000000000007</c:v>
                      </c:pt>
                      <c:pt idx="88">
                        <c:v>17.600000000000072</c:v>
                      </c:pt>
                      <c:pt idx="89">
                        <c:v>17.800000000000075</c:v>
                      </c:pt>
                      <c:pt idx="90">
                        <c:v>18.000000000000078</c:v>
                      </c:pt>
                      <c:pt idx="91">
                        <c:v>18.200000000000081</c:v>
                      </c:pt>
                      <c:pt idx="92">
                        <c:v>18.400000000000084</c:v>
                      </c:pt>
                      <c:pt idx="93">
                        <c:v>18.600000000000087</c:v>
                      </c:pt>
                      <c:pt idx="94">
                        <c:v>18.80000000000009</c:v>
                      </c:pt>
                      <c:pt idx="95">
                        <c:v>19.000000000000092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Bank!$B$2:$B$102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0.17351932225151456</c:v>
                      </c:pt>
                      <c:pt idx="5">
                        <c:v>0.50000000000000044</c:v>
                      </c:pt>
                      <c:pt idx="6">
                        <c:v>0.83311887706464405</c:v>
                      </c:pt>
                      <c:pt idx="7">
                        <c:v>1.1718613576716987</c:v>
                      </c:pt>
                      <c:pt idx="8">
                        <c:v>1.5154937347254993</c:v>
                      </c:pt>
                      <c:pt idx="9">
                        <c:v>1.8634593003578503</c:v>
                      </c:pt>
                      <c:pt idx="10">
                        <c:v>2.2153203876088794</c:v>
                      </c:pt>
                      <c:pt idx="11">
                        <c:v>2.5707233864005321</c:v>
                      </c:pt>
                      <c:pt idx="12">
                        <c:v>2.9293763322244302</c:v>
                      </c:pt>
                      <c:pt idx="13">
                        <c:v>3.2910338631134728</c:v>
                      </c:pt>
                      <c:pt idx="14">
                        <c:v>3.6554867349211442</c:v>
                      </c:pt>
                      <c:pt idx="15">
                        <c:v>4.022554283152572</c:v>
                      </c:pt>
                      <c:pt idx="16">
                        <c:v>4.3920788601102014</c:v>
                      </c:pt>
                      <c:pt idx="17">
                        <c:v>4.7639216375417472</c:v>
                      </c:pt>
                      <c:pt idx="18">
                        <c:v>5.1379593783525737</c:v>
                      </c:pt>
                      <c:pt idx="19">
                        <c:v>5.5140819118482742</c:v>
                      </c:pt>
                      <c:pt idx="20">
                        <c:v>5.8921901299822146</c:v>
                      </c:pt>
                      <c:pt idx="21">
                        <c:v>6.2721943762583701</c:v>
                      </c:pt>
                      <c:pt idx="22">
                        <c:v>6.6540131352036376</c:v>
                      </c:pt>
                      <c:pt idx="23">
                        <c:v>7.0375719551485236</c:v>
                      </c:pt>
                      <c:pt idx="24">
                        <c:v>7.4228025543926783</c:v>
                      </c:pt>
                      <c:pt idx="25">
                        <c:v>7.8096420731601484</c:v>
                      </c:pt>
                      <c:pt idx="26">
                        <c:v>8.1980324426592297</c:v>
                      </c:pt>
                      <c:pt idx="27">
                        <c:v>8.5879198490969308</c:v>
                      </c:pt>
                      <c:pt idx="28">
                        <c:v>8.9792542753564373</c:v>
                      </c:pt>
                      <c:pt idx="29">
                        <c:v>9.3719891067023458</c:v>
                      </c:pt>
                      <c:pt idx="30">
                        <c:v>9.7660807896618493</c:v>
                      </c:pt>
                      <c:pt idx="31">
                        <c:v>10.161488535371014</c:v>
                      </c:pt>
                      <c:pt idx="32">
                        <c:v>10.558174060338123</c:v>
                      </c:pt>
                      <c:pt idx="33">
                        <c:v>10.956101358879367</c:v>
                      </c:pt>
                      <c:pt idx="34">
                        <c:v>11.355236502511964</c:v>
                      </c:pt>
                      <c:pt idx="35">
                        <c:v>11.755547462410211</c:v>
                      </c:pt>
                      <c:pt idx="36">
                        <c:v>12.157003951688107</c:v>
                      </c:pt>
                      <c:pt idx="37">
                        <c:v>12.55957728480376</c:v>
                      </c:pt>
                      <c:pt idx="38">
                        <c:v>12.96324025181333</c:v>
                      </c:pt>
                      <c:pt idx="39">
                        <c:v>13.367967005555533</c:v>
                      </c:pt>
                      <c:pt idx="40">
                        <c:v>13.773732960139011</c:v>
                      </c:pt>
                      <c:pt idx="41">
                        <c:v>14.180514699345082</c:v>
                      </c:pt>
                      <c:pt idx="42">
                        <c:v>14.588289893758791</c:v>
                      </c:pt>
                      <c:pt idx="43">
                        <c:v>14.997037225608056</c:v>
                      </c:pt>
                      <c:pt idx="44">
                        <c:v>15.406736320430952</c:v>
                      </c:pt>
                      <c:pt idx="45">
                        <c:v>15.817367684809504</c:v>
                      </c:pt>
                      <c:pt idx="46">
                        <c:v>16.228912649508292</c:v>
                      </c:pt>
                      <c:pt idx="47">
                        <c:v>16.641353317441148</c:v>
                      </c:pt>
                      <c:pt idx="48">
                        <c:v>17.054672515961972</c:v>
                      </c:pt>
                      <c:pt idx="49">
                        <c:v>17.468853753037376</c:v>
                      </c:pt>
                      <c:pt idx="50">
                        <c:v>17.883881176912546</c:v>
                      </c:pt>
                      <c:pt idx="51">
                        <c:v>18.299739538927419</c:v>
                      </c:pt>
                      <c:pt idx="52">
                        <c:v>18.716414159180104</c:v>
                      </c:pt>
                      <c:pt idx="53">
                        <c:v>19.133890894768911</c:v>
                      </c:pt>
                      <c:pt idx="54">
                        <c:v>19.55215611037417</c:v>
                      </c:pt>
                      <c:pt idx="55">
                        <c:v>19.971196650967372</c:v>
                      </c:pt>
                      <c:pt idx="56">
                        <c:v>20.390999816457782</c:v>
                      </c:pt>
                      <c:pt idx="57">
                        <c:v>20.811553338106862</c:v>
                      </c:pt>
                      <c:pt idx="58">
                        <c:v>21.232845356558212</c:v>
                      </c:pt>
                      <c:pt idx="59">
                        <c:v>21.654864401346572</c:v>
                      </c:pt>
                      <c:pt idx="60">
                        <c:v>22.077599371762737</c:v>
                      </c:pt>
                      <c:pt idx="61">
                        <c:v>22.501039518963672</c:v>
                      </c:pt>
                      <c:pt idx="62">
                        <c:v>22.925174429227507</c:v>
                      </c:pt>
                      <c:pt idx="63">
                        <c:v>23.349994008263049</c:v>
                      </c:pt>
                      <c:pt idx="64">
                        <c:v>23.775488466491574</c:v>
                      </c:pt>
                      <c:pt idx="65">
                        <c:v>24.201648305226307</c:v>
                      </c:pt>
                      <c:pt idx="66">
                        <c:v>24.628464303682101</c:v>
                      </c:pt>
                      <c:pt idx="67">
                        <c:v>25.055927506753378</c:v>
                      </c:pt>
                      <c:pt idx="68">
                        <c:v>25.484029213504169</c:v>
                      </c:pt>
                      <c:pt idx="69">
                        <c:v>25.912760966318874</c:v>
                      </c:pt>
                      <c:pt idx="70">
                        <c:v>26.342114540666905</c:v>
                      </c:pt>
                      <c:pt idx="71">
                        <c:v>26.772081935438031</c:v>
                      </c:pt>
                      <c:pt idx="72">
                        <c:v>27.202655363808972</c:v>
                      </c:pt>
                      <c:pt idx="73">
                        <c:v>27.633827244605332</c:v>
                      </c:pt>
                      <c:pt idx="74">
                        <c:v>28.065590194125264</c:v>
                      </c:pt>
                      <c:pt idx="75">
                        <c:v>28.497937018394474</c:v>
                      </c:pt>
                      <c:pt idx="76">
                        <c:v>28.930860705824298</c:v>
                      </c:pt>
                      <c:pt idx="77">
                        <c:v>29.364354420246819</c:v>
                      </c:pt>
                      <c:pt idx="78">
                        <c:v>29.798411494303021</c:v>
                      </c:pt>
                      <c:pt idx="79">
                        <c:v>30.23302542316187</c:v>
                      </c:pt>
                      <c:pt idx="80">
                        <c:v>30.668189858549574</c:v>
                      </c:pt>
                      <c:pt idx="81">
                        <c:v>31.103898603070313</c:v>
                      </c:pt>
                      <c:pt idx="82">
                        <c:v>31.540145604800422</c:v>
                      </c:pt>
                      <c:pt idx="83">
                        <c:v>31.976924952140067</c:v>
                      </c:pt>
                      <c:pt idx="84">
                        <c:v>32.414230868906827</c:v>
                      </c:pt>
                      <c:pt idx="85">
                        <c:v>32.852057709657387</c:v>
                      </c:pt>
                      <c:pt idx="86">
                        <c:v>33.290399955223961</c:v>
                      </c:pt>
                      <c:pt idx="87">
                        <c:v>33.729252208453232</c:v>
                      </c:pt>
                      <c:pt idx="88">
                        <c:v>34.168609190136614</c:v>
                      </c:pt>
                      <c:pt idx="89">
                        <c:v>34.608465735120696</c:v>
                      </c:pt>
                      <c:pt idx="90">
                        <c:v>35.048816788588624</c:v>
                      </c:pt>
                      <c:pt idx="91">
                        <c:v>35.489657402502381</c:v>
                      </c:pt>
                      <c:pt idx="92">
                        <c:v>35.930982732197819</c:v>
                      </c:pt>
                      <c:pt idx="93">
                        <c:v>36.372788033124166</c:v>
                      </c:pt>
                      <c:pt idx="94">
                        <c:v>36.815068657720182</c:v>
                      </c:pt>
                      <c:pt idx="95">
                        <c:v>37.2578200524202</c:v>
                      </c:pt>
                      <c:pt idx="96">
                        <c:v>37.701037754782973</c:v>
                      </c:pt>
                      <c:pt idx="97">
                        <c:v>38.144717390737348</c:v>
                      </c:pt>
                      <c:pt idx="98">
                        <c:v>38.588854671938726</c:v>
                      </c:pt>
                      <c:pt idx="99">
                        <c:v>39.033445393230757</c:v>
                      </c:pt>
                      <c:pt idx="100">
                        <c:v>39.478485430207144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67D-430B-A824-713CBB29FF2B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</a:t>
                </a:r>
                <a:r>
                  <a:rPr lang="en-AU" sz="1200" b="1" i="0" u="none" strike="noStrike" baseline="0">
                    <a:effectLst/>
                  </a:rPr>
                  <a:t>°</a:t>
                </a:r>
                <a:r>
                  <a:rPr lang="en-AU" sz="1200" baseline="0"/>
                  <a:t>)</a:t>
                </a:r>
                <a:endParaRPr lang="en-AU" sz="1200"/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7.086008147896670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Speed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vRef!$C$1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vRef!$A$2:$A$102</c:f>
              <c:numCache>
                <c:formatCode>General</c:formatCode>
                <c:ptCount val="101"/>
                <c:pt idx="0">
                  <c:v>-25</c:v>
                </c:pt>
                <c:pt idx="1">
                  <c:v>-24.5</c:v>
                </c:pt>
                <c:pt idx="2">
                  <c:v>-24</c:v>
                </c:pt>
                <c:pt idx="3">
                  <c:v>-23.5</c:v>
                </c:pt>
                <c:pt idx="4">
                  <c:v>-23</c:v>
                </c:pt>
                <c:pt idx="5">
                  <c:v>-22.5</c:v>
                </c:pt>
                <c:pt idx="6">
                  <c:v>-22</c:v>
                </c:pt>
                <c:pt idx="7">
                  <c:v>-21.5</c:v>
                </c:pt>
                <c:pt idx="8">
                  <c:v>-21</c:v>
                </c:pt>
                <c:pt idx="9">
                  <c:v>-20.5</c:v>
                </c:pt>
                <c:pt idx="10">
                  <c:v>-20</c:v>
                </c:pt>
                <c:pt idx="11">
                  <c:v>-19.5</c:v>
                </c:pt>
                <c:pt idx="12">
                  <c:v>-19</c:v>
                </c:pt>
                <c:pt idx="13">
                  <c:v>-18.5</c:v>
                </c:pt>
                <c:pt idx="14">
                  <c:v>-18</c:v>
                </c:pt>
                <c:pt idx="15">
                  <c:v>-17.5</c:v>
                </c:pt>
                <c:pt idx="16">
                  <c:v>-17</c:v>
                </c:pt>
                <c:pt idx="17">
                  <c:v>-16.5</c:v>
                </c:pt>
                <c:pt idx="18">
                  <c:v>-16</c:v>
                </c:pt>
                <c:pt idx="19">
                  <c:v>-15.5</c:v>
                </c:pt>
                <c:pt idx="20">
                  <c:v>-15</c:v>
                </c:pt>
                <c:pt idx="21">
                  <c:v>-14.5</c:v>
                </c:pt>
                <c:pt idx="22">
                  <c:v>-14</c:v>
                </c:pt>
                <c:pt idx="23">
                  <c:v>-13.5</c:v>
                </c:pt>
                <c:pt idx="24">
                  <c:v>-13</c:v>
                </c:pt>
                <c:pt idx="25">
                  <c:v>-12.5</c:v>
                </c:pt>
                <c:pt idx="26">
                  <c:v>-12</c:v>
                </c:pt>
                <c:pt idx="27">
                  <c:v>-11.5</c:v>
                </c:pt>
                <c:pt idx="28">
                  <c:v>-11</c:v>
                </c:pt>
                <c:pt idx="29">
                  <c:v>-10.5</c:v>
                </c:pt>
                <c:pt idx="30">
                  <c:v>-10</c:v>
                </c:pt>
                <c:pt idx="31">
                  <c:v>-9.5</c:v>
                </c:pt>
                <c:pt idx="32">
                  <c:v>-9</c:v>
                </c:pt>
                <c:pt idx="33">
                  <c:v>-8.5</c:v>
                </c:pt>
                <c:pt idx="34">
                  <c:v>-8</c:v>
                </c:pt>
                <c:pt idx="35">
                  <c:v>-7.5</c:v>
                </c:pt>
                <c:pt idx="36">
                  <c:v>-7</c:v>
                </c:pt>
                <c:pt idx="37">
                  <c:v>-6.5</c:v>
                </c:pt>
                <c:pt idx="38">
                  <c:v>-6</c:v>
                </c:pt>
                <c:pt idx="39">
                  <c:v>-5.5</c:v>
                </c:pt>
                <c:pt idx="40">
                  <c:v>-5</c:v>
                </c:pt>
                <c:pt idx="41">
                  <c:v>-4.5</c:v>
                </c:pt>
                <c:pt idx="42">
                  <c:v>-4</c:v>
                </c:pt>
                <c:pt idx="43">
                  <c:v>-3.5</c:v>
                </c:pt>
                <c:pt idx="44">
                  <c:v>-3</c:v>
                </c:pt>
                <c:pt idx="45">
                  <c:v>-2.5</c:v>
                </c:pt>
                <c:pt idx="46">
                  <c:v>-2</c:v>
                </c:pt>
                <c:pt idx="47">
                  <c:v>-1.5</c:v>
                </c:pt>
                <c:pt idx="48">
                  <c:v>-1</c:v>
                </c:pt>
                <c:pt idx="49">
                  <c:v>-0.5</c:v>
                </c:pt>
                <c:pt idx="50">
                  <c:v>0</c:v>
                </c:pt>
                <c:pt idx="51">
                  <c:v>0.5</c:v>
                </c:pt>
                <c:pt idx="52">
                  <c:v>1</c:v>
                </c:pt>
                <c:pt idx="53">
                  <c:v>1.5</c:v>
                </c:pt>
                <c:pt idx="54">
                  <c:v>2</c:v>
                </c:pt>
                <c:pt idx="55">
                  <c:v>2.5</c:v>
                </c:pt>
                <c:pt idx="56">
                  <c:v>3</c:v>
                </c:pt>
                <c:pt idx="57">
                  <c:v>3.5</c:v>
                </c:pt>
                <c:pt idx="58">
                  <c:v>4</c:v>
                </c:pt>
                <c:pt idx="59">
                  <c:v>4.5</c:v>
                </c:pt>
                <c:pt idx="60">
                  <c:v>5</c:v>
                </c:pt>
                <c:pt idx="61">
                  <c:v>5.5</c:v>
                </c:pt>
                <c:pt idx="62">
                  <c:v>6</c:v>
                </c:pt>
                <c:pt idx="63">
                  <c:v>6.5</c:v>
                </c:pt>
                <c:pt idx="64">
                  <c:v>7</c:v>
                </c:pt>
                <c:pt idx="65">
                  <c:v>7.5</c:v>
                </c:pt>
                <c:pt idx="66">
                  <c:v>8</c:v>
                </c:pt>
                <c:pt idx="67">
                  <c:v>8.5</c:v>
                </c:pt>
                <c:pt idx="68">
                  <c:v>9</c:v>
                </c:pt>
                <c:pt idx="69">
                  <c:v>9.5</c:v>
                </c:pt>
                <c:pt idx="70">
                  <c:v>10</c:v>
                </c:pt>
                <c:pt idx="71">
                  <c:v>10.5</c:v>
                </c:pt>
                <c:pt idx="72">
                  <c:v>11</c:v>
                </c:pt>
                <c:pt idx="73">
                  <c:v>11.5</c:v>
                </c:pt>
                <c:pt idx="74">
                  <c:v>12</c:v>
                </c:pt>
                <c:pt idx="75">
                  <c:v>12.5</c:v>
                </c:pt>
                <c:pt idx="76">
                  <c:v>13</c:v>
                </c:pt>
                <c:pt idx="77">
                  <c:v>13.5</c:v>
                </c:pt>
                <c:pt idx="78">
                  <c:v>14</c:v>
                </c:pt>
                <c:pt idx="79">
                  <c:v>14.5</c:v>
                </c:pt>
                <c:pt idx="80">
                  <c:v>15</c:v>
                </c:pt>
                <c:pt idx="81">
                  <c:v>15.5</c:v>
                </c:pt>
                <c:pt idx="82">
                  <c:v>16</c:v>
                </c:pt>
                <c:pt idx="83">
                  <c:v>16.5</c:v>
                </c:pt>
                <c:pt idx="84">
                  <c:v>17</c:v>
                </c:pt>
                <c:pt idx="85">
                  <c:v>17.5</c:v>
                </c:pt>
                <c:pt idx="86">
                  <c:v>18</c:v>
                </c:pt>
                <c:pt idx="87">
                  <c:v>18.5</c:v>
                </c:pt>
                <c:pt idx="88">
                  <c:v>19</c:v>
                </c:pt>
                <c:pt idx="89">
                  <c:v>19.5</c:v>
                </c:pt>
                <c:pt idx="90">
                  <c:v>20</c:v>
                </c:pt>
                <c:pt idx="91">
                  <c:v>20.5</c:v>
                </c:pt>
                <c:pt idx="92">
                  <c:v>21</c:v>
                </c:pt>
                <c:pt idx="93">
                  <c:v>21.5</c:v>
                </c:pt>
                <c:pt idx="94">
                  <c:v>22</c:v>
                </c:pt>
                <c:pt idx="95">
                  <c:v>22.5</c:v>
                </c:pt>
                <c:pt idx="96">
                  <c:v>23</c:v>
                </c:pt>
                <c:pt idx="97">
                  <c:v>23.5</c:v>
                </c:pt>
                <c:pt idx="98">
                  <c:v>24</c:v>
                </c:pt>
                <c:pt idx="99">
                  <c:v>24.5</c:v>
                </c:pt>
                <c:pt idx="100">
                  <c:v>25</c:v>
                </c:pt>
              </c:numCache>
            </c:numRef>
          </c:cat>
          <c:val>
            <c:numRef>
              <c:f>vRef!$C$2:$C$102</c:f>
              <c:numCache>
                <c:formatCode>0.0</c:formatCode>
                <c:ptCount val="101"/>
                <c:pt idx="0">
                  <c:v>65.142198214464301</c:v>
                </c:pt>
                <c:pt idx="1">
                  <c:v>62.704777588616864</c:v>
                </c:pt>
                <c:pt idx="2">
                  <c:v>60.315622309617879</c:v>
                </c:pt>
                <c:pt idx="3">
                  <c:v>57.97464389145059</c:v>
                </c:pt>
                <c:pt idx="4">
                  <c:v>55.6817523606856</c:v>
                </c:pt>
                <c:pt idx="5">
                  <c:v>53.436856202687707</c:v>
                </c:pt>
                <c:pt idx="6">
                  <c:v>51.23986230479553</c:v>
                </c:pt>
                <c:pt idx="7">
                  <c:v>49.090675896239617</c:v>
                </c:pt>
                <c:pt idx="8">
                  <c:v>46.989200484543005</c:v>
                </c:pt>
                <c:pt idx="9">
                  <c:v>44.935337788121707</c:v>
                </c:pt>
                <c:pt idx="10">
                  <c:v>42.928987664772102</c:v>
                </c:pt>
                <c:pt idx="11">
                  <c:v>40.970048035701708</c:v>
                </c:pt>
                <c:pt idx="12">
                  <c:v>39.058414804720734</c:v>
                </c:pt>
                <c:pt idx="13">
                  <c:v>37.193981772170702</c:v>
                </c:pt>
                <c:pt idx="14">
                  <c:v>35.376640543119187</c:v>
                </c:pt>
                <c:pt idx="15">
                  <c:v>33.606280429293314</c:v>
                </c:pt>
                <c:pt idx="16">
                  <c:v>31.882788344165505</c:v>
                </c:pt>
                <c:pt idx="17">
                  <c:v>30.206048690531389</c:v>
                </c:pt>
                <c:pt idx="18">
                  <c:v>28.575943239839187</c:v>
                </c:pt>
                <c:pt idx="19">
                  <c:v>26.992351002435576</c:v>
                </c:pt>
                <c:pt idx="20">
                  <c:v>25.455148087783687</c:v>
                </c:pt>
                <c:pt idx="21">
                  <c:v>23.964207553582224</c:v>
                </c:pt>
                <c:pt idx="22">
                  <c:v>22.519399242566941</c:v>
                </c:pt>
                <c:pt idx="23">
                  <c:v>21.120589605602852</c:v>
                </c:pt>
                <c:pt idx="24">
                  <c:v>19.767641509471652</c:v>
                </c:pt>
                <c:pt idx="25">
                  <c:v>18.460414027518418</c:v>
                </c:pt>
                <c:pt idx="26">
                  <c:v>17.198762211036627</c:v>
                </c:pt>
                <c:pt idx="27">
                  <c:v>15.982536838929018</c:v>
                </c:pt>
                <c:pt idx="28">
                  <c:v>14.811584142773421</c:v>
                </c:pt>
                <c:pt idx="29">
                  <c:v>13.685745503928841</c:v>
                </c:pt>
                <c:pt idx="30">
                  <c:v>12.604857118717643</c:v>
                </c:pt>
                <c:pt idx="31">
                  <c:v>11.568749626986476</c:v>
                </c:pt>
                <c:pt idx="32">
                  <c:v>10.57724769844609</c:v>
                </c:pt>
                <c:pt idx="33">
                  <c:v>9.6301695700693539</c:v>
                </c:pt>
                <c:pt idx="34">
                  <c:v>8.7273265264256281</c:v>
                </c:pt>
                <c:pt idx="35">
                  <c:v>7.8685223130592981</c:v>
                </c:pt>
                <c:pt idx="36">
                  <c:v>7.0535524707650055</c:v>
                </c:pt>
                <c:pt idx="37">
                  <c:v>6.2822035757053971</c:v>
                </c:pt>
                <c:pt idx="38">
                  <c:v>5.5542523665314194</c:v>
                </c:pt>
                <c:pt idx="39">
                  <c:v>4.8694647346680862</c:v>
                </c:pt>
                <c:pt idx="40">
                  <c:v>4.2275945472444771</c:v>
                </c:pt>
                <c:pt idx="41">
                  <c:v>3.6283822630655251</c:v>
                </c:pt>
                <c:pt idx="42">
                  <c:v>3.0715532894748567</c:v>
                </c:pt>
                <c:pt idx="43">
                  <c:v>2.5568160102848854</c:v>
                </c:pt>
                <c:pt idx="44">
                  <c:v>2.083859389518842</c:v>
                </c:pt>
                <c:pt idx="45">
                  <c:v>1.652350018209459</c:v>
                </c:pt>
                <c:pt idx="46">
                  <c:v>1.261928414632028</c:v>
                </c:pt>
                <c:pt idx="47">
                  <c:v>0.91220429926590074</c:v>
                </c:pt>
                <c:pt idx="48">
                  <c:v>0.60275042079715346</c:v>
                </c:pt>
                <c:pt idx="49">
                  <c:v>0.33309426252796281</c:v>
                </c:pt>
                <c:pt idx="50">
                  <c:v>0.10270651397830866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0.10270651397830866</c:v>
                </c:pt>
                <c:pt idx="63">
                  <c:v>0.33309426252796281</c:v>
                </c:pt>
                <c:pt idx="64">
                  <c:v>0.60275042079715346</c:v>
                </c:pt>
                <c:pt idx="65">
                  <c:v>0.91220429926590074</c:v>
                </c:pt>
                <c:pt idx="66">
                  <c:v>1.261928414632028</c:v>
                </c:pt>
                <c:pt idx="67">
                  <c:v>1.652350018209459</c:v>
                </c:pt>
                <c:pt idx="68">
                  <c:v>2.083859389518842</c:v>
                </c:pt>
                <c:pt idx="69">
                  <c:v>2.5568160102848854</c:v>
                </c:pt>
                <c:pt idx="70">
                  <c:v>3.0715532894748567</c:v>
                </c:pt>
                <c:pt idx="71">
                  <c:v>3.6283822630655251</c:v>
                </c:pt>
                <c:pt idx="72">
                  <c:v>4.2275945472444771</c:v>
                </c:pt>
                <c:pt idx="73">
                  <c:v>4.8694647346680862</c:v>
                </c:pt>
                <c:pt idx="74">
                  <c:v>5.5542523665314194</c:v>
                </c:pt>
                <c:pt idx="75">
                  <c:v>6.2822035757053971</c:v>
                </c:pt>
                <c:pt idx="76">
                  <c:v>7.0535524707650055</c:v>
                </c:pt>
                <c:pt idx="77">
                  <c:v>7.8685223130592981</c:v>
                </c:pt>
                <c:pt idx="78">
                  <c:v>8.7273265264256281</c:v>
                </c:pt>
                <c:pt idx="79">
                  <c:v>9.6301695700693539</c:v>
                </c:pt>
                <c:pt idx="80">
                  <c:v>10.57724769844609</c:v>
                </c:pt>
                <c:pt idx="81">
                  <c:v>11.568749626986476</c:v>
                </c:pt>
                <c:pt idx="82">
                  <c:v>12.604857118717643</c:v>
                </c:pt>
                <c:pt idx="83">
                  <c:v>13.685745503928841</c:v>
                </c:pt>
                <c:pt idx="84">
                  <c:v>14.811584142773421</c:v>
                </c:pt>
                <c:pt idx="85">
                  <c:v>15.982536838929018</c:v>
                </c:pt>
                <c:pt idx="86">
                  <c:v>17.198762211036627</c:v>
                </c:pt>
                <c:pt idx="87">
                  <c:v>18.460414027518418</c:v>
                </c:pt>
                <c:pt idx="88">
                  <c:v>19.767641509471652</c:v>
                </c:pt>
                <c:pt idx="89">
                  <c:v>21.120589605602852</c:v>
                </c:pt>
                <c:pt idx="90">
                  <c:v>22.519399242566941</c:v>
                </c:pt>
                <c:pt idx="91">
                  <c:v>23.964207553582224</c:v>
                </c:pt>
                <c:pt idx="92">
                  <c:v>25.455148087783687</c:v>
                </c:pt>
                <c:pt idx="93">
                  <c:v>26.992351002435576</c:v>
                </c:pt>
                <c:pt idx="94">
                  <c:v>28.575943239839187</c:v>
                </c:pt>
                <c:pt idx="95">
                  <c:v>30.206048690531389</c:v>
                </c:pt>
                <c:pt idx="96">
                  <c:v>31.882788344165505</c:v>
                </c:pt>
                <c:pt idx="97">
                  <c:v>33.606280429293314</c:v>
                </c:pt>
                <c:pt idx="98">
                  <c:v>35.376640543119187</c:v>
                </c:pt>
                <c:pt idx="99">
                  <c:v>37.193981772170702</c:v>
                </c:pt>
                <c:pt idx="100">
                  <c:v>39.058414804720734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8-43EF-B7F2-4F580F45F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vRef!$B$1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vRef!$A$2:$A$102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-25</c:v>
                      </c:pt>
                      <c:pt idx="1">
                        <c:v>-24.5</c:v>
                      </c:pt>
                      <c:pt idx="2">
                        <c:v>-24</c:v>
                      </c:pt>
                      <c:pt idx="3">
                        <c:v>-23.5</c:v>
                      </c:pt>
                      <c:pt idx="4">
                        <c:v>-23</c:v>
                      </c:pt>
                      <c:pt idx="5">
                        <c:v>-22.5</c:v>
                      </c:pt>
                      <c:pt idx="6">
                        <c:v>-22</c:v>
                      </c:pt>
                      <c:pt idx="7">
                        <c:v>-21.5</c:v>
                      </c:pt>
                      <c:pt idx="8">
                        <c:v>-21</c:v>
                      </c:pt>
                      <c:pt idx="9">
                        <c:v>-20.5</c:v>
                      </c:pt>
                      <c:pt idx="10">
                        <c:v>-20</c:v>
                      </c:pt>
                      <c:pt idx="11">
                        <c:v>-19.5</c:v>
                      </c:pt>
                      <c:pt idx="12">
                        <c:v>-19</c:v>
                      </c:pt>
                      <c:pt idx="13">
                        <c:v>-18.5</c:v>
                      </c:pt>
                      <c:pt idx="14">
                        <c:v>-18</c:v>
                      </c:pt>
                      <c:pt idx="15">
                        <c:v>-17.5</c:v>
                      </c:pt>
                      <c:pt idx="16">
                        <c:v>-17</c:v>
                      </c:pt>
                      <c:pt idx="17">
                        <c:v>-16.5</c:v>
                      </c:pt>
                      <c:pt idx="18">
                        <c:v>-16</c:v>
                      </c:pt>
                      <c:pt idx="19">
                        <c:v>-15.5</c:v>
                      </c:pt>
                      <c:pt idx="20">
                        <c:v>-15</c:v>
                      </c:pt>
                      <c:pt idx="21">
                        <c:v>-14.5</c:v>
                      </c:pt>
                      <c:pt idx="22">
                        <c:v>-14</c:v>
                      </c:pt>
                      <c:pt idx="23">
                        <c:v>-13.5</c:v>
                      </c:pt>
                      <c:pt idx="24">
                        <c:v>-13</c:v>
                      </c:pt>
                      <c:pt idx="25">
                        <c:v>-12.5</c:v>
                      </c:pt>
                      <c:pt idx="26">
                        <c:v>-12</c:v>
                      </c:pt>
                      <c:pt idx="27">
                        <c:v>-11.5</c:v>
                      </c:pt>
                      <c:pt idx="28">
                        <c:v>-11</c:v>
                      </c:pt>
                      <c:pt idx="29">
                        <c:v>-10.5</c:v>
                      </c:pt>
                      <c:pt idx="30">
                        <c:v>-10</c:v>
                      </c:pt>
                      <c:pt idx="31">
                        <c:v>-9.5</c:v>
                      </c:pt>
                      <c:pt idx="32">
                        <c:v>-9</c:v>
                      </c:pt>
                      <c:pt idx="33">
                        <c:v>-8.5</c:v>
                      </c:pt>
                      <c:pt idx="34">
                        <c:v>-8</c:v>
                      </c:pt>
                      <c:pt idx="35">
                        <c:v>-7.5</c:v>
                      </c:pt>
                      <c:pt idx="36">
                        <c:v>-7</c:v>
                      </c:pt>
                      <c:pt idx="37">
                        <c:v>-6.5</c:v>
                      </c:pt>
                      <c:pt idx="38">
                        <c:v>-6</c:v>
                      </c:pt>
                      <c:pt idx="39">
                        <c:v>-5.5</c:v>
                      </c:pt>
                      <c:pt idx="40">
                        <c:v>-5</c:v>
                      </c:pt>
                      <c:pt idx="41">
                        <c:v>-4.5</c:v>
                      </c:pt>
                      <c:pt idx="42">
                        <c:v>-4</c:v>
                      </c:pt>
                      <c:pt idx="43">
                        <c:v>-3.5</c:v>
                      </c:pt>
                      <c:pt idx="44">
                        <c:v>-3</c:v>
                      </c:pt>
                      <c:pt idx="45">
                        <c:v>-2.5</c:v>
                      </c:pt>
                      <c:pt idx="46">
                        <c:v>-2</c:v>
                      </c:pt>
                      <c:pt idx="47">
                        <c:v>-1.5</c:v>
                      </c:pt>
                      <c:pt idx="48">
                        <c:v>-1</c:v>
                      </c:pt>
                      <c:pt idx="49">
                        <c:v>-0.5</c:v>
                      </c:pt>
                      <c:pt idx="50">
                        <c:v>0</c:v>
                      </c:pt>
                      <c:pt idx="51">
                        <c:v>0.5</c:v>
                      </c:pt>
                      <c:pt idx="52">
                        <c:v>1</c:v>
                      </c:pt>
                      <c:pt idx="53">
                        <c:v>1.5</c:v>
                      </c:pt>
                      <c:pt idx="54">
                        <c:v>2</c:v>
                      </c:pt>
                      <c:pt idx="55">
                        <c:v>2.5</c:v>
                      </c:pt>
                      <c:pt idx="56">
                        <c:v>3</c:v>
                      </c:pt>
                      <c:pt idx="57">
                        <c:v>3.5</c:v>
                      </c:pt>
                      <c:pt idx="58">
                        <c:v>4</c:v>
                      </c:pt>
                      <c:pt idx="59">
                        <c:v>4.5</c:v>
                      </c:pt>
                      <c:pt idx="60">
                        <c:v>5</c:v>
                      </c:pt>
                      <c:pt idx="61">
                        <c:v>5.5</c:v>
                      </c:pt>
                      <c:pt idx="62">
                        <c:v>6</c:v>
                      </c:pt>
                      <c:pt idx="63">
                        <c:v>6.5</c:v>
                      </c:pt>
                      <c:pt idx="64">
                        <c:v>7</c:v>
                      </c:pt>
                      <c:pt idx="65">
                        <c:v>7.5</c:v>
                      </c:pt>
                      <c:pt idx="66">
                        <c:v>8</c:v>
                      </c:pt>
                      <c:pt idx="67">
                        <c:v>8.5</c:v>
                      </c:pt>
                      <c:pt idx="68">
                        <c:v>9</c:v>
                      </c:pt>
                      <c:pt idx="69">
                        <c:v>9.5</c:v>
                      </c:pt>
                      <c:pt idx="70">
                        <c:v>10</c:v>
                      </c:pt>
                      <c:pt idx="71">
                        <c:v>10.5</c:v>
                      </c:pt>
                      <c:pt idx="72">
                        <c:v>11</c:v>
                      </c:pt>
                      <c:pt idx="73">
                        <c:v>11.5</c:v>
                      </c:pt>
                      <c:pt idx="74">
                        <c:v>12</c:v>
                      </c:pt>
                      <c:pt idx="75">
                        <c:v>12.5</c:v>
                      </c:pt>
                      <c:pt idx="76">
                        <c:v>13</c:v>
                      </c:pt>
                      <c:pt idx="77">
                        <c:v>13.5</c:v>
                      </c:pt>
                      <c:pt idx="78">
                        <c:v>14</c:v>
                      </c:pt>
                      <c:pt idx="79">
                        <c:v>14.5</c:v>
                      </c:pt>
                      <c:pt idx="80">
                        <c:v>15</c:v>
                      </c:pt>
                      <c:pt idx="81">
                        <c:v>15.5</c:v>
                      </c:pt>
                      <c:pt idx="82">
                        <c:v>16</c:v>
                      </c:pt>
                      <c:pt idx="83">
                        <c:v>16.5</c:v>
                      </c:pt>
                      <c:pt idx="84">
                        <c:v>17</c:v>
                      </c:pt>
                      <c:pt idx="85">
                        <c:v>17.5</c:v>
                      </c:pt>
                      <c:pt idx="86">
                        <c:v>18</c:v>
                      </c:pt>
                      <c:pt idx="87">
                        <c:v>18.5</c:v>
                      </c:pt>
                      <c:pt idx="88">
                        <c:v>19</c:v>
                      </c:pt>
                      <c:pt idx="89">
                        <c:v>19.5</c:v>
                      </c:pt>
                      <c:pt idx="90">
                        <c:v>20</c:v>
                      </c:pt>
                      <c:pt idx="91">
                        <c:v>20.5</c:v>
                      </c:pt>
                      <c:pt idx="92">
                        <c:v>21</c:v>
                      </c:pt>
                      <c:pt idx="93">
                        <c:v>21.5</c:v>
                      </c:pt>
                      <c:pt idx="94">
                        <c:v>22</c:v>
                      </c:pt>
                      <c:pt idx="95">
                        <c:v>22.5</c:v>
                      </c:pt>
                      <c:pt idx="96">
                        <c:v>23</c:v>
                      </c:pt>
                      <c:pt idx="97">
                        <c:v>23.5</c:v>
                      </c:pt>
                      <c:pt idx="98">
                        <c:v>24</c:v>
                      </c:pt>
                      <c:pt idx="99">
                        <c:v>24.5</c:v>
                      </c:pt>
                      <c:pt idx="100">
                        <c:v>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vRef!$B$2:$B$102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65.142198214464301</c:v>
                      </c:pt>
                      <c:pt idx="1">
                        <c:v>62.704777588616864</c:v>
                      </c:pt>
                      <c:pt idx="2">
                        <c:v>60.315622309617879</c:v>
                      </c:pt>
                      <c:pt idx="3">
                        <c:v>57.97464389145059</c:v>
                      </c:pt>
                      <c:pt idx="4">
                        <c:v>55.6817523606856</c:v>
                      </c:pt>
                      <c:pt idx="5">
                        <c:v>53.436856202687707</c:v>
                      </c:pt>
                      <c:pt idx="6">
                        <c:v>51.23986230479553</c:v>
                      </c:pt>
                      <c:pt idx="7">
                        <c:v>49.090675896239617</c:v>
                      </c:pt>
                      <c:pt idx="8">
                        <c:v>46.989200484543005</c:v>
                      </c:pt>
                      <c:pt idx="9">
                        <c:v>44.935337788121707</c:v>
                      </c:pt>
                      <c:pt idx="10">
                        <c:v>42.928987664772102</c:v>
                      </c:pt>
                      <c:pt idx="11">
                        <c:v>40.970048035701708</c:v>
                      </c:pt>
                      <c:pt idx="12">
                        <c:v>39.058414804720734</c:v>
                      </c:pt>
                      <c:pt idx="13">
                        <c:v>37.193981772170702</c:v>
                      </c:pt>
                      <c:pt idx="14">
                        <c:v>35.376640543119187</c:v>
                      </c:pt>
                      <c:pt idx="15">
                        <c:v>33.606280429293314</c:v>
                      </c:pt>
                      <c:pt idx="16">
                        <c:v>31.882788344165505</c:v>
                      </c:pt>
                      <c:pt idx="17">
                        <c:v>30.206048690531389</c:v>
                      </c:pt>
                      <c:pt idx="18">
                        <c:v>28.575943239839187</c:v>
                      </c:pt>
                      <c:pt idx="19">
                        <c:v>26.992351002435576</c:v>
                      </c:pt>
                      <c:pt idx="20">
                        <c:v>25.455148087783687</c:v>
                      </c:pt>
                      <c:pt idx="21">
                        <c:v>23.964207553582224</c:v>
                      </c:pt>
                      <c:pt idx="22">
                        <c:v>22.519399242566941</c:v>
                      </c:pt>
                      <c:pt idx="23">
                        <c:v>21.120589605602852</c:v>
                      </c:pt>
                      <c:pt idx="24">
                        <c:v>19.767641509471652</c:v>
                      </c:pt>
                      <c:pt idx="25">
                        <c:v>18.460414027518418</c:v>
                      </c:pt>
                      <c:pt idx="26">
                        <c:v>17.198762211036627</c:v>
                      </c:pt>
                      <c:pt idx="27">
                        <c:v>15.982536838929018</c:v>
                      </c:pt>
                      <c:pt idx="28">
                        <c:v>14.811584142773421</c:v>
                      </c:pt>
                      <c:pt idx="29">
                        <c:v>13.685745503928841</c:v>
                      </c:pt>
                      <c:pt idx="30">
                        <c:v>12.604857118717643</c:v>
                      </c:pt>
                      <c:pt idx="31">
                        <c:v>11.568749626986476</c:v>
                      </c:pt>
                      <c:pt idx="32">
                        <c:v>10.57724769844609</c:v>
                      </c:pt>
                      <c:pt idx="33">
                        <c:v>9.6301695700693539</c:v>
                      </c:pt>
                      <c:pt idx="34">
                        <c:v>8.7273265264256281</c:v>
                      </c:pt>
                      <c:pt idx="35">
                        <c:v>7.8685223130592981</c:v>
                      </c:pt>
                      <c:pt idx="36">
                        <c:v>7.0535524707650055</c:v>
                      </c:pt>
                      <c:pt idx="37">
                        <c:v>6.2822035757053971</c:v>
                      </c:pt>
                      <c:pt idx="38">
                        <c:v>5.5542523665314194</c:v>
                      </c:pt>
                      <c:pt idx="39">
                        <c:v>4.8694647346680862</c:v>
                      </c:pt>
                      <c:pt idx="40">
                        <c:v>4.2275945472444771</c:v>
                      </c:pt>
                      <c:pt idx="41">
                        <c:v>3.6283822630655251</c:v>
                      </c:pt>
                      <c:pt idx="42">
                        <c:v>3.0715532894748567</c:v>
                      </c:pt>
                      <c:pt idx="43">
                        <c:v>2.5568160102848854</c:v>
                      </c:pt>
                      <c:pt idx="44">
                        <c:v>2.083859389518842</c:v>
                      </c:pt>
                      <c:pt idx="45">
                        <c:v>1.652350018209459</c:v>
                      </c:pt>
                      <c:pt idx="46">
                        <c:v>1.261928414632028</c:v>
                      </c:pt>
                      <c:pt idx="47">
                        <c:v>0.91220429926590074</c:v>
                      </c:pt>
                      <c:pt idx="48">
                        <c:v>0.60275042079715346</c:v>
                      </c:pt>
                      <c:pt idx="49">
                        <c:v>0.33309426252796281</c:v>
                      </c:pt>
                      <c:pt idx="50">
                        <c:v>0.10270651397830866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0.10270651397830866</c:v>
                      </c:pt>
                      <c:pt idx="63">
                        <c:v>0.33309426252796281</c:v>
                      </c:pt>
                      <c:pt idx="64">
                        <c:v>0.60275042079715346</c:v>
                      </c:pt>
                      <c:pt idx="65">
                        <c:v>0.91220429926590074</c:v>
                      </c:pt>
                      <c:pt idx="66">
                        <c:v>1.261928414632028</c:v>
                      </c:pt>
                      <c:pt idx="67">
                        <c:v>1.652350018209459</c:v>
                      </c:pt>
                      <c:pt idx="68">
                        <c:v>2.083859389518842</c:v>
                      </c:pt>
                      <c:pt idx="69">
                        <c:v>2.5568160102848854</c:v>
                      </c:pt>
                      <c:pt idx="70">
                        <c:v>3.0715532894748567</c:v>
                      </c:pt>
                      <c:pt idx="71">
                        <c:v>3.6283822630655251</c:v>
                      </c:pt>
                      <c:pt idx="72">
                        <c:v>4.2275945472444771</c:v>
                      </c:pt>
                      <c:pt idx="73">
                        <c:v>4.8694647346680862</c:v>
                      </c:pt>
                      <c:pt idx="74">
                        <c:v>5.5542523665314194</c:v>
                      </c:pt>
                      <c:pt idx="75">
                        <c:v>6.2822035757053971</c:v>
                      </c:pt>
                      <c:pt idx="76">
                        <c:v>7.0535524707650055</c:v>
                      </c:pt>
                      <c:pt idx="77">
                        <c:v>7.8685223130592981</c:v>
                      </c:pt>
                      <c:pt idx="78">
                        <c:v>8.7273265264256281</c:v>
                      </c:pt>
                      <c:pt idx="79">
                        <c:v>9.6301695700693539</c:v>
                      </c:pt>
                      <c:pt idx="80">
                        <c:v>10.57724769844609</c:v>
                      </c:pt>
                      <c:pt idx="81">
                        <c:v>11.568749626986476</c:v>
                      </c:pt>
                      <c:pt idx="82">
                        <c:v>12.604857118717643</c:v>
                      </c:pt>
                      <c:pt idx="83">
                        <c:v>13.685745503928841</c:v>
                      </c:pt>
                      <c:pt idx="84">
                        <c:v>14.811584142773421</c:v>
                      </c:pt>
                      <c:pt idx="85">
                        <c:v>15.982536838929018</c:v>
                      </c:pt>
                      <c:pt idx="86">
                        <c:v>17.198762211036627</c:v>
                      </c:pt>
                      <c:pt idx="87">
                        <c:v>18.460414027518418</c:v>
                      </c:pt>
                      <c:pt idx="88">
                        <c:v>19.767641509471652</c:v>
                      </c:pt>
                      <c:pt idx="89">
                        <c:v>21.120589605602852</c:v>
                      </c:pt>
                      <c:pt idx="90">
                        <c:v>22.519399242566941</c:v>
                      </c:pt>
                      <c:pt idx="91">
                        <c:v>23.964207553582224</c:v>
                      </c:pt>
                      <c:pt idx="92">
                        <c:v>25.455148087783687</c:v>
                      </c:pt>
                      <c:pt idx="93">
                        <c:v>26.992351002435576</c:v>
                      </c:pt>
                      <c:pt idx="94">
                        <c:v>28.575943239839187</c:v>
                      </c:pt>
                      <c:pt idx="95">
                        <c:v>30.206048690531389</c:v>
                      </c:pt>
                      <c:pt idx="96">
                        <c:v>31.882788344165505</c:v>
                      </c:pt>
                      <c:pt idx="97">
                        <c:v>33.606280429293314</c:v>
                      </c:pt>
                      <c:pt idx="98">
                        <c:v>35.376640543119187</c:v>
                      </c:pt>
                      <c:pt idx="99">
                        <c:v>37.193981772170702</c:v>
                      </c:pt>
                      <c:pt idx="100">
                        <c:v>39.058414804720734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828-43EF-B7F2-4F580F45F683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Speed (kts)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9.20183218404706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Crab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Crab!$C$1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Crab!$A$2:$A$102</c:f>
              <c:numCache>
                <c:formatCode>0.0</c:formatCode>
                <c:ptCount val="101"/>
                <c:pt idx="0">
                  <c:v>-12</c:v>
                </c:pt>
                <c:pt idx="1">
                  <c:v>-11.76</c:v>
                </c:pt>
                <c:pt idx="2">
                  <c:v>-11.52</c:v>
                </c:pt>
                <c:pt idx="3">
                  <c:v>-11.28</c:v>
                </c:pt>
                <c:pt idx="4">
                  <c:v>-11.04</c:v>
                </c:pt>
                <c:pt idx="5">
                  <c:v>-10.799999999999999</c:v>
                </c:pt>
                <c:pt idx="6">
                  <c:v>-10.559999999999999</c:v>
                </c:pt>
                <c:pt idx="7">
                  <c:v>-10.319999999999999</c:v>
                </c:pt>
                <c:pt idx="8">
                  <c:v>-10.079999999999998</c:v>
                </c:pt>
                <c:pt idx="9">
                  <c:v>-9.8399999999999981</c:v>
                </c:pt>
                <c:pt idx="10">
                  <c:v>-9.5999999999999979</c:v>
                </c:pt>
                <c:pt idx="11">
                  <c:v>-9.3599999999999977</c:v>
                </c:pt>
                <c:pt idx="12">
                  <c:v>-9.1199999999999974</c:v>
                </c:pt>
                <c:pt idx="13">
                  <c:v>-8.8799999999999972</c:v>
                </c:pt>
                <c:pt idx="14">
                  <c:v>-8.639999999999997</c:v>
                </c:pt>
                <c:pt idx="15">
                  <c:v>-8.3999999999999968</c:v>
                </c:pt>
                <c:pt idx="16">
                  <c:v>-8.1599999999999966</c:v>
                </c:pt>
                <c:pt idx="17">
                  <c:v>-7.9199999999999964</c:v>
                </c:pt>
                <c:pt idx="18">
                  <c:v>-7.6799999999999962</c:v>
                </c:pt>
                <c:pt idx="19">
                  <c:v>-7.4399999999999959</c:v>
                </c:pt>
                <c:pt idx="20">
                  <c:v>-7.1999999999999957</c:v>
                </c:pt>
                <c:pt idx="21">
                  <c:v>-6.9599999999999955</c:v>
                </c:pt>
                <c:pt idx="22">
                  <c:v>-6.7199999999999953</c:v>
                </c:pt>
                <c:pt idx="23">
                  <c:v>-6.4799999999999951</c:v>
                </c:pt>
                <c:pt idx="24">
                  <c:v>-6.2399999999999949</c:v>
                </c:pt>
                <c:pt idx="25">
                  <c:v>-5.9999999999999947</c:v>
                </c:pt>
                <c:pt idx="26">
                  <c:v>-5.7599999999999945</c:v>
                </c:pt>
                <c:pt idx="27">
                  <c:v>-5.5199999999999942</c:v>
                </c:pt>
                <c:pt idx="28">
                  <c:v>-5.279999999999994</c:v>
                </c:pt>
                <c:pt idx="29">
                  <c:v>-5.0399999999999938</c:v>
                </c:pt>
                <c:pt idx="30">
                  <c:v>-4.7999999999999936</c:v>
                </c:pt>
                <c:pt idx="31">
                  <c:v>-4.5599999999999934</c:v>
                </c:pt>
                <c:pt idx="32">
                  <c:v>-4.3199999999999932</c:v>
                </c:pt>
                <c:pt idx="33">
                  <c:v>-4.079999999999993</c:v>
                </c:pt>
                <c:pt idx="34">
                  <c:v>-3.8399999999999928</c:v>
                </c:pt>
                <c:pt idx="35">
                  <c:v>-3.5999999999999925</c:v>
                </c:pt>
                <c:pt idx="36">
                  <c:v>-3.3599999999999923</c:v>
                </c:pt>
                <c:pt idx="37">
                  <c:v>-3.1199999999999921</c:v>
                </c:pt>
                <c:pt idx="38">
                  <c:v>-2.8799999999999919</c:v>
                </c:pt>
                <c:pt idx="39">
                  <c:v>-2.6399999999999917</c:v>
                </c:pt>
                <c:pt idx="40">
                  <c:v>-2.3999999999999915</c:v>
                </c:pt>
                <c:pt idx="41">
                  <c:v>-2.1599999999999913</c:v>
                </c:pt>
                <c:pt idx="42">
                  <c:v>-1.919999999999991</c:v>
                </c:pt>
                <c:pt idx="43">
                  <c:v>-1.6799999999999908</c:v>
                </c:pt>
                <c:pt idx="44">
                  <c:v>-1.4399999999999906</c:v>
                </c:pt>
                <c:pt idx="45">
                  <c:v>-1.1999999999999904</c:v>
                </c:pt>
                <c:pt idx="46">
                  <c:v>-0.95999999999999019</c:v>
                </c:pt>
                <c:pt idx="47">
                  <c:v>-0.71999999999998998</c:v>
                </c:pt>
                <c:pt idx="48">
                  <c:v>-0.47999999999998977</c:v>
                </c:pt>
                <c:pt idx="49">
                  <c:v>-0.23999999999998956</c:v>
                </c:pt>
                <c:pt idx="50">
                  <c:v>1.0658141036401503E-14</c:v>
                </c:pt>
                <c:pt idx="51">
                  <c:v>0.24000000000001087</c:v>
                </c:pt>
                <c:pt idx="52">
                  <c:v>0.48000000000001108</c:v>
                </c:pt>
                <c:pt idx="53">
                  <c:v>0.7200000000000113</c:v>
                </c:pt>
                <c:pt idx="54">
                  <c:v>0.96000000000001151</c:v>
                </c:pt>
                <c:pt idx="55">
                  <c:v>1.2000000000000117</c:v>
                </c:pt>
                <c:pt idx="56">
                  <c:v>1.4400000000000119</c:v>
                </c:pt>
                <c:pt idx="57">
                  <c:v>1.6800000000000122</c:v>
                </c:pt>
                <c:pt idx="58">
                  <c:v>1.9200000000000124</c:v>
                </c:pt>
                <c:pt idx="59">
                  <c:v>2.1600000000000126</c:v>
                </c:pt>
                <c:pt idx="60">
                  <c:v>2.4000000000000128</c:v>
                </c:pt>
                <c:pt idx="61">
                  <c:v>2.640000000000013</c:v>
                </c:pt>
                <c:pt idx="62">
                  <c:v>2.8800000000000132</c:v>
                </c:pt>
                <c:pt idx="63">
                  <c:v>3.1200000000000134</c:v>
                </c:pt>
                <c:pt idx="64">
                  <c:v>3.3600000000000136</c:v>
                </c:pt>
                <c:pt idx="65">
                  <c:v>3.6000000000000139</c:v>
                </c:pt>
                <c:pt idx="66">
                  <c:v>3.8400000000000141</c:v>
                </c:pt>
                <c:pt idx="67">
                  <c:v>4.0800000000000143</c:v>
                </c:pt>
                <c:pt idx="68">
                  <c:v>4.3200000000000145</c:v>
                </c:pt>
                <c:pt idx="69">
                  <c:v>4.5600000000000147</c:v>
                </c:pt>
                <c:pt idx="70">
                  <c:v>4.8000000000000149</c:v>
                </c:pt>
                <c:pt idx="71">
                  <c:v>5.0400000000000151</c:v>
                </c:pt>
                <c:pt idx="72">
                  <c:v>5.2800000000000153</c:v>
                </c:pt>
                <c:pt idx="73">
                  <c:v>5.5200000000000156</c:v>
                </c:pt>
                <c:pt idx="74">
                  <c:v>5.7600000000000158</c:v>
                </c:pt>
                <c:pt idx="75">
                  <c:v>6.000000000000016</c:v>
                </c:pt>
                <c:pt idx="76">
                  <c:v>6.2400000000000162</c:v>
                </c:pt>
                <c:pt idx="77">
                  <c:v>6.4800000000000164</c:v>
                </c:pt>
                <c:pt idx="78">
                  <c:v>6.7200000000000166</c:v>
                </c:pt>
                <c:pt idx="79">
                  <c:v>6.9600000000000168</c:v>
                </c:pt>
                <c:pt idx="80">
                  <c:v>7.2000000000000171</c:v>
                </c:pt>
                <c:pt idx="81">
                  <c:v>7.4400000000000173</c:v>
                </c:pt>
                <c:pt idx="82">
                  <c:v>7.6800000000000175</c:v>
                </c:pt>
                <c:pt idx="83">
                  <c:v>7.9200000000000177</c:v>
                </c:pt>
                <c:pt idx="84">
                  <c:v>8.1600000000000179</c:v>
                </c:pt>
                <c:pt idx="85">
                  <c:v>8.4000000000000181</c:v>
                </c:pt>
                <c:pt idx="86">
                  <c:v>8.6400000000000183</c:v>
                </c:pt>
                <c:pt idx="87">
                  <c:v>8.8800000000000185</c:v>
                </c:pt>
                <c:pt idx="88">
                  <c:v>9.1200000000000188</c:v>
                </c:pt>
                <c:pt idx="89">
                  <c:v>9.360000000000019</c:v>
                </c:pt>
                <c:pt idx="90">
                  <c:v>9.6000000000000192</c:v>
                </c:pt>
                <c:pt idx="91">
                  <c:v>9.8400000000000194</c:v>
                </c:pt>
                <c:pt idx="92">
                  <c:v>10.08000000000002</c:v>
                </c:pt>
                <c:pt idx="93">
                  <c:v>10.32000000000002</c:v>
                </c:pt>
                <c:pt idx="94">
                  <c:v>10.56000000000002</c:v>
                </c:pt>
                <c:pt idx="95">
                  <c:v>10.80000000000002</c:v>
                </c:pt>
                <c:pt idx="96">
                  <c:v>11.04000000000002</c:v>
                </c:pt>
                <c:pt idx="97">
                  <c:v>11.280000000000021</c:v>
                </c:pt>
                <c:pt idx="98">
                  <c:v>11.520000000000021</c:v>
                </c:pt>
                <c:pt idx="99">
                  <c:v>11.760000000000021</c:v>
                </c:pt>
                <c:pt idx="100">
                  <c:v>12.000000000000021</c:v>
                </c:pt>
              </c:numCache>
            </c:numRef>
          </c:cat>
          <c:val>
            <c:numRef>
              <c:f>Crab!$C$2:$C$102</c:f>
              <c:numCache>
                <c:formatCode>0.0</c:formatCode>
                <c:ptCount val="101"/>
                <c:pt idx="0">
                  <c:v>22.2813395697865</c:v>
                </c:pt>
                <c:pt idx="1">
                  <c:v>21.3427905241955</c:v>
                </c:pt>
                <c:pt idx="2">
                  <c:v>20.419440946480947</c:v>
                </c:pt>
                <c:pt idx="3">
                  <c:v>19.511353651855405</c:v>
                </c:pt>
                <c:pt idx="4">
                  <c:v>18.61859304614892</c:v>
                </c:pt>
                <c:pt idx="5">
                  <c:v>17.741225201251957</c:v>
                </c:pt>
                <c:pt idx="6">
                  <c:v>16.879317935878039</c:v>
                </c:pt>
                <c:pt idx="7">
                  <c:v>16.032940902150173</c:v>
                </c:pt>
                <c:pt idx="8">
                  <c:v>15.202165678574559</c:v>
                </c:pt>
                <c:pt idx="9">
                  <c:v>14.387065870035016</c:v>
                </c:pt>
                <c:pt idx="10">
                  <c:v>13.587717215520545</c:v>
                </c:pt>
                <c:pt idx="11">
                  <c:v>12.804197704390891</c:v>
                </c:pt>
                <c:pt idx="12">
                  <c:v>12.036587702090582</c:v>
                </c:pt>
                <c:pt idx="13">
                  <c:v>11.284970086345885</c:v>
                </c:pt>
                <c:pt idx="14">
                  <c:v>10.549430395022847</c:v>
                </c:pt>
                <c:pt idx="15">
                  <c:v>9.8300569869930783</c:v>
                </c:pt>
                <c:pt idx="16">
                  <c:v>9.126941217551904</c:v>
                </c:pt>
                <c:pt idx="17">
                  <c:v>8.4401776301675504</c:v>
                </c:pt>
                <c:pt idx="18">
                  <c:v>7.7698641666167969</c:v>
                </c:pt>
                <c:pt idx="19">
                  <c:v>7.1161023978934175</c:v>
                </c:pt>
                <c:pt idx="20">
                  <c:v>6.4789977786709922</c:v>
                </c:pt>
                <c:pt idx="21">
                  <c:v>5.8586599285782182</c:v>
                </c:pt>
                <c:pt idx="22">
                  <c:v>5.2552029441223986</c:v>
                </c:pt>
                <c:pt idx="23">
                  <c:v>4.6687457457997432</c:v>
                </c:pt>
                <c:pt idx="24">
                  <c:v>4.0994124657942592</c:v>
                </c:pt>
                <c:pt idx="25">
                  <c:v>3.547332882733043</c:v>
                </c:pt>
                <c:pt idx="26">
                  <c:v>3.0126429112924615</c:v>
                </c:pt>
                <c:pt idx="27">
                  <c:v>2.4954851561146505</c:v>
                </c:pt>
                <c:pt idx="28">
                  <c:v>1.9960095416007864</c:v>
                </c:pt>
                <c:pt idx="29">
                  <c:v>1.5143740318397718</c:v>
                </c:pt>
                <c:pt idx="30">
                  <c:v>1.0507454584053635</c:v>
                </c:pt>
                <c:pt idx="31">
                  <c:v>0.60530047828927458</c:v>
                </c:pt>
                <c:pt idx="32">
                  <c:v>0.17822669022664339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0.17822669022667892</c:v>
                </c:pt>
                <c:pt idx="69">
                  <c:v>0.60530047828931366</c:v>
                </c:pt>
                <c:pt idx="70">
                  <c:v>1.0507454584054043</c:v>
                </c:pt>
                <c:pt idx="71">
                  <c:v>1.5143740318398136</c:v>
                </c:pt>
                <c:pt idx="72">
                  <c:v>1.996009541600829</c:v>
                </c:pt>
                <c:pt idx="73">
                  <c:v>2.4954851561146958</c:v>
                </c:pt>
                <c:pt idx="74">
                  <c:v>3.0126429112925086</c:v>
                </c:pt>
                <c:pt idx="75">
                  <c:v>3.5473328827330901</c:v>
                </c:pt>
                <c:pt idx="76">
                  <c:v>4.099412465794309</c:v>
                </c:pt>
                <c:pt idx="77">
                  <c:v>4.668745745799793</c:v>
                </c:pt>
                <c:pt idx="78">
                  <c:v>5.2552029441224519</c:v>
                </c:pt>
                <c:pt idx="79">
                  <c:v>5.8586599285782714</c:v>
                </c:pt>
                <c:pt idx="80">
                  <c:v>6.4789977786710491</c:v>
                </c:pt>
                <c:pt idx="81">
                  <c:v>7.1161023978934814</c:v>
                </c:pt>
                <c:pt idx="82">
                  <c:v>7.7698641666168466</c:v>
                </c:pt>
                <c:pt idx="83">
                  <c:v>8.440177630167609</c:v>
                </c:pt>
                <c:pt idx="84">
                  <c:v>9.126941217551968</c:v>
                </c:pt>
                <c:pt idx="85">
                  <c:v>9.8300569869931405</c:v>
                </c:pt>
                <c:pt idx="86">
                  <c:v>10.549430395022917</c:v>
                </c:pt>
                <c:pt idx="87">
                  <c:v>11.284970086345952</c:v>
                </c:pt>
                <c:pt idx="88">
                  <c:v>12.03658770209066</c:v>
                </c:pt>
                <c:pt idx="89">
                  <c:v>12.80419770439098</c:v>
                </c:pt>
                <c:pt idx="90">
                  <c:v>13.587717215520623</c:v>
                </c:pt>
                <c:pt idx="91">
                  <c:v>14.387065870035094</c:v>
                </c:pt>
                <c:pt idx="92">
                  <c:v>15.202165678574644</c:v>
                </c:pt>
                <c:pt idx="93">
                  <c:v>16.032940902150241</c:v>
                </c:pt>
                <c:pt idx="94">
                  <c:v>16.879317935878113</c:v>
                </c:pt>
                <c:pt idx="95">
                  <c:v>17.741225201252036</c:v>
                </c:pt>
                <c:pt idx="96">
                  <c:v>18.618593046149019</c:v>
                </c:pt>
                <c:pt idx="97">
                  <c:v>19.511353651855465</c:v>
                </c:pt>
                <c:pt idx="98">
                  <c:v>20.419440946481032</c:v>
                </c:pt>
                <c:pt idx="99">
                  <c:v>21.342790524195564</c:v>
                </c:pt>
                <c:pt idx="100">
                  <c:v>22.281339569786567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F-4065-B57C-F58BD80B5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Crab!$B$1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Crab!$A$2:$A$102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-12</c:v>
                      </c:pt>
                      <c:pt idx="1">
                        <c:v>-11.76</c:v>
                      </c:pt>
                      <c:pt idx="2">
                        <c:v>-11.52</c:v>
                      </c:pt>
                      <c:pt idx="3">
                        <c:v>-11.28</c:v>
                      </c:pt>
                      <c:pt idx="4">
                        <c:v>-11.04</c:v>
                      </c:pt>
                      <c:pt idx="5">
                        <c:v>-10.799999999999999</c:v>
                      </c:pt>
                      <c:pt idx="6">
                        <c:v>-10.559999999999999</c:v>
                      </c:pt>
                      <c:pt idx="7">
                        <c:v>-10.319999999999999</c:v>
                      </c:pt>
                      <c:pt idx="8">
                        <c:v>-10.079999999999998</c:v>
                      </c:pt>
                      <c:pt idx="9">
                        <c:v>-9.8399999999999981</c:v>
                      </c:pt>
                      <c:pt idx="10">
                        <c:v>-9.5999999999999979</c:v>
                      </c:pt>
                      <c:pt idx="11">
                        <c:v>-9.3599999999999977</c:v>
                      </c:pt>
                      <c:pt idx="12">
                        <c:v>-9.1199999999999974</c:v>
                      </c:pt>
                      <c:pt idx="13">
                        <c:v>-8.8799999999999972</c:v>
                      </c:pt>
                      <c:pt idx="14">
                        <c:v>-8.639999999999997</c:v>
                      </c:pt>
                      <c:pt idx="15">
                        <c:v>-8.3999999999999968</c:v>
                      </c:pt>
                      <c:pt idx="16">
                        <c:v>-8.1599999999999966</c:v>
                      </c:pt>
                      <c:pt idx="17">
                        <c:v>-7.9199999999999964</c:v>
                      </c:pt>
                      <c:pt idx="18">
                        <c:v>-7.6799999999999962</c:v>
                      </c:pt>
                      <c:pt idx="19">
                        <c:v>-7.4399999999999959</c:v>
                      </c:pt>
                      <c:pt idx="20">
                        <c:v>-7.1999999999999957</c:v>
                      </c:pt>
                      <c:pt idx="21">
                        <c:v>-6.9599999999999955</c:v>
                      </c:pt>
                      <c:pt idx="22">
                        <c:v>-6.7199999999999953</c:v>
                      </c:pt>
                      <c:pt idx="23">
                        <c:v>-6.4799999999999951</c:v>
                      </c:pt>
                      <c:pt idx="24">
                        <c:v>-6.2399999999999949</c:v>
                      </c:pt>
                      <c:pt idx="25">
                        <c:v>-5.9999999999999947</c:v>
                      </c:pt>
                      <c:pt idx="26">
                        <c:v>-5.7599999999999945</c:v>
                      </c:pt>
                      <c:pt idx="27">
                        <c:v>-5.5199999999999942</c:v>
                      </c:pt>
                      <c:pt idx="28">
                        <c:v>-5.279999999999994</c:v>
                      </c:pt>
                      <c:pt idx="29">
                        <c:v>-5.0399999999999938</c:v>
                      </c:pt>
                      <c:pt idx="30">
                        <c:v>-4.7999999999999936</c:v>
                      </c:pt>
                      <c:pt idx="31">
                        <c:v>-4.5599999999999934</c:v>
                      </c:pt>
                      <c:pt idx="32">
                        <c:v>-4.3199999999999932</c:v>
                      </c:pt>
                      <c:pt idx="33">
                        <c:v>-4.079999999999993</c:v>
                      </c:pt>
                      <c:pt idx="34">
                        <c:v>-3.8399999999999928</c:v>
                      </c:pt>
                      <c:pt idx="35">
                        <c:v>-3.5999999999999925</c:v>
                      </c:pt>
                      <c:pt idx="36">
                        <c:v>-3.3599999999999923</c:v>
                      </c:pt>
                      <c:pt idx="37">
                        <c:v>-3.1199999999999921</c:v>
                      </c:pt>
                      <c:pt idx="38">
                        <c:v>-2.8799999999999919</c:v>
                      </c:pt>
                      <c:pt idx="39">
                        <c:v>-2.6399999999999917</c:v>
                      </c:pt>
                      <c:pt idx="40">
                        <c:v>-2.3999999999999915</c:v>
                      </c:pt>
                      <c:pt idx="41">
                        <c:v>-2.1599999999999913</c:v>
                      </c:pt>
                      <c:pt idx="42">
                        <c:v>-1.919999999999991</c:v>
                      </c:pt>
                      <c:pt idx="43">
                        <c:v>-1.6799999999999908</c:v>
                      </c:pt>
                      <c:pt idx="44">
                        <c:v>-1.4399999999999906</c:v>
                      </c:pt>
                      <c:pt idx="45">
                        <c:v>-1.1999999999999904</c:v>
                      </c:pt>
                      <c:pt idx="46">
                        <c:v>-0.95999999999999019</c:v>
                      </c:pt>
                      <c:pt idx="47">
                        <c:v>-0.71999999999998998</c:v>
                      </c:pt>
                      <c:pt idx="48">
                        <c:v>-0.47999999999998977</c:v>
                      </c:pt>
                      <c:pt idx="49">
                        <c:v>-0.23999999999998956</c:v>
                      </c:pt>
                      <c:pt idx="50">
                        <c:v>1.0658141036401503E-14</c:v>
                      </c:pt>
                      <c:pt idx="51">
                        <c:v>0.24000000000001087</c:v>
                      </c:pt>
                      <c:pt idx="52">
                        <c:v>0.48000000000001108</c:v>
                      </c:pt>
                      <c:pt idx="53">
                        <c:v>0.7200000000000113</c:v>
                      </c:pt>
                      <c:pt idx="54">
                        <c:v>0.96000000000001151</c:v>
                      </c:pt>
                      <c:pt idx="55">
                        <c:v>1.2000000000000117</c:v>
                      </c:pt>
                      <c:pt idx="56">
                        <c:v>1.4400000000000119</c:v>
                      </c:pt>
                      <c:pt idx="57">
                        <c:v>1.6800000000000122</c:v>
                      </c:pt>
                      <c:pt idx="58">
                        <c:v>1.9200000000000124</c:v>
                      </c:pt>
                      <c:pt idx="59">
                        <c:v>2.1600000000000126</c:v>
                      </c:pt>
                      <c:pt idx="60">
                        <c:v>2.4000000000000128</c:v>
                      </c:pt>
                      <c:pt idx="61">
                        <c:v>2.640000000000013</c:v>
                      </c:pt>
                      <c:pt idx="62">
                        <c:v>2.8800000000000132</c:v>
                      </c:pt>
                      <c:pt idx="63">
                        <c:v>3.1200000000000134</c:v>
                      </c:pt>
                      <c:pt idx="64">
                        <c:v>3.3600000000000136</c:v>
                      </c:pt>
                      <c:pt idx="65">
                        <c:v>3.6000000000000139</c:v>
                      </c:pt>
                      <c:pt idx="66">
                        <c:v>3.8400000000000141</c:v>
                      </c:pt>
                      <c:pt idx="67">
                        <c:v>4.0800000000000143</c:v>
                      </c:pt>
                      <c:pt idx="68">
                        <c:v>4.3200000000000145</c:v>
                      </c:pt>
                      <c:pt idx="69">
                        <c:v>4.5600000000000147</c:v>
                      </c:pt>
                      <c:pt idx="70">
                        <c:v>4.8000000000000149</c:v>
                      </c:pt>
                      <c:pt idx="71">
                        <c:v>5.0400000000000151</c:v>
                      </c:pt>
                      <c:pt idx="72">
                        <c:v>5.2800000000000153</c:v>
                      </c:pt>
                      <c:pt idx="73">
                        <c:v>5.5200000000000156</c:v>
                      </c:pt>
                      <c:pt idx="74">
                        <c:v>5.7600000000000158</c:v>
                      </c:pt>
                      <c:pt idx="75">
                        <c:v>6.000000000000016</c:v>
                      </c:pt>
                      <c:pt idx="76">
                        <c:v>6.2400000000000162</c:v>
                      </c:pt>
                      <c:pt idx="77">
                        <c:v>6.4800000000000164</c:v>
                      </c:pt>
                      <c:pt idx="78">
                        <c:v>6.7200000000000166</c:v>
                      </c:pt>
                      <c:pt idx="79">
                        <c:v>6.9600000000000168</c:v>
                      </c:pt>
                      <c:pt idx="80">
                        <c:v>7.2000000000000171</c:v>
                      </c:pt>
                      <c:pt idx="81">
                        <c:v>7.4400000000000173</c:v>
                      </c:pt>
                      <c:pt idx="82">
                        <c:v>7.6800000000000175</c:v>
                      </c:pt>
                      <c:pt idx="83">
                        <c:v>7.9200000000000177</c:v>
                      </c:pt>
                      <c:pt idx="84">
                        <c:v>8.1600000000000179</c:v>
                      </c:pt>
                      <c:pt idx="85">
                        <c:v>8.4000000000000181</c:v>
                      </c:pt>
                      <c:pt idx="86">
                        <c:v>8.6400000000000183</c:v>
                      </c:pt>
                      <c:pt idx="87">
                        <c:v>8.8800000000000185</c:v>
                      </c:pt>
                      <c:pt idx="88">
                        <c:v>9.1200000000000188</c:v>
                      </c:pt>
                      <c:pt idx="89">
                        <c:v>9.360000000000019</c:v>
                      </c:pt>
                      <c:pt idx="90">
                        <c:v>9.6000000000000192</c:v>
                      </c:pt>
                      <c:pt idx="91">
                        <c:v>9.8400000000000194</c:v>
                      </c:pt>
                      <c:pt idx="92">
                        <c:v>10.08000000000002</c:v>
                      </c:pt>
                      <c:pt idx="93">
                        <c:v>10.32000000000002</c:v>
                      </c:pt>
                      <c:pt idx="94">
                        <c:v>10.56000000000002</c:v>
                      </c:pt>
                      <c:pt idx="95">
                        <c:v>10.80000000000002</c:v>
                      </c:pt>
                      <c:pt idx="96">
                        <c:v>11.04000000000002</c:v>
                      </c:pt>
                      <c:pt idx="97">
                        <c:v>11.280000000000021</c:v>
                      </c:pt>
                      <c:pt idx="98">
                        <c:v>11.520000000000021</c:v>
                      </c:pt>
                      <c:pt idx="99">
                        <c:v>11.760000000000021</c:v>
                      </c:pt>
                      <c:pt idx="100">
                        <c:v>12.000000000000021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Crab!$B$2:$B$102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22.2813395697865</c:v>
                      </c:pt>
                      <c:pt idx="1">
                        <c:v>21.3427905241955</c:v>
                      </c:pt>
                      <c:pt idx="2">
                        <c:v>20.419440946480947</c:v>
                      </c:pt>
                      <c:pt idx="3">
                        <c:v>19.511353651855405</c:v>
                      </c:pt>
                      <c:pt idx="4">
                        <c:v>18.61859304614892</c:v>
                      </c:pt>
                      <c:pt idx="5">
                        <c:v>17.741225201251957</c:v>
                      </c:pt>
                      <c:pt idx="6">
                        <c:v>16.879317935878039</c:v>
                      </c:pt>
                      <c:pt idx="7">
                        <c:v>16.032940902150173</c:v>
                      </c:pt>
                      <c:pt idx="8">
                        <c:v>15.202165678574559</c:v>
                      </c:pt>
                      <c:pt idx="9">
                        <c:v>14.387065870035016</c:v>
                      </c:pt>
                      <c:pt idx="10">
                        <c:v>13.587717215520545</c:v>
                      </c:pt>
                      <c:pt idx="11">
                        <c:v>12.804197704390891</c:v>
                      </c:pt>
                      <c:pt idx="12">
                        <c:v>12.036587702090582</c:v>
                      </c:pt>
                      <c:pt idx="13">
                        <c:v>11.284970086345885</c:v>
                      </c:pt>
                      <c:pt idx="14">
                        <c:v>10.549430395022847</c:v>
                      </c:pt>
                      <c:pt idx="15">
                        <c:v>9.8300569869930783</c:v>
                      </c:pt>
                      <c:pt idx="16">
                        <c:v>9.126941217551904</c:v>
                      </c:pt>
                      <c:pt idx="17">
                        <c:v>8.4401776301675504</c:v>
                      </c:pt>
                      <c:pt idx="18">
                        <c:v>7.7698641666167969</c:v>
                      </c:pt>
                      <c:pt idx="19">
                        <c:v>7.1161023978934175</c:v>
                      </c:pt>
                      <c:pt idx="20">
                        <c:v>6.4789977786709922</c:v>
                      </c:pt>
                      <c:pt idx="21">
                        <c:v>5.8586599285782182</c:v>
                      </c:pt>
                      <c:pt idx="22">
                        <c:v>5.2552029441223986</c:v>
                      </c:pt>
                      <c:pt idx="23">
                        <c:v>4.6687457457997432</c:v>
                      </c:pt>
                      <c:pt idx="24">
                        <c:v>4.0994124657942592</c:v>
                      </c:pt>
                      <c:pt idx="25">
                        <c:v>3.547332882733043</c:v>
                      </c:pt>
                      <c:pt idx="26">
                        <c:v>3.0126429112924615</c:v>
                      </c:pt>
                      <c:pt idx="27">
                        <c:v>2.4954851561146505</c:v>
                      </c:pt>
                      <c:pt idx="28">
                        <c:v>1.9960095416007864</c:v>
                      </c:pt>
                      <c:pt idx="29">
                        <c:v>1.5143740318397718</c:v>
                      </c:pt>
                      <c:pt idx="30">
                        <c:v>1.0507454584053635</c:v>
                      </c:pt>
                      <c:pt idx="31">
                        <c:v>0.60530047828927458</c:v>
                      </c:pt>
                      <c:pt idx="32">
                        <c:v>0.17822669022664339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0.17822669022667892</c:v>
                      </c:pt>
                      <c:pt idx="69">
                        <c:v>0.60530047828931366</c:v>
                      </c:pt>
                      <c:pt idx="70">
                        <c:v>1.0507454584054043</c:v>
                      </c:pt>
                      <c:pt idx="71">
                        <c:v>1.5143740318398136</c:v>
                      </c:pt>
                      <c:pt idx="72">
                        <c:v>1.996009541600829</c:v>
                      </c:pt>
                      <c:pt idx="73">
                        <c:v>2.4954851561146958</c:v>
                      </c:pt>
                      <c:pt idx="74">
                        <c:v>3.0126429112925086</c:v>
                      </c:pt>
                      <c:pt idx="75">
                        <c:v>3.5473328827330901</c:v>
                      </c:pt>
                      <c:pt idx="76">
                        <c:v>4.099412465794309</c:v>
                      </c:pt>
                      <c:pt idx="77">
                        <c:v>4.668745745799793</c:v>
                      </c:pt>
                      <c:pt idx="78">
                        <c:v>5.2552029441224519</c:v>
                      </c:pt>
                      <c:pt idx="79">
                        <c:v>5.8586599285782714</c:v>
                      </c:pt>
                      <c:pt idx="80">
                        <c:v>6.4789977786710491</c:v>
                      </c:pt>
                      <c:pt idx="81">
                        <c:v>7.1161023978934814</c:v>
                      </c:pt>
                      <c:pt idx="82">
                        <c:v>7.7698641666168466</c:v>
                      </c:pt>
                      <c:pt idx="83">
                        <c:v>8.440177630167609</c:v>
                      </c:pt>
                      <c:pt idx="84">
                        <c:v>9.126941217551968</c:v>
                      </c:pt>
                      <c:pt idx="85">
                        <c:v>9.8300569869931405</c:v>
                      </c:pt>
                      <c:pt idx="86">
                        <c:v>10.549430395022917</c:v>
                      </c:pt>
                      <c:pt idx="87">
                        <c:v>11.284970086345952</c:v>
                      </c:pt>
                      <c:pt idx="88">
                        <c:v>12.03658770209066</c:v>
                      </c:pt>
                      <c:pt idx="89">
                        <c:v>12.80419770439098</c:v>
                      </c:pt>
                      <c:pt idx="90">
                        <c:v>13.587717215520623</c:v>
                      </c:pt>
                      <c:pt idx="91">
                        <c:v>14.387065870035094</c:v>
                      </c:pt>
                      <c:pt idx="92">
                        <c:v>15.202165678574644</c:v>
                      </c:pt>
                      <c:pt idx="93">
                        <c:v>16.032940902150241</c:v>
                      </c:pt>
                      <c:pt idx="94">
                        <c:v>16.879317935878113</c:v>
                      </c:pt>
                      <c:pt idx="95">
                        <c:v>17.741225201252036</c:v>
                      </c:pt>
                      <c:pt idx="96">
                        <c:v>18.618593046149019</c:v>
                      </c:pt>
                      <c:pt idx="97">
                        <c:v>19.511353651855465</c:v>
                      </c:pt>
                      <c:pt idx="98">
                        <c:v>20.419440946481032</c:v>
                      </c:pt>
                      <c:pt idx="99">
                        <c:v>21.342790524195564</c:v>
                      </c:pt>
                      <c:pt idx="100">
                        <c:v>22.281339569786567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CBF-4065-B57C-F58BD80B5A77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(°)</a:t>
                </a:r>
                <a:endParaRPr lang="en-AU" sz="1200"/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511666</xdr:colOff>
      <xdr:row>6</xdr:row>
      <xdr:rowOff>2744</xdr:rowOff>
    </xdr:from>
    <xdr:to>
      <xdr:col>13</xdr:col>
      <xdr:colOff>219075</xdr:colOff>
      <xdr:row>42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246592</xdr:colOff>
      <xdr:row>10</xdr:row>
      <xdr:rowOff>31750</xdr:rowOff>
    </xdr:from>
    <xdr:to>
      <xdr:col>13</xdr:col>
      <xdr:colOff>287376</xdr:colOff>
      <xdr:row>46</xdr:row>
      <xdr:rowOff>86156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FB5085B-16FC-48EB-BDA7-3B65F240C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5</xdr:row>
      <xdr:rowOff>114300</xdr:rowOff>
    </xdr:from>
    <xdr:to>
      <xdr:col>12</xdr:col>
      <xdr:colOff>1040909</xdr:colOff>
      <xdr:row>41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BABACE-2BAD-4A7B-B365-D0EB205F9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179294</xdr:rowOff>
    </xdr:from>
    <xdr:to>
      <xdr:col>12</xdr:col>
      <xdr:colOff>30699</xdr:colOff>
      <xdr:row>43</xdr:row>
      <xdr:rowOff>43200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EE916A-5469-4C11-A7A4-5E7A25828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237135</xdr:colOff>
      <xdr:row>6</xdr:row>
      <xdr:rowOff>48721</xdr:rowOff>
    </xdr:from>
    <xdr:to>
      <xdr:col>12</xdr:col>
      <xdr:colOff>277919</xdr:colOff>
      <xdr:row>42</xdr:row>
      <xdr:rowOff>104292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B5E5AE-8FE6-4EBA-BAE2-738084922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6</xdr:row>
      <xdr:rowOff>161925</xdr:rowOff>
    </xdr:from>
    <xdr:to>
      <xdr:col>11</xdr:col>
      <xdr:colOff>869459</xdr:colOff>
      <xdr:row>43</xdr:row>
      <xdr:rowOff>25831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B12A6-04F8-4210-9EC6-A22ECBE77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5</xdr:row>
      <xdr:rowOff>142875</xdr:rowOff>
    </xdr:from>
    <xdr:to>
      <xdr:col>12</xdr:col>
      <xdr:colOff>66674</xdr:colOff>
      <xdr:row>42</xdr:row>
      <xdr:rowOff>6781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0651AA-3DE8-487A-9804-F69B0B510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28575</xdr:colOff>
      <xdr:row>24</xdr:row>
      <xdr:rowOff>104775</xdr:rowOff>
    </xdr:from>
    <xdr:to>
      <xdr:col>19</xdr:col>
      <xdr:colOff>304800</xdr:colOff>
      <xdr:row>27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1C71B3-7134-42E8-9238-5706A696A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4725" y="4981575"/>
          <a:ext cx="4438650" cy="628650"/>
        </a:xfrm>
        <a:prstGeom prst="rect">
          <a:avLst/>
        </a:prstGeom>
        <a:noFill/>
        <a:ln w="22225">
          <a:solidFill>
            <a:schemeClr val="tx1"/>
          </a:solidFill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6</xdr:row>
      <xdr:rowOff>104775</xdr:rowOff>
    </xdr:from>
    <xdr:to>
      <xdr:col>12</xdr:col>
      <xdr:colOff>78884</xdr:colOff>
      <xdr:row>42</xdr:row>
      <xdr:rowOff>159181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F63305-6EF9-49C8-8F55-3240FBBCA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83041</xdr:colOff>
      <xdr:row>7</xdr:row>
      <xdr:rowOff>2744</xdr:rowOff>
    </xdr:from>
    <xdr:to>
      <xdr:col>12</xdr:col>
      <xdr:colOff>400050</xdr:colOff>
      <xdr:row>43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B1C3C-9B3D-4FE7-A542-D627BB8C3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1</xdr:row>
      <xdr:rowOff>14287</xdr:rowOff>
    </xdr:from>
    <xdr:to>
      <xdr:col>11</xdr:col>
      <xdr:colOff>171449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1A2060-6307-4C7E-8B46-813BBFDBC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16</xdr:row>
      <xdr:rowOff>57150</xdr:rowOff>
    </xdr:from>
    <xdr:to>
      <xdr:col>11</xdr:col>
      <xdr:colOff>161925</xdr:colOff>
      <xdr:row>30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AC437-EADF-4AA5-9F1E-15D6852E8C41}"/>
            </a:ext>
            <a:ext uri="{147F2762-F138-4A5C-976F-8EAC2B608ADB}">
              <a16:predDERef xmlns:a16="http://schemas.microsoft.com/office/drawing/2014/main" pred="{101A2060-6307-4C7E-8B46-813BBFDBC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115957</xdr:colOff>
      <xdr:row>12</xdr:row>
      <xdr:rowOff>185531</xdr:rowOff>
    </xdr:from>
    <xdr:to>
      <xdr:col>12</xdr:col>
      <xdr:colOff>604631</xdr:colOff>
      <xdr:row>27</xdr:row>
      <xdr:rowOff>71231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898D11-BF96-4A20-BE65-816C4C1BC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0</xdr:row>
      <xdr:rowOff>71437</xdr:rowOff>
    </xdr:from>
    <xdr:to>
      <xdr:col>22</xdr:col>
      <xdr:colOff>76200</xdr:colOff>
      <xdr:row>14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165C8B-9B1E-46DB-9660-7025E4661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381000</xdr:colOff>
      <xdr:row>14</xdr:row>
      <xdr:rowOff>147637</xdr:rowOff>
    </xdr:from>
    <xdr:to>
      <xdr:col>22</xdr:col>
      <xdr:colOff>76200</xdr:colOff>
      <xdr:row>29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6AB3D8-70D6-4F5C-8205-08FFE97B3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29765</xdr:colOff>
      <xdr:row>0</xdr:row>
      <xdr:rowOff>23813</xdr:rowOff>
    </xdr:from>
    <xdr:to>
      <xdr:col>6</xdr:col>
      <xdr:colOff>136921</xdr:colOff>
      <xdr:row>30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9D300B-9A2C-46D9-B5A2-F8445EE6C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140494</xdr:colOff>
      <xdr:row>0</xdr:row>
      <xdr:rowOff>29766</xdr:rowOff>
    </xdr:from>
    <xdr:to>
      <xdr:col>12</xdr:col>
      <xdr:colOff>119062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81B5D8-30C0-4A16-81EB-E78AD106F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37897</xdr:colOff>
      <xdr:row>29</xdr:row>
      <xdr:rowOff>180388</xdr:rowOff>
    </xdr:from>
    <xdr:to>
      <xdr:col>6</xdr:col>
      <xdr:colOff>136164</xdr:colOff>
      <xdr:row>59</xdr:row>
      <xdr:rowOff>141299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D0F1F7-CBF1-4118-BCE1-775B74E92D26}"/>
            </a:ext>
            <a:ext uri="{147F2762-F138-4A5C-976F-8EAC2B608ADB}">
              <a16:predDERef xmlns:a16="http://schemas.microsoft.com/office/drawing/2014/main" pred="{C881B5D8-30C0-4A16-81EB-E78AD106F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139812</xdr:colOff>
      <xdr:row>29</xdr:row>
      <xdr:rowOff>187779</xdr:rowOff>
    </xdr:from>
    <xdr:to>
      <xdr:col>12</xdr:col>
      <xdr:colOff>130969</xdr:colOff>
      <xdr:row>59</xdr:row>
      <xdr:rowOff>148828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7D63BD-975E-4302-9B76-B100FD963E25}"/>
            </a:ext>
            <a:ext uri="{147F2762-F138-4A5C-976F-8EAC2B608ADB}">
              <a16:predDERef xmlns:a16="http://schemas.microsoft.com/office/drawing/2014/main" pred="{1CD0F1F7-CBF1-4118-BCE1-775B74E92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71438</xdr:colOff>
      <xdr:row>62</xdr:row>
      <xdr:rowOff>31750</xdr:rowOff>
    </xdr:from>
    <xdr:to>
      <xdr:col>6</xdr:col>
      <xdr:colOff>123456</xdr:colOff>
      <xdr:row>90</xdr:row>
      <xdr:rowOff>113109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8DE9B3-DDA8-4C15-B2D3-B0578747B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126207</xdr:colOff>
      <xdr:row>62</xdr:row>
      <xdr:rowOff>31730</xdr:rowOff>
    </xdr:from>
    <xdr:to>
      <xdr:col>12</xdr:col>
      <xdr:colOff>21516</xdr:colOff>
      <xdr:row>90</xdr:row>
      <xdr:rowOff>113109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F7BABF-F4EF-49AB-BA6C-8F67CB880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106018</xdr:colOff>
      <xdr:row>90</xdr:row>
      <xdr:rowOff>119839</xdr:rowOff>
    </xdr:from>
    <xdr:to>
      <xdr:col>12</xdr:col>
      <xdr:colOff>2106</xdr:colOff>
      <xdr:row>120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917FD1-F79A-4FEB-92BC-EE9C4821D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69110</xdr:colOff>
      <xdr:row>90</xdr:row>
      <xdr:rowOff>125794</xdr:rowOff>
    </xdr:from>
    <xdr:to>
      <xdr:col>6</xdr:col>
      <xdr:colOff>131377</xdr:colOff>
      <xdr:row>120</xdr:row>
      <xdr:rowOff>17859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CC147D6-F64D-4A78-9A8C-322544C99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G1:K8" totalsRowShown="0">
  <autoFilter ref="G1:K8" xr:uid="{00000000-0009-0000-0100-000001000000}"/>
  <tableColumns count="5">
    <tableColumn id="1" xr3:uid="{00000000-0010-0000-0000-000001000000}" name="Cross Over" dataCellStyle="Input"/>
    <tableColumn id="2" xr3:uid="{00000000-0010-0000-0000-000002000000}" name="Prev Co-Efficient"/>
    <tableColumn id="3" xr3:uid="{00000000-0010-0000-0000-000003000000}" name="Prev Subtract"/>
    <tableColumn id="4" xr3:uid="{00000000-0010-0000-0000-000004000000}" name="Current Coefficient" dataCellStyle="Input"/>
    <tableColumn id="5" xr3:uid="{00000000-0010-0000-0000-000005000000}" name="Calculated Subtract" dataCellStyle="Normal">
      <calculatedColumnFormula>Table1[[#This Row],[Prev Co-Efficient]]*Table1[[#This Row],[Cross Over]]-Table1[[#This Row],[Current Coefficient]]*Table1[[#This Row],[Cross Over]]+Table1[[#This Row],[Prev Subtract]]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C11" totalsRowCount="1">
  <autoFilter ref="A1:C10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100-000001000000}" name="Landing Metric" dataDxfId="158" totalsRowDxfId="157"/>
    <tableColumn id="2" xr3:uid="{00000000-0010-0000-0100-000002000000}" name="Data" dataDxfId="156" totalsRowDxfId="155" dataCellStyle="Input"/>
    <tableColumn id="3" xr3:uid="{00000000-0010-0000-0100-000003000000}" name="Deduction" totalsRowFunction="custom" dataDxfId="154" totalsRowDxfId="153">
      <totalsRowFormula>SUBTOTAL(109,C2:C10)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5" displayName="Table35" ref="A14:C24" totalsRowCount="1">
  <autoFilter ref="A14:C23" xr:uid="{00000000-0009-0000-0100-000004000000}">
    <filterColumn colId="0" hiddenButton="1"/>
    <filterColumn colId="1" hiddenButton="1"/>
    <filterColumn colId="2" hiddenButton="1"/>
  </autoFilter>
  <tableColumns count="3">
    <tableColumn id="1" xr3:uid="{00000000-0010-0000-0200-000001000000}" name="Landing Metric" dataDxfId="152" totalsRowDxfId="151"/>
    <tableColumn id="2" xr3:uid="{00000000-0010-0000-0200-000002000000}" name="Data" dataDxfId="150" totalsRowDxfId="149" dataCellStyle="Calculation">
      <calculatedColumnFormula>B2</calculatedColumnFormula>
    </tableColumn>
    <tableColumn id="3" xr3:uid="{00000000-0010-0000-0200-000003000000}" name="Deduction" totalsRowFunction="custom" dataDxfId="148" totalsRowDxfId="147">
      <totalsRowFormula>SUBTOTAL(109,C15:C23)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910970-E40B-4C26-9D0D-491ED5700DAE}" name="Table3511" displayName="Table3511" ref="A27:D37" totalsRowCount="1">
  <autoFilter ref="A27:D36" xr:uid="{1856B646-3BA6-404B-8BCA-2A101319BB82}">
    <filterColumn colId="0" hiddenButton="1"/>
    <filterColumn colId="1" hiddenButton="1"/>
    <filterColumn colId="2" hiddenButton="1"/>
    <filterColumn colId="3" hiddenButton="1"/>
  </autoFilter>
  <tableColumns count="4">
    <tableColumn id="1" xr3:uid="{3919FAA0-1E01-4419-A006-719C67EA85F1}" name="Landing Metric" dataDxfId="146" totalsRowDxfId="145"/>
    <tableColumn id="2" xr3:uid="{E36C2A90-C087-4181-8EE5-223C0FE5A546}" name="Data" dataDxfId="144" totalsRowDxfId="143" dataCellStyle="Calculation">
      <calculatedColumnFormula>B2</calculatedColumnFormula>
    </tableColumn>
    <tableColumn id="3" xr3:uid="{2B142A78-A0A2-4396-8B34-98BF1100B9EC}" name="Deduction" totalsRowFunction="custom" dataDxfId="142" totalsRowDxfId="141">
      <totalsRowFormula>SUBTOTAL(109,C28:C36)</totalsRowFormula>
    </tableColumn>
    <tableColumn id="4" xr3:uid="{9FF237B4-9124-417A-B056-E9BFED62DBF0}" name="Weight" totalsRowFunction="custom" dataDxfId="140" totalsRowDxfId="139" dataCellStyle="Calculation">
      <totalsRowFormula>SUBTOTAL(109,D28:D36)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771A8F-B28D-4E29-9397-692F54E9D916}" name="WFLandings" displayName="WFLandings" ref="A13:Z106" totalsRowShown="0">
  <autoFilter ref="A13:Z106" xr:uid="{FA7C2DD3-73F8-4F08-995E-ED4C8630FC34}"/>
  <sortState xmlns:xlrd2="http://schemas.microsoft.com/office/spreadsheetml/2017/richdata2" ref="A14:Z106">
    <sortCondition descending="1" ref="G13:G106"/>
  </sortState>
  <tableColumns count="26">
    <tableColumn id="1" xr3:uid="{07275F5A-11E0-472B-B0A5-CD9C6E1B041F}" name="Flight" dataDxfId="138" dataCellStyle="Input"/>
    <tableColumn id="30" xr3:uid="{83624614-80E6-4C42-8E5D-6AFD59637E86}" name="Pilot" dataDxfId="137" dataCellStyle="Input"/>
    <tableColumn id="2" xr3:uid="{0A00E3DB-E687-4486-AD69-5DD6E71996D4}" name="Raw Qs483 from PSX" dataDxfId="136" dataCellStyle="Input"/>
    <tableColumn id="3" xr3:uid="{16D92569-1516-4422-9F5F-7A05BA7D1C6C}" name="Main Sec" dataDxfId="135" dataCellStyle="Input"/>
    <tableColumn id="4" xr3:uid="{439CF3E9-B4CA-4384-A6A5-EAA79302589A}" name="Nose Sec" dataDxfId="134" dataCellStyle="Input"/>
    <tableColumn id="5" xr3:uid="{AA398DF7-3E07-4223-8A9F-43307DDACBC0}" name="OV" dataDxfId="133" dataCellStyle="Input"/>
    <tableColumn id="27" xr3:uid="{A975932D-06AB-4478-B83D-7EA23BD5960F}" name="Total Score" dataDxfId="132" dataCellStyle="Input">
      <calculatedColumnFormula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calculatedColumnFormula>
    </tableColumn>
    <tableColumn id="7" xr3:uid="{FEE33B15-CD2A-4557-92E5-9D053EC908C3}" name="Nose" dataDxfId="131">
      <calculatedColumnFormula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calculatedColumnFormula>
    </tableColumn>
    <tableColumn id="8" xr3:uid="{9220ECF6-BF13-4346-A3B5-7D09D55597A1}" name="Main" dataDxfId="130">
      <calculatedColumnFormula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calculatedColumnFormula>
    </tableColumn>
    <tableColumn id="9" xr3:uid="{9D116F8F-D6C6-4BF0-8169-669F419F14E4}" name="Offset" dataDxfId="129">
      <calculatedColumnFormula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calculatedColumnFormula>
    </tableColumn>
    <tableColumn id="10" xr3:uid="{8AC56955-44B6-432E-B454-6A5CC1959405}" name="Distance" dataDxfId="128">
      <calculatedColumnFormula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calculatedColumnFormula>
    </tableColumn>
    <tableColumn id="11" xr3:uid="{EBBD12E4-D1CB-4D8F-81CB-59A6E3497FE5}" name="Pitch" dataDxfId="127">
      <calculatedColumnFormula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calculatedColumnFormula>
    </tableColumn>
    <tableColumn id="12" xr3:uid="{976CB811-E1C2-4993-9A95-4D5804F8FCB5}" name="Bank" dataDxfId="126">
      <calculatedColumnFormula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calculatedColumnFormula>
    </tableColumn>
    <tableColumn id="13" xr3:uid="{96A7489A-4798-429D-BF8A-8DA6276514AF}" name="Crab" dataDxfId="125">
      <calculatedColumnFormula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calculatedColumnFormula>
    </tableColumn>
    <tableColumn id="14" xr3:uid="{C52BB669-FA64-43A5-90D2-979479A89C84}" name="vRef" dataDxfId="124">
      <calculatedColumnFormula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calculatedColumnFormula>
    </tableColumn>
    <tableColumn id="15" xr3:uid="{28D1832B-DA3F-4372-A171-F72AA14E8CC3}" name="Nose Trans Time" dataDxfId="123">
      <calculatedColumnFormula>IF(WFLandings[[#This Row],[Raw Qs483 from PSX]]="","",(WFLandings[[#This Row],[Nose Sec]]-WFLandings[[#This Row],[Main Sec]])*$P$4)</calculatedColumnFormula>
    </tableColumn>
    <tableColumn id="17" xr3:uid="{E812AC02-77EF-4177-9D5F-C35182D8E691}" name="NoseDeduct" dataDxfId="122">
      <calculatedColumnFormula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calculatedColumnFormula>
    </tableColumn>
    <tableColumn id="18" xr3:uid="{B88EE566-3EC1-4FFE-BEA7-B304A1DBC77D}" name="MainDeduct" dataDxfId="121">
      <calculatedColumnFormula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calculatedColumnFormula>
    </tableColumn>
    <tableColumn id="19" xr3:uid="{1406EEAD-6A3B-4E1A-B7B1-EB1752CC00D4}" name="OffsetDeduct" dataDxfId="120">
      <calculatedColumnFormula>IF(WFLandings[[#This Row],[Raw Qs483 from PSX]]="","",MAX(Offset!E$2*ABS(IF((WFLandings[[#This Row],[Offset]]-Offset!G$2)&lt;0,0,(WFLandings[[#This Row],[Offset]]-Offset!G$2)))^Offset!F$2-Offset!H$2,0))</calculatedColumnFormula>
    </tableColumn>
    <tableColumn id="20" xr3:uid="{695E0659-9D31-4356-B327-CF13983E62A4}" name="DistanceDeduct" dataDxfId="119">
      <calculatedColumnFormula>IF(WFLandings[[#This Row],[Raw Qs483 from PSX]]="","",MAX(Distance!E$2*IF(ABS(WFLandings[[#This Row],[Distance]]-Distance!G$2)&lt;0,0,ABS(WFLandings[[#This Row],[Distance]]-Distance!G$2))^Distance!F$2-Distance!H$2,0))</calculatedColumnFormula>
    </tableColumn>
    <tableColumn id="21" xr3:uid="{EB435E27-B5B4-4430-99C7-C3D20EAA2816}" name="PitchDeduct" dataDxfId="118">
      <calculatedColumnFormula>IF(WFLandings[[#This Row],[Raw Qs483 from PSX]]="","",MAX(Pitch!E$2*IF(ABS(WFLandings[[#This Row],[Pitch]]-Pitch!G$2)&lt;0,0,ABS(WFLandings[[#This Row],[Pitch]]-Pitch!G$2))^Pitch!F$2-Pitch!H$2,0))</calculatedColumnFormula>
    </tableColumn>
    <tableColumn id="22" xr3:uid="{A89E5F13-CEDB-43BF-A5B1-8C6284AA9434}" name="BankDeduct" dataDxfId="117">
      <calculatedColumnFormula>IF(WFLandings[[#This Row],[Raw Qs483 from PSX]]="","",MAX(Bank!E$2*IF(ABS(WFLandings[[#This Row],[Bank]]-Bank!G$2)&lt;0,0,ABS(WFLandings[[#This Row],[Bank]]-Bank!G$2))^Bank!F$2-Bank!H$2,0))</calculatedColumnFormula>
    </tableColumn>
    <tableColumn id="23" xr3:uid="{FAD84530-3BB8-4D06-B140-18E39C5BD1D6}" name="CrabDeduct" dataDxfId="116">
      <calculatedColumnFormula>IF(WFLandings[[#This Row],[Raw Qs483 from PSX]]="","",MAX(Crab!E$2*IF(ABS(WFLandings[[#This Row],[Crab]]-Crab!G$2)&lt;0,0,ABS(WFLandings[[#This Row],[Crab]]-Crab!G$2))^Crab!F$2-Crab!H$2,0))</calculatedColumnFormula>
    </tableColumn>
    <tableColumn id="24" xr3:uid="{666A1440-88F4-4CA4-A36D-8212866E2E4B}" name="vRefDeduct" dataDxfId="115">
      <calculatedColumnFormula>IF(WFLandings[[#This Row],[Raw Qs483 from PSX]]="","",MAX(vRef!E$2*IF(ABS(WFLandings[[#This Row],[vRef]]-vRef!G$2)&lt;0,0,ABS(WFLandings[[#This Row],[vRef]]-vRef!G$2))^vRef!F$2-vRef!H$2,0))</calculatedColumnFormula>
    </tableColumn>
    <tableColumn id="25" xr3:uid="{6D5F69B7-79D7-4F23-96A5-803917B821CE}" name="NoseTransDeduct" dataDxfId="114">
      <calculatedColumnFormula>IF(WFLandings[[#This Row],[Raw Qs483 from PSX]]="","",IF(WFLandings[[#This Row],[Nose Trans Time]]=0,0,MAX('Nose Transition'!E$2*ABS(WFLandings[[#This Row],[Nose Trans Time]]-'Nose Transition'!G$2)^'Nose Transition'!F$2-'Nose Transition'!H$2,0)))</calculatedColumnFormula>
    </tableColumn>
    <tableColumn id="29" xr3:uid="{DD29878F-444E-4F1B-B795-CC0C0D09EF55}" name="Comments" dataCellStyle="Inpu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877975-7814-4420-B248-AF1FC4A91258}" name="WF19ScoreDist" displayName="WF19ScoreDist" ref="A2:E14" totalsRowCount="1">
  <autoFilter ref="A2:E13" xr:uid="{1101012C-929F-4100-A175-1BED98A5BB41}"/>
  <tableColumns count="5">
    <tableColumn id="1" xr3:uid="{A2242B0E-E47F-43A7-AD6D-19D80925E307}" name="Score" totalsRowLabel="Flights" dataDxfId="113">
      <calculatedColumnFormula>MIN(WFLandings[Total Score])</calculatedColumnFormula>
    </tableColumn>
    <tableColumn id="2" xr3:uid="{60C63D97-B72B-4F22-B055-5C1BAF72B564}" name="Score Max" dataDxfId="112">
      <calculatedColumnFormula>A3+$B$3</calculatedColumnFormula>
    </tableColumn>
    <tableColumn id="3" xr3:uid="{C7D37CCC-0CE7-4962-AAE4-33A1B23BC67C}" name="Total Scores" totalsRowFunction="sum" dataDxfId="111">
      <calculatedColumnFormula>COUNTIFS(WFLandings[[Total Score]:[Total Score]],"&gt;="&amp;A3,WFLandings[[Total Score]:[Total Score]],"&lt;"&amp;B3)</calculatedColumnFormula>
    </tableColumn>
    <tableColumn id="4" xr3:uid="{DADB8757-DE61-4451-A4FD-5C3C806DA4F6}" name="Cumulative">
      <calculatedColumnFormula>COUNTIF(WFLandings[[Total Score]:[Total Score]],"&lt;"&amp;B3)</calculatedColumnFormula>
    </tableColumn>
    <tableColumn id="5" xr3:uid="{C8DE40DA-6C55-44B2-A403-CEE9EEF2BEE1}" name="Percent" totalsRowFunction="sum" totalsRowDxfId="110">
      <calculatedColumnFormula>WF19ScoreDist[[#This Row],[Total Scores]]/WF19ScoreDist[[#Totals],[Total Scores]]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D2648D-F225-4733-A58C-BF18B891E756}" name="Table6" displayName="Table6" ref="A6:C106" totalsRowShown="0">
  <autoFilter ref="A6:C106" xr:uid="{1ABD8271-785D-4F02-90DA-94CDE189EBF9}"/>
  <sortState xmlns:xlrd2="http://schemas.microsoft.com/office/spreadsheetml/2017/richdata2" ref="A7:C106">
    <sortCondition ref="A6:A106"/>
  </sortState>
  <tableColumns count="3">
    <tableColumn id="1" xr3:uid="{5CBFA5F8-4251-4E5E-9805-3ADA6682F985}" name="Flight"/>
    <tableColumn id="2" xr3:uid="{80F06704-BCF7-40B5-AD0E-C3CDA7C3AACD}" name="Scores" dataDxfId="109">
      <calculatedColumnFormula>RANDBETWEEN(0,100*10^$B$3)/10^($B$3+2)</calculatedColumnFormula>
    </tableColumn>
    <tableColumn id="3" xr3:uid="{DE9656A9-E6D6-4F95-986A-16D1CCAAD81B}" name="Duplicate" dataDxfId="108">
      <calculatedColumnFormula>IF(COUNTIF(B$7:OFFSET(B$7,$B$2-1,0),Table6[[#This Row],[Scores]])&gt;1,1,0)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538B48-D30B-4088-B331-536E823549F6}" name="Table8" displayName="Table8" ref="H1:J94" totalsRowShown="0">
  <autoFilter ref="H1:J94" xr:uid="{54EDD6EC-F833-4B6E-9A6E-6FB34C80D2F4}"/>
  <sortState xmlns:xlrd2="http://schemas.microsoft.com/office/spreadsheetml/2017/richdata2" ref="H2:J94">
    <sortCondition ref="H1:H94"/>
  </sortState>
  <tableColumns count="3">
    <tableColumn id="1" xr3:uid="{FE779391-C5FD-4B55-891E-0526BF695F9C}" name="Nose"/>
    <tableColumn id="3" xr3:uid="{BA3A5709-F196-4F68-9B36-D5C4FBFB5BC5}" name="Z Score" dataDxfId="107">
      <calculatedColumnFormula>(H2-$E$2)/$E$3</calculatedColumnFormula>
    </tableColumn>
    <tableColumn id="2" xr3:uid="{710467B6-486B-45DC-B71C-A0B2E609EA8B}" name="Normal Score" dataDxfId="106">
      <calculatedColumnFormula>_xlfn.NORM.DIST(H2,$E$2,$E$3,FALSE)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05AB09-8BEF-4892-983E-476E392185F3}" name="Table810" displayName="Table810" ref="L1:N94" totalsRowShown="0">
  <autoFilter ref="L1:N94" xr:uid="{6FB4E8B5-03BD-4FF2-AA3D-5BE7C204DC4F}"/>
  <sortState xmlns:xlrd2="http://schemas.microsoft.com/office/spreadsheetml/2017/richdata2" ref="L2:N94">
    <sortCondition ref="L1:L94"/>
  </sortState>
  <tableColumns count="3">
    <tableColumn id="1" xr3:uid="{CA60D749-12A4-441D-9425-79B872DF48AA}" name="Main"/>
    <tableColumn id="3" xr3:uid="{19E77F87-D860-48B2-AD3B-CF3101C2B8B4}" name="Z Score" dataDxfId="105">
      <calculatedColumnFormula>(L2-$F$2)/$F$3</calculatedColumnFormula>
    </tableColumn>
    <tableColumn id="2" xr3:uid="{86C0C9A8-A928-422A-8A65-E96E2E15633D}" name="Normal Score" dataDxfId="104">
      <calculatedColumnFormula>_xlfn.NORM.DIST(L2,$F$2,$F$3,FALSE)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6bx.com/e6b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03"/>
  <sheetViews>
    <sheetView topLeftCell="A10" workbookViewId="0">
      <selection activeCell="P2" sqref="P2"/>
    </sheetView>
  </sheetViews>
  <sheetFormatPr defaultRowHeight="15" x14ac:dyDescent="0.25"/>
  <cols>
    <col min="1" max="1" width="10" bestFit="1" customWidth="1"/>
    <col min="2" max="2" width="20.140625" customWidth="1"/>
    <col min="3" max="3" width="11" style="2" customWidth="1"/>
    <col min="5" max="5" width="13" customWidth="1"/>
    <col min="6" max="6" width="12.5703125" customWidth="1"/>
    <col min="7" max="7" width="9" customWidth="1"/>
    <col min="8" max="8" width="13.5703125" bestFit="1" customWidth="1"/>
    <col min="9" max="10" width="12.5703125" customWidth="1"/>
    <col min="14" max="14" width="15.7109375" bestFit="1" customWidth="1"/>
    <col min="15" max="15" width="4.42578125" customWidth="1"/>
  </cols>
  <sheetData>
    <row r="1" spans="1:19" ht="28.5" x14ac:dyDescent="0.45">
      <c r="A1" t="s">
        <v>242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0" t="s">
        <v>9</v>
      </c>
      <c r="N1" s="112" t="s">
        <v>10</v>
      </c>
      <c r="P1" s="112" t="s">
        <v>11</v>
      </c>
      <c r="S1" s="20"/>
    </row>
    <row r="2" spans="1:19" x14ac:dyDescent="0.25">
      <c r="A2">
        <v>0</v>
      </c>
      <c r="B2" s="4">
        <f>IF($J$5,MAX(0,ABS($E$5*ABS((A2-$G$5))^$F$5)-$H$5),IF(A2&lt;=$G$5,0,$E$5*((A2-$G$5))^$F$5-$H$5))</f>
        <v>6</v>
      </c>
      <c r="C2" s="4">
        <f>IF($J$2,MAX(0,ABS($E$2*ABS((A2-$G$2))^$F$2)-$H$2),IF(A2&lt;=$G$2,0,$E$2*((A2-$G$2))^$F$2-$H$2))</f>
        <v>6</v>
      </c>
      <c r="E2" s="41">
        <f>IF('Score Distribution'!$C$16,E4,E3)</f>
        <v>7.4999999999999997E-2</v>
      </c>
      <c r="F2" s="41">
        <f>IF('Score Distribution'!$C$16,F4,F3)</f>
        <v>1</v>
      </c>
      <c r="G2" s="41">
        <f>IF('Score Distribution'!$C$16,G4,G3)</f>
        <v>100</v>
      </c>
      <c r="H2" s="41">
        <f>IF('Score Distribution'!$C$16,H4,H3)</f>
        <v>1.5</v>
      </c>
      <c r="I2" s="41">
        <f>IF('Score Distribution'!$C$16,I4,I3)</f>
        <v>20</v>
      </c>
      <c r="J2" s="41" t="b">
        <f>IF('Score Distribution'!$C$16,J4,J3)</f>
        <v>1</v>
      </c>
      <c r="K2" t="s">
        <v>12</v>
      </c>
      <c r="N2" s="5">
        <v>167</v>
      </c>
      <c r="P2" s="4">
        <f>IF($J$2,MAX(0,ABS($E$2*ABS((N2-$G$2))^$F$2)-$H$2),IF(N2&lt;=$G$2,0,$E$2*((N2-$G$2))^$F$2-$H$2))</f>
        <v>3.5249999999999995</v>
      </c>
    </row>
    <row r="3" spans="1:19" x14ac:dyDescent="0.25">
      <c r="A3">
        <v>5</v>
      </c>
      <c r="B3" s="4">
        <f t="shared" ref="B3:B66" si="0">IF($J$5,MAX(0,ABS($E$5*ABS((A3-$G$5))^$F$5)-$H$5),IF(A3&lt;=$G$5,0,$E$5*((A3-$G$5))^$F$5-$H$5))</f>
        <v>5.625</v>
      </c>
      <c r="C3" s="4">
        <f t="shared" ref="C3:C66" si="1">IF($J$2,MAX(0,ABS($E$2*ABS((A3-$G$2))^$F$2)-$H$2),IF(A3&lt;=$G$2,0,$E$2*((A3-$G$2))^$F$2-$H$2))</f>
        <v>5.625</v>
      </c>
      <c r="E3" s="5">
        <v>7.4999999999999997E-2</v>
      </c>
      <c r="F3" s="5">
        <v>1</v>
      </c>
      <c r="G3" s="5">
        <v>100</v>
      </c>
      <c r="H3" s="5">
        <v>1.5</v>
      </c>
      <c r="I3" s="5">
        <v>20</v>
      </c>
      <c r="J3" s="5" t="b">
        <v>1</v>
      </c>
      <c r="K3" t="s">
        <v>13</v>
      </c>
    </row>
    <row r="4" spans="1:19" x14ac:dyDescent="0.25">
      <c r="A4">
        <v>10</v>
      </c>
      <c r="B4" s="4">
        <f t="shared" si="0"/>
        <v>5.25</v>
      </c>
      <c r="C4" s="4">
        <f t="shared" si="1"/>
        <v>5.25</v>
      </c>
      <c r="E4" s="5">
        <v>0.68489999999999995</v>
      </c>
      <c r="F4" s="5">
        <v>0.8</v>
      </c>
      <c r="G4" s="5">
        <v>80</v>
      </c>
      <c r="H4" s="5">
        <v>0</v>
      </c>
      <c r="I4" s="5">
        <v>20</v>
      </c>
      <c r="J4" s="5" t="b">
        <v>1</v>
      </c>
      <c r="K4" t="s">
        <v>14</v>
      </c>
    </row>
    <row r="5" spans="1:19" x14ac:dyDescent="0.25">
      <c r="A5">
        <v>15</v>
      </c>
      <c r="B5" s="4">
        <f t="shared" si="0"/>
        <v>4.875</v>
      </c>
      <c r="C5" s="4">
        <f t="shared" si="1"/>
        <v>4.875</v>
      </c>
      <c r="E5" s="72">
        <v>7.4999999999999997E-2</v>
      </c>
      <c r="F5" s="72">
        <v>1</v>
      </c>
      <c r="G5" s="72">
        <v>100</v>
      </c>
      <c r="H5" s="72">
        <v>1.5</v>
      </c>
      <c r="I5" s="72">
        <v>20</v>
      </c>
      <c r="J5" s="72" t="b">
        <v>1</v>
      </c>
      <c r="K5" t="s">
        <v>15</v>
      </c>
    </row>
    <row r="6" spans="1:19" x14ac:dyDescent="0.25">
      <c r="A6">
        <v>20</v>
      </c>
      <c r="B6" s="4">
        <f t="shared" si="0"/>
        <v>4.5</v>
      </c>
      <c r="C6" s="4">
        <f t="shared" si="1"/>
        <v>4.5</v>
      </c>
    </row>
    <row r="7" spans="1:19" x14ac:dyDescent="0.25">
      <c r="A7">
        <v>25</v>
      </c>
      <c r="B7" s="4">
        <f t="shared" si="0"/>
        <v>4.125</v>
      </c>
      <c r="C7" s="4">
        <f t="shared" si="1"/>
        <v>4.125</v>
      </c>
    </row>
    <row r="8" spans="1:19" x14ac:dyDescent="0.25">
      <c r="A8">
        <v>30</v>
      </c>
      <c r="B8" s="4">
        <f t="shared" si="0"/>
        <v>3.75</v>
      </c>
      <c r="C8" s="4">
        <f t="shared" si="1"/>
        <v>3.75</v>
      </c>
    </row>
    <row r="9" spans="1:19" x14ac:dyDescent="0.25">
      <c r="A9">
        <v>35</v>
      </c>
      <c r="B9" s="4">
        <f t="shared" si="0"/>
        <v>3.375</v>
      </c>
      <c r="C9" s="4">
        <f t="shared" si="1"/>
        <v>3.375</v>
      </c>
    </row>
    <row r="10" spans="1:19" x14ac:dyDescent="0.25">
      <c r="A10">
        <v>40</v>
      </c>
      <c r="B10" s="4">
        <f t="shared" si="0"/>
        <v>3</v>
      </c>
      <c r="C10" s="4">
        <f t="shared" si="1"/>
        <v>3</v>
      </c>
    </row>
    <row r="11" spans="1:19" x14ac:dyDescent="0.25">
      <c r="A11">
        <v>45</v>
      </c>
      <c r="B11" s="4">
        <f t="shared" si="0"/>
        <v>2.625</v>
      </c>
      <c r="C11" s="4">
        <f t="shared" si="1"/>
        <v>2.625</v>
      </c>
    </row>
    <row r="12" spans="1:19" x14ac:dyDescent="0.25">
      <c r="A12">
        <v>50</v>
      </c>
      <c r="B12" s="4">
        <f t="shared" si="0"/>
        <v>2.25</v>
      </c>
      <c r="C12" s="4">
        <f t="shared" si="1"/>
        <v>2.25</v>
      </c>
    </row>
    <row r="13" spans="1:19" x14ac:dyDescent="0.25">
      <c r="A13">
        <v>55</v>
      </c>
      <c r="B13" s="4">
        <f t="shared" si="0"/>
        <v>1.875</v>
      </c>
      <c r="C13" s="4">
        <f t="shared" si="1"/>
        <v>1.875</v>
      </c>
    </row>
    <row r="14" spans="1:19" x14ac:dyDescent="0.25">
      <c r="A14">
        <v>60</v>
      </c>
      <c r="B14" s="4">
        <f t="shared" si="0"/>
        <v>1.5</v>
      </c>
      <c r="C14" s="4">
        <f t="shared" si="1"/>
        <v>1.5</v>
      </c>
    </row>
    <row r="15" spans="1:19" x14ac:dyDescent="0.25">
      <c r="A15">
        <v>65</v>
      </c>
      <c r="B15" s="4">
        <f t="shared" si="0"/>
        <v>1.125</v>
      </c>
      <c r="C15" s="4">
        <f t="shared" si="1"/>
        <v>1.125</v>
      </c>
    </row>
    <row r="16" spans="1:19" x14ac:dyDescent="0.25">
      <c r="A16">
        <v>70</v>
      </c>
      <c r="B16" s="4">
        <f t="shared" si="0"/>
        <v>0.75</v>
      </c>
      <c r="C16" s="4">
        <f t="shared" si="1"/>
        <v>0.75</v>
      </c>
    </row>
    <row r="17" spans="1:3" x14ac:dyDescent="0.25">
      <c r="A17">
        <v>75</v>
      </c>
      <c r="B17" s="4">
        <f t="shared" si="0"/>
        <v>0.375</v>
      </c>
      <c r="C17" s="4">
        <f t="shared" si="1"/>
        <v>0.375</v>
      </c>
    </row>
    <row r="18" spans="1:3" x14ac:dyDescent="0.25">
      <c r="A18">
        <v>80</v>
      </c>
      <c r="B18" s="4">
        <f t="shared" si="0"/>
        <v>0</v>
      </c>
      <c r="C18" s="4">
        <f t="shared" si="1"/>
        <v>0</v>
      </c>
    </row>
    <row r="19" spans="1:3" x14ac:dyDescent="0.25">
      <c r="A19">
        <v>85</v>
      </c>
      <c r="B19" s="4">
        <f t="shared" si="0"/>
        <v>0</v>
      </c>
      <c r="C19" s="4">
        <f t="shared" si="1"/>
        <v>0</v>
      </c>
    </row>
    <row r="20" spans="1:3" x14ac:dyDescent="0.25">
      <c r="A20">
        <v>90</v>
      </c>
      <c r="B20" s="4">
        <f t="shared" si="0"/>
        <v>0</v>
      </c>
      <c r="C20" s="4">
        <f t="shared" si="1"/>
        <v>0</v>
      </c>
    </row>
    <row r="21" spans="1:3" x14ac:dyDescent="0.25">
      <c r="A21">
        <v>95</v>
      </c>
      <c r="B21" s="4">
        <f t="shared" si="0"/>
        <v>0</v>
      </c>
      <c r="C21" s="4">
        <f t="shared" si="1"/>
        <v>0</v>
      </c>
    </row>
    <row r="22" spans="1:3" x14ac:dyDescent="0.25">
      <c r="A22">
        <v>100</v>
      </c>
      <c r="B22" s="4">
        <f t="shared" si="0"/>
        <v>0</v>
      </c>
      <c r="C22" s="4">
        <f t="shared" si="1"/>
        <v>0</v>
      </c>
    </row>
    <row r="23" spans="1:3" x14ac:dyDescent="0.25">
      <c r="A23">
        <v>105</v>
      </c>
      <c r="B23" s="4">
        <f t="shared" si="0"/>
        <v>0</v>
      </c>
      <c r="C23" s="4">
        <f t="shared" si="1"/>
        <v>0</v>
      </c>
    </row>
    <row r="24" spans="1:3" x14ac:dyDescent="0.25">
      <c r="A24">
        <v>110</v>
      </c>
      <c r="B24" s="4">
        <f t="shared" si="0"/>
        <v>0</v>
      </c>
      <c r="C24" s="4">
        <f t="shared" si="1"/>
        <v>0</v>
      </c>
    </row>
    <row r="25" spans="1:3" x14ac:dyDescent="0.25">
      <c r="A25">
        <v>115</v>
      </c>
      <c r="B25" s="4">
        <f t="shared" si="0"/>
        <v>0</v>
      </c>
      <c r="C25" s="4">
        <f t="shared" si="1"/>
        <v>0</v>
      </c>
    </row>
    <row r="26" spans="1:3" x14ac:dyDescent="0.25">
      <c r="A26">
        <v>120</v>
      </c>
      <c r="B26" s="4">
        <f t="shared" si="0"/>
        <v>0</v>
      </c>
      <c r="C26" s="4">
        <f t="shared" si="1"/>
        <v>0</v>
      </c>
    </row>
    <row r="27" spans="1:3" x14ac:dyDescent="0.25">
      <c r="A27">
        <v>125</v>
      </c>
      <c r="B27" s="4">
        <f t="shared" si="0"/>
        <v>0.375</v>
      </c>
      <c r="C27" s="4">
        <f t="shared" si="1"/>
        <v>0.375</v>
      </c>
    </row>
    <row r="28" spans="1:3" x14ac:dyDescent="0.25">
      <c r="A28">
        <v>130</v>
      </c>
      <c r="B28" s="4">
        <f t="shared" si="0"/>
        <v>0.75</v>
      </c>
      <c r="C28" s="4">
        <f t="shared" si="1"/>
        <v>0.75</v>
      </c>
    </row>
    <row r="29" spans="1:3" x14ac:dyDescent="0.25">
      <c r="A29">
        <v>135</v>
      </c>
      <c r="B29" s="4">
        <f t="shared" si="0"/>
        <v>1.125</v>
      </c>
      <c r="C29" s="4">
        <f t="shared" si="1"/>
        <v>1.125</v>
      </c>
    </row>
    <row r="30" spans="1:3" x14ac:dyDescent="0.25">
      <c r="A30">
        <v>140</v>
      </c>
      <c r="B30" s="4">
        <f t="shared" si="0"/>
        <v>1.5</v>
      </c>
      <c r="C30" s="4">
        <f t="shared" si="1"/>
        <v>1.5</v>
      </c>
    </row>
    <row r="31" spans="1:3" x14ac:dyDescent="0.25">
      <c r="A31">
        <v>145</v>
      </c>
      <c r="B31" s="4">
        <f t="shared" si="0"/>
        <v>1.875</v>
      </c>
      <c r="C31" s="4">
        <f t="shared" si="1"/>
        <v>1.875</v>
      </c>
    </row>
    <row r="32" spans="1:3" x14ac:dyDescent="0.25">
      <c r="A32">
        <v>150</v>
      </c>
      <c r="B32" s="4">
        <f t="shared" si="0"/>
        <v>2.25</v>
      </c>
      <c r="C32" s="4">
        <f t="shared" si="1"/>
        <v>2.25</v>
      </c>
    </row>
    <row r="33" spans="1:3" x14ac:dyDescent="0.25">
      <c r="A33">
        <v>155</v>
      </c>
      <c r="B33" s="4">
        <f t="shared" si="0"/>
        <v>2.625</v>
      </c>
      <c r="C33" s="4">
        <f t="shared" si="1"/>
        <v>2.625</v>
      </c>
    </row>
    <row r="34" spans="1:3" x14ac:dyDescent="0.25">
      <c r="A34">
        <v>160</v>
      </c>
      <c r="B34" s="4">
        <f t="shared" si="0"/>
        <v>3</v>
      </c>
      <c r="C34" s="4">
        <f t="shared" si="1"/>
        <v>3</v>
      </c>
    </row>
    <row r="35" spans="1:3" x14ac:dyDescent="0.25">
      <c r="A35">
        <v>165</v>
      </c>
      <c r="B35" s="4">
        <f t="shared" si="0"/>
        <v>3.375</v>
      </c>
      <c r="C35" s="4">
        <f t="shared" si="1"/>
        <v>3.375</v>
      </c>
    </row>
    <row r="36" spans="1:3" x14ac:dyDescent="0.25">
      <c r="A36">
        <v>170</v>
      </c>
      <c r="B36" s="4">
        <f t="shared" si="0"/>
        <v>3.75</v>
      </c>
      <c r="C36" s="4">
        <f t="shared" si="1"/>
        <v>3.75</v>
      </c>
    </row>
    <row r="37" spans="1:3" x14ac:dyDescent="0.25">
      <c r="A37">
        <v>175</v>
      </c>
      <c r="B37" s="4">
        <f t="shared" si="0"/>
        <v>4.125</v>
      </c>
      <c r="C37" s="4">
        <f t="shared" si="1"/>
        <v>4.125</v>
      </c>
    </row>
    <row r="38" spans="1:3" x14ac:dyDescent="0.25">
      <c r="A38">
        <v>180</v>
      </c>
      <c r="B38" s="4">
        <f t="shared" si="0"/>
        <v>4.5</v>
      </c>
      <c r="C38" s="4">
        <f t="shared" si="1"/>
        <v>4.5</v>
      </c>
    </row>
    <row r="39" spans="1:3" x14ac:dyDescent="0.25">
      <c r="A39">
        <v>185</v>
      </c>
      <c r="B39" s="4">
        <f t="shared" si="0"/>
        <v>4.875</v>
      </c>
      <c r="C39" s="4">
        <f t="shared" si="1"/>
        <v>4.875</v>
      </c>
    </row>
    <row r="40" spans="1:3" x14ac:dyDescent="0.25">
      <c r="A40">
        <v>190</v>
      </c>
      <c r="B40" s="4">
        <f t="shared" si="0"/>
        <v>5.25</v>
      </c>
      <c r="C40" s="4">
        <f t="shared" si="1"/>
        <v>5.25</v>
      </c>
    </row>
    <row r="41" spans="1:3" x14ac:dyDescent="0.25">
      <c r="A41">
        <v>195</v>
      </c>
      <c r="B41" s="4">
        <f t="shared" si="0"/>
        <v>5.625</v>
      </c>
      <c r="C41" s="4">
        <f t="shared" si="1"/>
        <v>5.625</v>
      </c>
    </row>
    <row r="42" spans="1:3" x14ac:dyDescent="0.25">
      <c r="A42">
        <v>200</v>
      </c>
      <c r="B42" s="4">
        <f t="shared" si="0"/>
        <v>6</v>
      </c>
      <c r="C42" s="4">
        <f t="shared" si="1"/>
        <v>6</v>
      </c>
    </row>
    <row r="43" spans="1:3" x14ac:dyDescent="0.25">
      <c r="A43">
        <v>205</v>
      </c>
      <c r="B43" s="4">
        <f t="shared" si="0"/>
        <v>6.375</v>
      </c>
      <c r="C43" s="4">
        <f t="shared" si="1"/>
        <v>6.375</v>
      </c>
    </row>
    <row r="44" spans="1:3" x14ac:dyDescent="0.25">
      <c r="A44">
        <v>210</v>
      </c>
      <c r="B44" s="4">
        <f t="shared" si="0"/>
        <v>6.75</v>
      </c>
      <c r="C44" s="4">
        <f t="shared" si="1"/>
        <v>6.75</v>
      </c>
    </row>
    <row r="45" spans="1:3" x14ac:dyDescent="0.25">
      <c r="A45">
        <v>215</v>
      </c>
      <c r="B45" s="4">
        <f t="shared" si="0"/>
        <v>7.125</v>
      </c>
      <c r="C45" s="4">
        <f t="shared" si="1"/>
        <v>7.125</v>
      </c>
    </row>
    <row r="46" spans="1:3" x14ac:dyDescent="0.25">
      <c r="A46">
        <v>220</v>
      </c>
      <c r="B46" s="4">
        <f t="shared" si="0"/>
        <v>7.5</v>
      </c>
      <c r="C46" s="4">
        <f t="shared" si="1"/>
        <v>7.5</v>
      </c>
    </row>
    <row r="47" spans="1:3" x14ac:dyDescent="0.25">
      <c r="A47">
        <v>225</v>
      </c>
      <c r="B47" s="4">
        <f t="shared" si="0"/>
        <v>7.875</v>
      </c>
      <c r="C47" s="4">
        <f t="shared" si="1"/>
        <v>7.875</v>
      </c>
    </row>
    <row r="48" spans="1:3" x14ac:dyDescent="0.25">
      <c r="A48">
        <v>230</v>
      </c>
      <c r="B48" s="4">
        <f t="shared" si="0"/>
        <v>8.25</v>
      </c>
      <c r="C48" s="4">
        <f t="shared" si="1"/>
        <v>8.25</v>
      </c>
    </row>
    <row r="49" spans="1:3" x14ac:dyDescent="0.25">
      <c r="A49">
        <v>235</v>
      </c>
      <c r="B49" s="4">
        <f t="shared" si="0"/>
        <v>8.625</v>
      </c>
      <c r="C49" s="4">
        <f t="shared" si="1"/>
        <v>8.625</v>
      </c>
    </row>
    <row r="50" spans="1:3" x14ac:dyDescent="0.25">
      <c r="A50">
        <v>240</v>
      </c>
      <c r="B50" s="4">
        <f t="shared" si="0"/>
        <v>9</v>
      </c>
      <c r="C50" s="4">
        <f t="shared" si="1"/>
        <v>9</v>
      </c>
    </row>
    <row r="51" spans="1:3" x14ac:dyDescent="0.25">
      <c r="A51">
        <v>245</v>
      </c>
      <c r="B51" s="4">
        <f t="shared" si="0"/>
        <v>9.375</v>
      </c>
      <c r="C51" s="4">
        <f t="shared" si="1"/>
        <v>9.375</v>
      </c>
    </row>
    <row r="52" spans="1:3" x14ac:dyDescent="0.25">
      <c r="A52">
        <v>250</v>
      </c>
      <c r="B52" s="4">
        <f t="shared" si="0"/>
        <v>9.75</v>
      </c>
      <c r="C52" s="4">
        <f t="shared" si="1"/>
        <v>9.75</v>
      </c>
    </row>
    <row r="53" spans="1:3" x14ac:dyDescent="0.25">
      <c r="A53">
        <v>255</v>
      </c>
      <c r="B53" s="4">
        <f t="shared" si="0"/>
        <v>10.125</v>
      </c>
      <c r="C53" s="4">
        <f t="shared" si="1"/>
        <v>10.125</v>
      </c>
    </row>
    <row r="54" spans="1:3" x14ac:dyDescent="0.25">
      <c r="A54">
        <v>260</v>
      </c>
      <c r="B54" s="4">
        <f t="shared" si="0"/>
        <v>10.5</v>
      </c>
      <c r="C54" s="4">
        <f t="shared" si="1"/>
        <v>10.5</v>
      </c>
    </row>
    <row r="55" spans="1:3" x14ac:dyDescent="0.25">
      <c r="A55">
        <v>265</v>
      </c>
      <c r="B55" s="4">
        <f t="shared" si="0"/>
        <v>10.875</v>
      </c>
      <c r="C55" s="4">
        <f t="shared" si="1"/>
        <v>10.875</v>
      </c>
    </row>
    <row r="56" spans="1:3" x14ac:dyDescent="0.25">
      <c r="A56">
        <v>270</v>
      </c>
      <c r="B56" s="4">
        <f t="shared" si="0"/>
        <v>11.25</v>
      </c>
      <c r="C56" s="4">
        <f t="shared" si="1"/>
        <v>11.25</v>
      </c>
    </row>
    <row r="57" spans="1:3" x14ac:dyDescent="0.25">
      <c r="A57">
        <v>275</v>
      </c>
      <c r="B57" s="4">
        <f t="shared" si="0"/>
        <v>11.625</v>
      </c>
      <c r="C57" s="4">
        <f t="shared" si="1"/>
        <v>11.625</v>
      </c>
    </row>
    <row r="58" spans="1:3" x14ac:dyDescent="0.25">
      <c r="A58">
        <v>280</v>
      </c>
      <c r="B58" s="4">
        <f t="shared" si="0"/>
        <v>12</v>
      </c>
      <c r="C58" s="4">
        <f t="shared" si="1"/>
        <v>12</v>
      </c>
    </row>
    <row r="59" spans="1:3" x14ac:dyDescent="0.25">
      <c r="A59">
        <v>285</v>
      </c>
      <c r="B59" s="4">
        <f t="shared" si="0"/>
        <v>12.375</v>
      </c>
      <c r="C59" s="4">
        <f t="shared" si="1"/>
        <v>12.375</v>
      </c>
    </row>
    <row r="60" spans="1:3" x14ac:dyDescent="0.25">
      <c r="A60">
        <v>290</v>
      </c>
      <c r="B60" s="4">
        <f t="shared" si="0"/>
        <v>12.75</v>
      </c>
      <c r="C60" s="4">
        <f t="shared" si="1"/>
        <v>12.75</v>
      </c>
    </row>
    <row r="61" spans="1:3" x14ac:dyDescent="0.25">
      <c r="A61">
        <v>295</v>
      </c>
      <c r="B61" s="4">
        <f t="shared" si="0"/>
        <v>13.125</v>
      </c>
      <c r="C61" s="4">
        <f t="shared" si="1"/>
        <v>13.125</v>
      </c>
    </row>
    <row r="62" spans="1:3" x14ac:dyDescent="0.25">
      <c r="A62">
        <v>300</v>
      </c>
      <c r="B62" s="4">
        <f t="shared" si="0"/>
        <v>13.5</v>
      </c>
      <c r="C62" s="4">
        <f t="shared" si="1"/>
        <v>13.5</v>
      </c>
    </row>
    <row r="63" spans="1:3" x14ac:dyDescent="0.25">
      <c r="A63">
        <v>305</v>
      </c>
      <c r="B63" s="4">
        <f t="shared" si="0"/>
        <v>13.875</v>
      </c>
      <c r="C63" s="4">
        <f t="shared" si="1"/>
        <v>13.875</v>
      </c>
    </row>
    <row r="64" spans="1:3" x14ac:dyDescent="0.25">
      <c r="A64">
        <v>310</v>
      </c>
      <c r="B64" s="4">
        <f t="shared" si="0"/>
        <v>14.25</v>
      </c>
      <c r="C64" s="4">
        <f t="shared" si="1"/>
        <v>14.25</v>
      </c>
    </row>
    <row r="65" spans="1:3" x14ac:dyDescent="0.25">
      <c r="A65">
        <v>315</v>
      </c>
      <c r="B65" s="4">
        <f t="shared" si="0"/>
        <v>14.625</v>
      </c>
      <c r="C65" s="4">
        <f t="shared" si="1"/>
        <v>14.625</v>
      </c>
    </row>
    <row r="66" spans="1:3" x14ac:dyDescent="0.25">
      <c r="A66">
        <v>320</v>
      </c>
      <c r="B66" s="4">
        <f t="shared" si="0"/>
        <v>15</v>
      </c>
      <c r="C66" s="4">
        <f t="shared" si="1"/>
        <v>15</v>
      </c>
    </row>
    <row r="67" spans="1:3" x14ac:dyDescent="0.25">
      <c r="A67">
        <v>325</v>
      </c>
      <c r="B67" s="4">
        <f t="shared" ref="B67:B102" si="2">IF($J$5,MAX(0,ABS($E$5*ABS((A67-$G$5))^$F$5)-$H$5),IF(A67&lt;=$G$5,0,$E$5*((A67-$G$5))^$F$5-$H$5))</f>
        <v>15.375</v>
      </c>
      <c r="C67" s="4">
        <f t="shared" ref="C67:C102" si="3">IF($J$2,MAX(0,ABS($E$2*ABS((A67-$G$2))^$F$2)-$H$2),IF(A67&lt;=$G$2,0,$E$2*((A67-$G$2))^$F$2-$H$2))</f>
        <v>15.375</v>
      </c>
    </row>
    <row r="68" spans="1:3" x14ac:dyDescent="0.25">
      <c r="A68">
        <v>330</v>
      </c>
      <c r="B68" s="4">
        <f t="shared" si="2"/>
        <v>15.75</v>
      </c>
      <c r="C68" s="4">
        <f t="shared" si="3"/>
        <v>15.75</v>
      </c>
    </row>
    <row r="69" spans="1:3" x14ac:dyDescent="0.25">
      <c r="A69">
        <v>335</v>
      </c>
      <c r="B69" s="4">
        <f t="shared" si="2"/>
        <v>16.125</v>
      </c>
      <c r="C69" s="4">
        <f t="shared" si="3"/>
        <v>16.125</v>
      </c>
    </row>
    <row r="70" spans="1:3" x14ac:dyDescent="0.25">
      <c r="A70">
        <v>340</v>
      </c>
      <c r="B70" s="4">
        <f t="shared" si="2"/>
        <v>16.5</v>
      </c>
      <c r="C70" s="4">
        <f t="shared" si="3"/>
        <v>16.5</v>
      </c>
    </row>
    <row r="71" spans="1:3" x14ac:dyDescent="0.25">
      <c r="A71">
        <v>345</v>
      </c>
      <c r="B71" s="4">
        <f t="shared" si="2"/>
        <v>16.875</v>
      </c>
      <c r="C71" s="4">
        <f t="shared" si="3"/>
        <v>16.875</v>
      </c>
    </row>
    <row r="72" spans="1:3" x14ac:dyDescent="0.25">
      <c r="A72">
        <v>350</v>
      </c>
      <c r="B72" s="4">
        <f t="shared" si="2"/>
        <v>17.25</v>
      </c>
      <c r="C72" s="4">
        <f t="shared" si="3"/>
        <v>17.25</v>
      </c>
    </row>
    <row r="73" spans="1:3" x14ac:dyDescent="0.25">
      <c r="A73">
        <v>355</v>
      </c>
      <c r="B73" s="4">
        <f t="shared" si="2"/>
        <v>17.625</v>
      </c>
      <c r="C73" s="4">
        <f t="shared" si="3"/>
        <v>17.625</v>
      </c>
    </row>
    <row r="74" spans="1:3" x14ac:dyDescent="0.25">
      <c r="A74">
        <v>360</v>
      </c>
      <c r="B74" s="4">
        <f t="shared" si="2"/>
        <v>18</v>
      </c>
      <c r="C74" s="4">
        <f t="shared" si="3"/>
        <v>18</v>
      </c>
    </row>
    <row r="75" spans="1:3" x14ac:dyDescent="0.25">
      <c r="A75">
        <v>365</v>
      </c>
      <c r="B75" s="4">
        <f t="shared" si="2"/>
        <v>18.375</v>
      </c>
      <c r="C75" s="4">
        <f t="shared" si="3"/>
        <v>18.375</v>
      </c>
    </row>
    <row r="76" spans="1:3" x14ac:dyDescent="0.25">
      <c r="A76">
        <v>370</v>
      </c>
      <c r="B76" s="4">
        <f t="shared" si="2"/>
        <v>18.75</v>
      </c>
      <c r="C76" s="4">
        <f t="shared" si="3"/>
        <v>18.75</v>
      </c>
    </row>
    <row r="77" spans="1:3" x14ac:dyDescent="0.25">
      <c r="A77">
        <v>375</v>
      </c>
      <c r="B77" s="4">
        <f t="shared" si="2"/>
        <v>19.125</v>
      </c>
      <c r="C77" s="4">
        <f t="shared" si="3"/>
        <v>19.125</v>
      </c>
    </row>
    <row r="78" spans="1:3" x14ac:dyDescent="0.25">
      <c r="A78">
        <v>380</v>
      </c>
      <c r="B78" s="4">
        <f t="shared" si="2"/>
        <v>19.5</v>
      </c>
      <c r="C78" s="4">
        <f t="shared" si="3"/>
        <v>19.5</v>
      </c>
    </row>
    <row r="79" spans="1:3" x14ac:dyDescent="0.25">
      <c r="A79">
        <v>385</v>
      </c>
      <c r="B79" s="4">
        <f t="shared" si="2"/>
        <v>19.875</v>
      </c>
      <c r="C79" s="4">
        <f t="shared" si="3"/>
        <v>19.875</v>
      </c>
    </row>
    <row r="80" spans="1:3" x14ac:dyDescent="0.25">
      <c r="A80">
        <v>390</v>
      </c>
      <c r="B80" s="4">
        <f t="shared" si="2"/>
        <v>20.25</v>
      </c>
      <c r="C80" s="4">
        <f t="shared" si="3"/>
        <v>20.25</v>
      </c>
    </row>
    <row r="81" spans="1:3" x14ac:dyDescent="0.25">
      <c r="A81">
        <v>395</v>
      </c>
      <c r="B81" s="4">
        <f t="shared" si="2"/>
        <v>20.625</v>
      </c>
      <c r="C81" s="4">
        <f t="shared" si="3"/>
        <v>20.625</v>
      </c>
    </row>
    <row r="82" spans="1:3" x14ac:dyDescent="0.25">
      <c r="A82">
        <v>400</v>
      </c>
      <c r="B82" s="4">
        <f t="shared" si="2"/>
        <v>21</v>
      </c>
      <c r="C82" s="4">
        <f t="shared" si="3"/>
        <v>21</v>
      </c>
    </row>
    <row r="83" spans="1:3" x14ac:dyDescent="0.25">
      <c r="A83">
        <v>405</v>
      </c>
      <c r="B83" s="4">
        <f t="shared" si="2"/>
        <v>21.375</v>
      </c>
      <c r="C83" s="4">
        <f t="shared" si="3"/>
        <v>21.375</v>
      </c>
    </row>
    <row r="84" spans="1:3" x14ac:dyDescent="0.25">
      <c r="A84">
        <v>410</v>
      </c>
      <c r="B84" s="4">
        <f t="shared" si="2"/>
        <v>21.75</v>
      </c>
      <c r="C84" s="4">
        <f t="shared" si="3"/>
        <v>21.75</v>
      </c>
    </row>
    <row r="85" spans="1:3" x14ac:dyDescent="0.25">
      <c r="A85">
        <v>415</v>
      </c>
      <c r="B85" s="4">
        <f t="shared" si="2"/>
        <v>22.125</v>
      </c>
      <c r="C85" s="4">
        <f t="shared" si="3"/>
        <v>22.125</v>
      </c>
    </row>
    <row r="86" spans="1:3" x14ac:dyDescent="0.25">
      <c r="A86">
        <v>420</v>
      </c>
      <c r="B86" s="4">
        <f t="shared" si="2"/>
        <v>22.5</v>
      </c>
      <c r="C86" s="4">
        <f t="shared" si="3"/>
        <v>22.5</v>
      </c>
    </row>
    <row r="87" spans="1:3" x14ac:dyDescent="0.25">
      <c r="A87">
        <v>425</v>
      </c>
      <c r="B87" s="4">
        <f t="shared" si="2"/>
        <v>22.875</v>
      </c>
      <c r="C87" s="4">
        <f t="shared" si="3"/>
        <v>22.875</v>
      </c>
    </row>
    <row r="88" spans="1:3" x14ac:dyDescent="0.25">
      <c r="A88">
        <v>430</v>
      </c>
      <c r="B88" s="4">
        <f t="shared" si="2"/>
        <v>23.25</v>
      </c>
      <c r="C88" s="4">
        <f t="shared" si="3"/>
        <v>23.25</v>
      </c>
    </row>
    <row r="89" spans="1:3" x14ac:dyDescent="0.25">
      <c r="A89">
        <v>435</v>
      </c>
      <c r="B89" s="4">
        <f t="shared" si="2"/>
        <v>23.625</v>
      </c>
      <c r="C89" s="4">
        <f t="shared" si="3"/>
        <v>23.625</v>
      </c>
    </row>
    <row r="90" spans="1:3" x14ac:dyDescent="0.25">
      <c r="A90">
        <v>440</v>
      </c>
      <c r="B90" s="4">
        <f t="shared" si="2"/>
        <v>24</v>
      </c>
      <c r="C90" s="4">
        <f t="shared" si="3"/>
        <v>24</v>
      </c>
    </row>
    <row r="91" spans="1:3" x14ac:dyDescent="0.25">
      <c r="A91">
        <v>445</v>
      </c>
      <c r="B91" s="4">
        <f t="shared" si="2"/>
        <v>24.375</v>
      </c>
      <c r="C91" s="4">
        <f t="shared" si="3"/>
        <v>24.375</v>
      </c>
    </row>
    <row r="92" spans="1:3" x14ac:dyDescent="0.25">
      <c r="A92">
        <v>450</v>
      </c>
      <c r="B92" s="4">
        <f t="shared" si="2"/>
        <v>24.75</v>
      </c>
      <c r="C92" s="4">
        <f t="shared" si="3"/>
        <v>24.75</v>
      </c>
    </row>
    <row r="93" spans="1:3" x14ac:dyDescent="0.25">
      <c r="A93">
        <v>455</v>
      </c>
      <c r="B93" s="4">
        <f t="shared" si="2"/>
        <v>25.125</v>
      </c>
      <c r="C93" s="4">
        <f t="shared" si="3"/>
        <v>25.125</v>
      </c>
    </row>
    <row r="94" spans="1:3" x14ac:dyDescent="0.25">
      <c r="A94">
        <v>460</v>
      </c>
      <c r="B94" s="4">
        <f t="shared" si="2"/>
        <v>25.5</v>
      </c>
      <c r="C94" s="4">
        <f t="shared" si="3"/>
        <v>25.5</v>
      </c>
    </row>
    <row r="95" spans="1:3" x14ac:dyDescent="0.25">
      <c r="A95">
        <v>465</v>
      </c>
      <c r="B95" s="4">
        <f t="shared" si="2"/>
        <v>25.875</v>
      </c>
      <c r="C95" s="4">
        <f t="shared" si="3"/>
        <v>25.875</v>
      </c>
    </row>
    <row r="96" spans="1:3" x14ac:dyDescent="0.25">
      <c r="A96">
        <v>470</v>
      </c>
      <c r="B96" s="4">
        <f t="shared" si="2"/>
        <v>26.25</v>
      </c>
      <c r="C96" s="4">
        <f t="shared" si="3"/>
        <v>26.25</v>
      </c>
    </row>
    <row r="97" spans="1:3" x14ac:dyDescent="0.25">
      <c r="A97">
        <v>475</v>
      </c>
      <c r="B97" s="4">
        <f t="shared" si="2"/>
        <v>26.625</v>
      </c>
      <c r="C97" s="4">
        <f t="shared" si="3"/>
        <v>26.625</v>
      </c>
    </row>
    <row r="98" spans="1:3" x14ac:dyDescent="0.25">
      <c r="A98">
        <v>480</v>
      </c>
      <c r="B98" s="4">
        <f t="shared" si="2"/>
        <v>27</v>
      </c>
      <c r="C98" s="4">
        <f t="shared" si="3"/>
        <v>27</v>
      </c>
    </row>
    <row r="99" spans="1:3" x14ac:dyDescent="0.25">
      <c r="A99">
        <v>485</v>
      </c>
      <c r="B99" s="4">
        <f t="shared" si="2"/>
        <v>27.375</v>
      </c>
      <c r="C99" s="4">
        <f t="shared" si="3"/>
        <v>27.375</v>
      </c>
    </row>
    <row r="100" spans="1:3" x14ac:dyDescent="0.25">
      <c r="A100">
        <v>490</v>
      </c>
      <c r="B100" s="4">
        <f t="shared" si="2"/>
        <v>27.75</v>
      </c>
      <c r="C100" s="4">
        <f t="shared" si="3"/>
        <v>27.75</v>
      </c>
    </row>
    <row r="101" spans="1:3" x14ac:dyDescent="0.25">
      <c r="A101">
        <v>495</v>
      </c>
      <c r="B101" s="4">
        <f t="shared" si="2"/>
        <v>28.125</v>
      </c>
      <c r="C101" s="4">
        <f t="shared" si="3"/>
        <v>28.125</v>
      </c>
    </row>
    <row r="102" spans="1:3" x14ac:dyDescent="0.25">
      <c r="A102">
        <v>500</v>
      </c>
      <c r="B102" s="4">
        <f t="shared" si="2"/>
        <v>28.5</v>
      </c>
      <c r="C102" s="4">
        <f t="shared" si="3"/>
        <v>28.5</v>
      </c>
    </row>
    <row r="103" spans="1:3" x14ac:dyDescent="0.25">
      <c r="C103"/>
    </row>
  </sheetData>
  <conditionalFormatting sqref="B2:C102">
    <cfRule type="cellIs" dxfId="103" priority="10" operator="equal">
      <formula>0</formula>
    </cfRule>
    <cfRule type="cellIs" dxfId="102" priority="11" operator="greaterThan">
      <formula>$I$2</formula>
    </cfRule>
  </conditionalFormatting>
  <conditionalFormatting sqref="P2">
    <cfRule type="cellIs" dxfId="101" priority="1" operator="equal">
      <formula>0</formula>
    </cfRule>
    <cfRule type="cellIs" dxfId="100" priority="2" operator="greaterThan">
      <formula>$I$2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102"/>
  <sheetViews>
    <sheetView topLeftCell="A13" workbookViewId="0">
      <selection activeCell="E3" sqref="E3:J3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0" max="10" width="9" customWidth="1"/>
    <col min="13" max="13" width="15.7109375" bestFit="1" customWidth="1"/>
    <col min="14" max="14" width="13.5703125" customWidth="1"/>
  </cols>
  <sheetData>
    <row r="1" spans="1:19" ht="30" x14ac:dyDescent="0.45">
      <c r="A1" t="s">
        <v>0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20" t="s">
        <v>16</v>
      </c>
      <c r="K1" s="10" t="s">
        <v>0</v>
      </c>
      <c r="N1" s="112" t="s">
        <v>10</v>
      </c>
      <c r="O1" s="112" t="s">
        <v>11</v>
      </c>
      <c r="S1" s="20"/>
    </row>
    <row r="2" spans="1:19" x14ac:dyDescent="0.25">
      <c r="A2">
        <v>0</v>
      </c>
      <c r="B2" s="4">
        <f>IF($J$5,MAX(0,ABS($E$5*ABS((A2-$G$5))^$F$5)-$H$5),IF(A2&lt;=$G$5,0,$E$5*((A2-$G$5))^$F$5-$H$5))</f>
        <v>2.6625000000000023</v>
      </c>
      <c r="C2" s="4">
        <f>IF($J$2,MAX(0,ABS($E$2*ABS((A2-$G$2))^$F$2)-$H$2),IF(A2&lt;=$G$2,0,$E$2*((A2-$G$2))^$F$2-$H$2))</f>
        <v>2.6625000000000023</v>
      </c>
      <c r="E2" s="41">
        <f>IF('Score Distribution'!$C$16,E4,E3)</f>
        <v>3.1624999999999999E-3</v>
      </c>
      <c r="F2" s="41">
        <f>IF('Score Distribution'!$C$16,F4,F3)</f>
        <v>1.5</v>
      </c>
      <c r="G2" s="41">
        <f>IF('Score Distribution'!$C$16,G4,G3)</f>
        <v>100</v>
      </c>
      <c r="H2" s="41">
        <f>IF('Score Distribution'!$C$16,H4,H3)</f>
        <v>0.5</v>
      </c>
      <c r="I2" s="41">
        <f>IF('Score Distribution'!$C$16,I4,I3)</f>
        <v>20</v>
      </c>
      <c r="J2" s="41" t="b">
        <f>IF('Score Distribution'!$C$16,J4,J3)</f>
        <v>1</v>
      </c>
      <c r="K2" t="s">
        <v>12</v>
      </c>
      <c r="N2" s="5">
        <v>345</v>
      </c>
      <c r="O2" s="4">
        <f>MAX($E$2*IF((N2-$G$2)&lt;0,0,(N2-$G$2)/10)^$F$2-$H$2,0)</f>
        <v>0</v>
      </c>
    </row>
    <row r="3" spans="1:19" x14ac:dyDescent="0.25">
      <c r="A3">
        <v>10</v>
      </c>
      <c r="B3" s="4">
        <f t="shared" ref="B3:B66" si="0">IF($J$5,MAX(0,ABS($E$5*ABS((A3-$G$5))^$F$5)-$H$5),IF(A3&lt;=$G$5,0,$E$5*((A3-$G$5))^$F$5-$H$5))</f>
        <v>2.2001898370762749</v>
      </c>
      <c r="C3" s="4">
        <f t="shared" ref="C3:C66" si="1">IF($J$2,MAX(0,ABS($E$2*ABS((A3-$G$2))^$F$2)-$H$2),IF(A3&lt;=$G$2,0,$E$2*((A3-$G$2))^$F$2-$H$2))</f>
        <v>2.2001898370762749</v>
      </c>
      <c r="E3" s="5">
        <v>3.1624999999999999E-3</v>
      </c>
      <c r="F3" s="5">
        <v>1.5</v>
      </c>
      <c r="G3" s="5">
        <v>100</v>
      </c>
      <c r="H3" s="5">
        <v>0.5</v>
      </c>
      <c r="I3" s="5">
        <v>20</v>
      </c>
      <c r="J3" s="5" t="b">
        <v>1</v>
      </c>
      <c r="K3" t="s">
        <v>13</v>
      </c>
    </row>
    <row r="4" spans="1:19" x14ac:dyDescent="0.25">
      <c r="A4">
        <v>20</v>
      </c>
      <c r="B4" s="4">
        <f t="shared" si="0"/>
        <v>1.762900793229786</v>
      </c>
      <c r="C4" s="4">
        <f t="shared" si="1"/>
        <v>1.762900793229786</v>
      </c>
      <c r="E4" s="5">
        <v>0.16569999999999999</v>
      </c>
      <c r="F4" s="5">
        <v>0.8</v>
      </c>
      <c r="G4" s="5">
        <v>200</v>
      </c>
      <c r="H4" s="5">
        <v>0</v>
      </c>
      <c r="I4" s="5">
        <v>20</v>
      </c>
      <c r="J4" s="5" t="b">
        <v>1</v>
      </c>
      <c r="K4" t="s">
        <v>14</v>
      </c>
    </row>
    <row r="5" spans="1:19" x14ac:dyDescent="0.25">
      <c r="A5">
        <v>30</v>
      </c>
      <c r="B5" s="4">
        <f t="shared" si="0"/>
        <v>1.3521561337398118</v>
      </c>
      <c r="C5" s="4">
        <f t="shared" si="1"/>
        <v>1.3521561337398118</v>
      </c>
      <c r="E5" s="72">
        <v>3.1624999999999999E-3</v>
      </c>
      <c r="F5" s="72">
        <v>1.5</v>
      </c>
      <c r="G5" s="72">
        <v>100</v>
      </c>
      <c r="H5" s="72">
        <v>0.5</v>
      </c>
      <c r="I5" s="72">
        <v>20</v>
      </c>
      <c r="J5" s="72" t="b">
        <v>1</v>
      </c>
      <c r="K5" t="s">
        <v>15</v>
      </c>
    </row>
    <row r="6" spans="1:19" x14ac:dyDescent="0.25">
      <c r="A6">
        <v>40</v>
      </c>
      <c r="B6" s="4">
        <f t="shared" si="0"/>
        <v>0.96979717988571346</v>
      </c>
      <c r="C6" s="4">
        <f t="shared" si="1"/>
        <v>0.96979717988571346</v>
      </c>
    </row>
    <row r="7" spans="1:19" x14ac:dyDescent="0.25">
      <c r="A7">
        <v>50</v>
      </c>
      <c r="B7" s="4">
        <f t="shared" si="0"/>
        <v>0.61811259775122784</v>
      </c>
      <c r="C7" s="4">
        <f t="shared" si="1"/>
        <v>0.61811259775122784</v>
      </c>
    </row>
    <row r="8" spans="1:19" x14ac:dyDescent="0.25">
      <c r="A8">
        <v>60</v>
      </c>
      <c r="B8" s="4">
        <f t="shared" si="0"/>
        <v>0.30005624802260011</v>
      </c>
      <c r="C8" s="4">
        <f t="shared" si="1"/>
        <v>0.30005624802260011</v>
      </c>
    </row>
    <row r="9" spans="1:19" x14ac:dyDescent="0.25">
      <c r="A9">
        <v>70</v>
      </c>
      <c r="B9" s="4">
        <f t="shared" si="0"/>
        <v>1.9651776433026291E-2</v>
      </c>
      <c r="C9" s="4">
        <f t="shared" si="1"/>
        <v>1.9651776433026291E-2</v>
      </c>
    </row>
    <row r="10" spans="1:19" x14ac:dyDescent="0.25">
      <c r="A10">
        <v>80</v>
      </c>
      <c r="B10" s="4">
        <f t="shared" si="0"/>
        <v>0</v>
      </c>
      <c r="C10" s="4">
        <f t="shared" si="1"/>
        <v>0</v>
      </c>
    </row>
    <row r="11" spans="1:19" x14ac:dyDescent="0.25">
      <c r="A11">
        <v>90</v>
      </c>
      <c r="B11" s="4">
        <f t="shared" si="0"/>
        <v>0</v>
      </c>
      <c r="C11" s="4">
        <f t="shared" si="1"/>
        <v>0</v>
      </c>
    </row>
    <row r="12" spans="1:19" x14ac:dyDescent="0.25">
      <c r="A12">
        <v>100</v>
      </c>
      <c r="B12" s="4">
        <f t="shared" si="0"/>
        <v>0</v>
      </c>
      <c r="C12" s="4">
        <f t="shared" si="1"/>
        <v>0</v>
      </c>
    </row>
    <row r="13" spans="1:19" x14ac:dyDescent="0.25">
      <c r="A13">
        <v>110</v>
      </c>
      <c r="B13" s="4">
        <f t="shared" si="0"/>
        <v>0</v>
      </c>
      <c r="C13" s="4">
        <f t="shared" si="1"/>
        <v>0</v>
      </c>
    </row>
    <row r="14" spans="1:19" x14ac:dyDescent="0.25">
      <c r="A14">
        <v>120</v>
      </c>
      <c r="B14" s="4">
        <f t="shared" si="0"/>
        <v>0</v>
      </c>
      <c r="C14" s="4">
        <f t="shared" si="1"/>
        <v>0</v>
      </c>
    </row>
    <row r="15" spans="1:19" x14ac:dyDescent="0.25">
      <c r="A15">
        <v>130</v>
      </c>
      <c r="B15" s="4">
        <f t="shared" si="0"/>
        <v>1.9651776433026291E-2</v>
      </c>
      <c r="C15" s="4">
        <f t="shared" si="1"/>
        <v>1.9651776433026291E-2</v>
      </c>
    </row>
    <row r="16" spans="1:19" x14ac:dyDescent="0.25">
      <c r="A16">
        <v>140</v>
      </c>
      <c r="B16" s="4">
        <f t="shared" si="0"/>
        <v>0.30005624802260011</v>
      </c>
      <c r="C16" s="4">
        <f t="shared" si="1"/>
        <v>0.30005624802260011</v>
      </c>
    </row>
    <row r="17" spans="1:3" x14ac:dyDescent="0.25">
      <c r="A17">
        <v>150</v>
      </c>
      <c r="B17" s="4">
        <f t="shared" si="0"/>
        <v>0.61811259775122784</v>
      </c>
      <c r="C17" s="4">
        <f t="shared" si="1"/>
        <v>0.61811259775122784</v>
      </c>
    </row>
    <row r="18" spans="1:3" x14ac:dyDescent="0.25">
      <c r="A18">
        <v>160</v>
      </c>
      <c r="B18" s="4">
        <f t="shared" si="0"/>
        <v>0.96979717988571346</v>
      </c>
      <c r="C18" s="4">
        <f t="shared" si="1"/>
        <v>0.96979717988571346</v>
      </c>
    </row>
    <row r="19" spans="1:3" x14ac:dyDescent="0.25">
      <c r="A19">
        <v>170</v>
      </c>
      <c r="B19" s="4">
        <f t="shared" si="0"/>
        <v>1.3521561337398118</v>
      </c>
      <c r="C19" s="4">
        <f t="shared" si="1"/>
        <v>1.3521561337398118</v>
      </c>
    </row>
    <row r="20" spans="1:3" x14ac:dyDescent="0.25">
      <c r="A20">
        <v>180</v>
      </c>
      <c r="B20" s="4">
        <f t="shared" si="0"/>
        <v>1.762900793229786</v>
      </c>
      <c r="C20" s="4">
        <f t="shared" si="1"/>
        <v>1.762900793229786</v>
      </c>
    </row>
    <row r="21" spans="1:3" x14ac:dyDescent="0.25">
      <c r="A21">
        <v>190</v>
      </c>
      <c r="B21" s="4">
        <f t="shared" si="0"/>
        <v>2.2001898370762749</v>
      </c>
      <c r="C21" s="4">
        <f t="shared" si="1"/>
        <v>2.2001898370762749</v>
      </c>
    </row>
    <row r="22" spans="1:3" x14ac:dyDescent="0.25">
      <c r="A22">
        <v>200</v>
      </c>
      <c r="B22" s="4">
        <f t="shared" si="0"/>
        <v>2.6625000000000023</v>
      </c>
      <c r="C22" s="4">
        <f t="shared" si="1"/>
        <v>2.6625000000000023</v>
      </c>
    </row>
    <row r="23" spans="1:3" x14ac:dyDescent="0.25">
      <c r="A23">
        <v>210</v>
      </c>
      <c r="B23" s="4">
        <f t="shared" si="0"/>
        <v>3.1485437805719183</v>
      </c>
      <c r="C23" s="4">
        <f t="shared" si="1"/>
        <v>3.1485437805719183</v>
      </c>
    </row>
    <row r="24" spans="1:3" x14ac:dyDescent="0.25">
      <c r="A24">
        <v>220</v>
      </c>
      <c r="B24" s="4">
        <f t="shared" si="0"/>
        <v>3.6572142114642112</v>
      </c>
      <c r="C24" s="4">
        <f t="shared" si="1"/>
        <v>3.6572142114642112</v>
      </c>
    </row>
    <row r="25" spans="1:3" x14ac:dyDescent="0.25">
      <c r="A25">
        <v>230</v>
      </c>
      <c r="B25" s="4">
        <f t="shared" si="0"/>
        <v>4.1875462164388271</v>
      </c>
      <c r="C25" s="4">
        <f t="shared" si="1"/>
        <v>4.1875462164388271</v>
      </c>
    </row>
    <row r="26" spans="1:3" x14ac:dyDescent="0.25">
      <c r="A26">
        <v>240</v>
      </c>
      <c r="B26" s="4">
        <f t="shared" si="0"/>
        <v>4.7386886479347066</v>
      </c>
      <c r="C26" s="4">
        <f t="shared" si="1"/>
        <v>4.7386886479347066</v>
      </c>
    </row>
    <row r="27" spans="1:3" x14ac:dyDescent="0.25">
      <c r="A27">
        <v>250</v>
      </c>
      <c r="B27" s="4">
        <f t="shared" si="0"/>
        <v>5.3098834836638487</v>
      </c>
      <c r="C27" s="4">
        <f t="shared" si="1"/>
        <v>5.3098834836638487</v>
      </c>
    </row>
    <row r="28" spans="1:3" x14ac:dyDescent="0.25">
      <c r="A28">
        <v>260</v>
      </c>
      <c r="B28" s="4">
        <f t="shared" si="0"/>
        <v>5.9004499841807965</v>
      </c>
      <c r="C28" s="4">
        <f t="shared" si="1"/>
        <v>5.9004499841807965</v>
      </c>
    </row>
    <row r="29" spans="1:3" x14ac:dyDescent="0.25">
      <c r="A29">
        <v>270</v>
      </c>
      <c r="B29" s="4">
        <f t="shared" si="0"/>
        <v>6.5097723861941512</v>
      </c>
      <c r="C29" s="4">
        <f t="shared" si="1"/>
        <v>6.5097723861941512</v>
      </c>
    </row>
    <row r="30" spans="1:3" x14ac:dyDescent="0.25">
      <c r="A30">
        <v>280</v>
      </c>
      <c r="B30" s="4">
        <f t="shared" si="0"/>
        <v>7.1372901771505317</v>
      </c>
      <c r="C30" s="4">
        <f t="shared" si="1"/>
        <v>7.1372901771505317</v>
      </c>
    </row>
    <row r="31" spans="1:3" x14ac:dyDescent="0.25">
      <c r="A31">
        <v>290</v>
      </c>
      <c r="B31" s="4">
        <f t="shared" si="0"/>
        <v>7.7824902939122165</v>
      </c>
      <c r="C31" s="4">
        <f t="shared" si="1"/>
        <v>7.7824902939122165</v>
      </c>
    </row>
    <row r="32" spans="1:3" x14ac:dyDescent="0.25">
      <c r="A32">
        <v>300</v>
      </c>
      <c r="B32" s="4">
        <f t="shared" si="0"/>
        <v>8.4449007820098174</v>
      </c>
      <c r="C32" s="4">
        <f t="shared" si="1"/>
        <v>8.4449007820098174</v>
      </c>
    </row>
    <row r="33" spans="1:3" x14ac:dyDescent="0.25">
      <c r="A33">
        <v>310</v>
      </c>
      <c r="B33" s="4">
        <f t="shared" si="0"/>
        <v>9.1240855815630528</v>
      </c>
      <c r="C33" s="4">
        <f t="shared" si="1"/>
        <v>9.1240855815630528</v>
      </c>
    </row>
    <row r="34" spans="1:3" x14ac:dyDescent="0.25">
      <c r="A34">
        <v>320</v>
      </c>
      <c r="B34" s="4">
        <f t="shared" si="0"/>
        <v>9.8196401947936174</v>
      </c>
      <c r="C34" s="4">
        <f t="shared" si="1"/>
        <v>9.8196401947936174</v>
      </c>
    </row>
    <row r="35" spans="1:3" x14ac:dyDescent="0.25">
      <c r="A35">
        <v>330</v>
      </c>
      <c r="B35" s="4">
        <f t="shared" si="0"/>
        <v>10.531188052233992</v>
      </c>
      <c r="C35" s="4">
        <f t="shared" si="1"/>
        <v>10.531188052233992</v>
      </c>
    </row>
    <row r="36" spans="1:3" x14ac:dyDescent="0.25">
      <c r="A36">
        <v>340</v>
      </c>
      <c r="B36" s="4">
        <f t="shared" si="0"/>
        <v>11.258377439085709</v>
      </c>
      <c r="C36" s="4">
        <f t="shared" si="1"/>
        <v>11.258377439085709</v>
      </c>
    </row>
    <row r="37" spans="1:3" x14ac:dyDescent="0.25">
      <c r="A37">
        <v>350</v>
      </c>
      <c r="B37" s="4">
        <f t="shared" si="0"/>
        <v>12.000878875353116</v>
      </c>
      <c r="C37" s="4">
        <f t="shared" si="1"/>
        <v>12.000878875353116</v>
      </c>
    </row>
    <row r="38" spans="1:3" x14ac:dyDescent="0.25">
      <c r="A38">
        <v>360</v>
      </c>
      <c r="B38" s="4">
        <f t="shared" si="0"/>
        <v>12.758382867076969</v>
      </c>
      <c r="C38" s="4">
        <f t="shared" si="1"/>
        <v>12.758382867076969</v>
      </c>
    </row>
    <row r="39" spans="1:3" x14ac:dyDescent="0.25">
      <c r="A39">
        <v>370</v>
      </c>
      <c r="B39" s="4">
        <f t="shared" si="0"/>
        <v>13.53059796369171</v>
      </c>
      <c r="C39" s="4">
        <f t="shared" si="1"/>
        <v>13.53059796369171</v>
      </c>
    </row>
    <row r="40" spans="1:3" x14ac:dyDescent="0.25">
      <c r="A40">
        <v>380</v>
      </c>
      <c r="B40" s="4">
        <f t="shared" si="0"/>
        <v>14.317249069918471</v>
      </c>
      <c r="C40" s="4">
        <f t="shared" si="1"/>
        <v>14.317249069918471</v>
      </c>
    </row>
    <row r="41" spans="1:3" x14ac:dyDescent="0.25">
      <c r="A41">
        <v>390</v>
      </c>
      <c r="B41" s="4">
        <f t="shared" si="0"/>
        <v>15.118075970850262</v>
      </c>
      <c r="C41" s="4">
        <f t="shared" si="1"/>
        <v>15.118075970850262</v>
      </c>
    </row>
    <row r="42" spans="1:3" x14ac:dyDescent="0.25">
      <c r="A42">
        <v>400</v>
      </c>
      <c r="B42" s="4">
        <f t="shared" si="0"/>
        <v>15.932832036809721</v>
      </c>
      <c r="C42" s="4">
        <f t="shared" si="1"/>
        <v>15.932832036809721</v>
      </c>
    </row>
    <row r="43" spans="1:3" x14ac:dyDescent="0.25">
      <c r="A43">
        <v>410</v>
      </c>
      <c r="B43" s="4">
        <f t="shared" si="0"/>
        <v>16.761283080748957</v>
      </c>
      <c r="C43" s="4">
        <f t="shared" si="1"/>
        <v>16.761283080748957</v>
      </c>
    </row>
    <row r="44" spans="1:3" x14ac:dyDescent="0.25">
      <c r="A44">
        <v>420</v>
      </c>
      <c r="B44" s="4">
        <f t="shared" si="0"/>
        <v>17.603206345838291</v>
      </c>
      <c r="C44" s="4">
        <f t="shared" si="1"/>
        <v>17.603206345838291</v>
      </c>
    </row>
    <row r="45" spans="1:3" x14ac:dyDescent="0.25">
      <c r="A45">
        <v>430</v>
      </c>
      <c r="B45" s="4">
        <f t="shared" si="0"/>
        <v>18.458389604769952</v>
      </c>
      <c r="C45" s="4">
        <f t="shared" si="1"/>
        <v>18.458389604769952</v>
      </c>
    </row>
    <row r="46" spans="1:3" x14ac:dyDescent="0.25">
      <c r="A46">
        <v>440</v>
      </c>
      <c r="B46" s="4">
        <f t="shared" si="0"/>
        <v>19.326630355408348</v>
      </c>
      <c r="C46" s="4">
        <f t="shared" si="1"/>
        <v>19.326630355408348</v>
      </c>
    </row>
    <row r="47" spans="1:3" x14ac:dyDescent="0.25">
      <c r="A47">
        <v>450</v>
      </c>
      <c r="B47" s="4">
        <f t="shared" si="0"/>
        <v>20.207735099927028</v>
      </c>
      <c r="C47" s="4">
        <f t="shared" si="1"/>
        <v>20.207735099927028</v>
      </c>
    </row>
    <row r="48" spans="1:3" x14ac:dyDescent="0.25">
      <c r="A48">
        <v>460</v>
      </c>
      <c r="B48" s="4">
        <f t="shared" si="0"/>
        <v>21.101518696610203</v>
      </c>
      <c r="C48" s="4">
        <f t="shared" si="1"/>
        <v>21.101518696610203</v>
      </c>
    </row>
    <row r="49" spans="1:3" x14ac:dyDescent="0.25">
      <c r="A49">
        <v>470</v>
      </c>
      <c r="B49" s="4">
        <f t="shared" si="0"/>
        <v>22.007803775163183</v>
      </c>
      <c r="C49" s="4">
        <f t="shared" si="1"/>
        <v>22.007803775163183</v>
      </c>
    </row>
    <row r="50" spans="1:3" x14ac:dyDescent="0.25">
      <c r="A50">
        <v>480</v>
      </c>
      <c r="B50" s="4">
        <f t="shared" si="0"/>
        <v>22.926420207748336</v>
      </c>
      <c r="C50" s="4">
        <f t="shared" si="1"/>
        <v>22.926420207748336</v>
      </c>
    </row>
    <row r="51" spans="1:3" x14ac:dyDescent="0.25">
      <c r="A51">
        <v>490</v>
      </c>
      <c r="B51" s="4">
        <f t="shared" si="0"/>
        <v>23.857204629097918</v>
      </c>
      <c r="C51" s="4">
        <f t="shared" si="1"/>
        <v>23.857204629097918</v>
      </c>
    </row>
    <row r="52" spans="1:3" x14ac:dyDescent="0.25">
      <c r="A52">
        <v>500</v>
      </c>
      <c r="B52" s="4">
        <f t="shared" si="0"/>
        <v>24.8</v>
      </c>
      <c r="C52" s="4">
        <f t="shared" si="1"/>
        <v>24.8</v>
      </c>
    </row>
    <row r="53" spans="1:3" x14ac:dyDescent="0.25">
      <c r="A53">
        <v>510</v>
      </c>
      <c r="B53" s="4">
        <f t="shared" si="0"/>
        <v>25.75465520924341</v>
      </c>
      <c r="C53" s="4">
        <f t="shared" si="1"/>
        <v>25.75465520924341</v>
      </c>
    </row>
    <row r="54" spans="1:3" x14ac:dyDescent="0.25">
      <c r="A54">
        <v>520</v>
      </c>
      <c r="B54" s="4">
        <f t="shared" si="0"/>
        <v>26.72102470977168</v>
      </c>
      <c r="C54" s="4">
        <f t="shared" si="1"/>
        <v>26.72102470977168</v>
      </c>
    </row>
    <row r="55" spans="1:3" x14ac:dyDescent="0.25">
      <c r="A55">
        <v>530</v>
      </c>
      <c r="B55" s="4">
        <f t="shared" si="0"/>
        <v>27.69896818535651</v>
      </c>
      <c r="C55" s="4">
        <f t="shared" si="1"/>
        <v>27.69896818535651</v>
      </c>
    </row>
    <row r="56" spans="1:3" x14ac:dyDescent="0.25">
      <c r="A56">
        <v>540</v>
      </c>
      <c r="B56" s="4">
        <f t="shared" si="0"/>
        <v>28.6883502445753</v>
      </c>
      <c r="C56" s="4">
        <f t="shared" si="1"/>
        <v>28.6883502445753</v>
      </c>
    </row>
    <row r="57" spans="1:3" x14ac:dyDescent="0.25">
      <c r="A57">
        <v>550</v>
      </c>
      <c r="B57" s="4">
        <f t="shared" si="0"/>
        <v>29.689040139283183</v>
      </c>
      <c r="C57" s="4">
        <f t="shared" si="1"/>
        <v>29.689040139283183</v>
      </c>
    </row>
    <row r="58" spans="1:3" x14ac:dyDescent="0.25">
      <c r="A58">
        <v>560</v>
      </c>
      <c r="B58" s="4">
        <f t="shared" si="0"/>
        <v>30.700911505114746</v>
      </c>
      <c r="C58" s="4">
        <f t="shared" si="1"/>
        <v>30.700911505114746</v>
      </c>
    </row>
    <row r="59" spans="1:3" x14ac:dyDescent="0.25">
      <c r="A59">
        <v>570</v>
      </c>
      <c r="B59" s="4">
        <f t="shared" si="0"/>
        <v>31.723842121847426</v>
      </c>
      <c r="C59" s="4">
        <f t="shared" si="1"/>
        <v>31.723842121847426</v>
      </c>
    </row>
    <row r="60" spans="1:3" x14ac:dyDescent="0.25">
      <c r="A60">
        <v>580</v>
      </c>
      <c r="B60" s="4">
        <f t="shared" si="0"/>
        <v>32.757713691713704</v>
      </c>
      <c r="C60" s="4">
        <f t="shared" si="1"/>
        <v>32.757713691713704</v>
      </c>
    </row>
    <row r="61" spans="1:3" x14ac:dyDescent="0.25">
      <c r="A61">
        <v>590</v>
      </c>
      <c r="B61" s="4">
        <f t="shared" si="0"/>
        <v>33.802411633968923</v>
      </c>
      <c r="C61" s="4">
        <f t="shared" si="1"/>
        <v>33.802411633968923</v>
      </c>
    </row>
    <row r="62" spans="1:3" x14ac:dyDescent="0.25">
      <c r="A62">
        <v>600</v>
      </c>
      <c r="B62" s="4">
        <f t="shared" si="0"/>
        <v>34.85782489421544</v>
      </c>
      <c r="C62" s="4">
        <f t="shared" si="1"/>
        <v>34.85782489421544</v>
      </c>
    </row>
    <row r="63" spans="1:3" x14ac:dyDescent="0.25">
      <c r="A63">
        <v>610</v>
      </c>
      <c r="B63" s="4">
        <f t="shared" si="0"/>
        <v>35.92384576714479</v>
      </c>
      <c r="C63" s="4">
        <f t="shared" si="1"/>
        <v>35.92384576714479</v>
      </c>
    </row>
    <row r="64" spans="1:3" x14ac:dyDescent="0.25">
      <c r="A64">
        <v>620</v>
      </c>
      <c r="B64" s="4">
        <f t="shared" si="0"/>
        <v>37.000369731510631</v>
      </c>
      <c r="C64" s="4">
        <f t="shared" si="1"/>
        <v>37.000369731510631</v>
      </c>
    </row>
    <row r="65" spans="1:3" x14ac:dyDescent="0.25">
      <c r="A65">
        <v>630</v>
      </c>
      <c r="B65" s="4">
        <f t="shared" si="0"/>
        <v>38.08729529626622</v>
      </c>
      <c r="C65" s="4">
        <f t="shared" si="1"/>
        <v>38.08729529626622</v>
      </c>
    </row>
    <row r="66" spans="1:3" x14ac:dyDescent="0.25">
      <c r="A66">
        <v>640</v>
      </c>
      <c r="B66" s="4">
        <f t="shared" si="0"/>
        <v>39.184523856914339</v>
      </c>
      <c r="C66" s="4">
        <f t="shared" si="1"/>
        <v>39.184523856914339</v>
      </c>
    </row>
    <row r="67" spans="1:3" x14ac:dyDescent="0.25">
      <c r="A67">
        <v>650</v>
      </c>
      <c r="B67" s="4">
        <f t="shared" ref="B67:B102" si="2">IF($J$5,MAX(0,ABS($E$5*ABS((A67-$G$5))^$F$5)-$H$5),IF(A67&lt;=$G$5,0,$E$5*((A67-$G$5))^$F$5-$H$5))</f>
        <v>40.291959561214377</v>
      </c>
      <c r="C67" s="4">
        <f t="shared" ref="C67:C102" si="3">IF($J$2,MAX(0,ABS($E$2*ABS((A67-$G$2))^$F$2)-$H$2),IF(A67&lt;=$G$2,0,$E$2*((A67-$G$2))^$F$2-$H$2))</f>
        <v>40.291959561214377</v>
      </c>
    </row>
    <row r="68" spans="1:3" x14ac:dyDescent="0.25">
      <c r="A68">
        <v>660</v>
      </c>
      <c r="B68" s="4">
        <f t="shared" si="2"/>
        <v>41.409509183477702</v>
      </c>
      <c r="C68" s="4">
        <f t="shared" si="3"/>
        <v>41.409509183477702</v>
      </c>
    </row>
    <row r="69" spans="1:3" x14ac:dyDescent="0.25">
      <c r="A69">
        <v>670</v>
      </c>
      <c r="B69" s="4">
        <f t="shared" si="2"/>
        <v>42.537082006756123</v>
      </c>
      <c r="C69" s="4">
        <f t="shared" si="3"/>
        <v>42.537082006756123</v>
      </c>
    </row>
    <row r="70" spans="1:3" x14ac:dyDescent="0.25">
      <c r="A70">
        <v>680</v>
      </c>
      <c r="B70" s="4">
        <f t="shared" si="2"/>
        <v>43.674589712299536</v>
      </c>
      <c r="C70" s="4">
        <f t="shared" si="3"/>
        <v>43.674589712299536</v>
      </c>
    </row>
    <row r="71" spans="1:3" x14ac:dyDescent="0.25">
      <c r="A71">
        <v>690</v>
      </c>
      <c r="B71" s="4">
        <f t="shared" si="2"/>
        <v>44.821946275714438</v>
      </c>
      <c r="C71" s="4">
        <f t="shared" si="3"/>
        <v>44.821946275714438</v>
      </c>
    </row>
    <row r="72" spans="1:3" x14ac:dyDescent="0.25">
      <c r="A72">
        <v>700</v>
      </c>
      <c r="B72" s="4">
        <f t="shared" si="2"/>
        <v>45.979067869310754</v>
      </c>
      <c r="C72" s="4">
        <f t="shared" si="3"/>
        <v>45.979067869310754</v>
      </c>
    </row>
    <row r="73" spans="1:3" x14ac:dyDescent="0.25">
      <c r="A73">
        <v>710</v>
      </c>
      <c r="B73" s="4">
        <f t="shared" si="2"/>
        <v>47.145872770170264</v>
      </c>
      <c r="C73" s="4">
        <f t="shared" si="3"/>
        <v>47.145872770170264</v>
      </c>
    </row>
    <row r="74" spans="1:3" x14ac:dyDescent="0.25">
      <c r="A74">
        <v>720</v>
      </c>
      <c r="B74" s="4">
        <f t="shared" si="2"/>
        <v>48.322281273512793</v>
      </c>
      <c r="C74" s="4">
        <f t="shared" si="3"/>
        <v>48.322281273512793</v>
      </c>
    </row>
    <row r="75" spans="1:3" x14ac:dyDescent="0.25">
      <c r="A75">
        <v>730</v>
      </c>
      <c r="B75" s="4">
        <f t="shared" si="2"/>
        <v>49.508215610974823</v>
      </c>
      <c r="C75" s="4">
        <f t="shared" si="3"/>
        <v>49.508215610974823</v>
      </c>
    </row>
    <row r="76" spans="1:3" x14ac:dyDescent="0.25">
      <c r="A76">
        <v>740</v>
      </c>
      <c r="B76" s="4">
        <f t="shared" si="2"/>
        <v>50.703599873446336</v>
      </c>
      <c r="C76" s="4">
        <f t="shared" si="3"/>
        <v>50.703599873446336</v>
      </c>
    </row>
    <row r="77" spans="1:3" x14ac:dyDescent="0.25">
      <c r="A77">
        <v>750</v>
      </c>
      <c r="B77" s="4">
        <f t="shared" si="2"/>
        <v>51.908359938145836</v>
      </c>
      <c r="C77" s="4">
        <f t="shared" si="3"/>
        <v>51.908359938145836</v>
      </c>
    </row>
    <row r="78" spans="1:3" x14ac:dyDescent="0.25">
      <c r="A78">
        <v>760</v>
      </c>
      <c r="B78" s="4">
        <f t="shared" si="2"/>
        <v>53.122423399637597</v>
      </c>
      <c r="C78" s="4">
        <f t="shared" si="3"/>
        <v>53.122423399637597</v>
      </c>
    </row>
    <row r="79" spans="1:3" x14ac:dyDescent="0.25">
      <c r="A79">
        <v>770</v>
      </c>
      <c r="B79" s="4">
        <f t="shared" si="2"/>
        <v>54.345719504522407</v>
      </c>
      <c r="C79" s="4">
        <f t="shared" si="3"/>
        <v>54.345719504522407</v>
      </c>
    </row>
    <row r="80" spans="1:3" x14ac:dyDescent="0.25">
      <c r="A80">
        <v>780</v>
      </c>
      <c r="B80" s="4">
        <f t="shared" si="2"/>
        <v>55.578179089553117</v>
      </c>
      <c r="C80" s="4">
        <f t="shared" si="3"/>
        <v>55.578179089553117</v>
      </c>
    </row>
    <row r="81" spans="1:3" x14ac:dyDescent="0.25">
      <c r="A81">
        <v>790</v>
      </c>
      <c r="B81" s="4">
        <f t="shared" si="2"/>
        <v>56.819734522948103</v>
      </c>
      <c r="C81" s="4">
        <f t="shared" si="3"/>
        <v>56.819734522948103</v>
      </c>
    </row>
    <row r="82" spans="1:3" x14ac:dyDescent="0.25">
      <c r="A82">
        <v>800</v>
      </c>
      <c r="B82" s="4">
        <f t="shared" si="2"/>
        <v>58.070319648692319</v>
      </c>
      <c r="C82" s="4">
        <f t="shared" si="3"/>
        <v>58.070319648692319</v>
      </c>
    </row>
    <row r="83" spans="1:3" x14ac:dyDescent="0.25">
      <c r="A83">
        <v>810</v>
      </c>
      <c r="B83" s="4">
        <f t="shared" si="2"/>
        <v>59.329869733635164</v>
      </c>
      <c r="C83" s="4">
        <f t="shared" si="3"/>
        <v>59.329869733635164</v>
      </c>
    </row>
    <row r="84" spans="1:3" x14ac:dyDescent="0.25">
      <c r="A84">
        <v>820</v>
      </c>
      <c r="B84" s="4">
        <f t="shared" si="2"/>
        <v>60.598321417204325</v>
      </c>
      <c r="C84" s="4">
        <f t="shared" si="3"/>
        <v>60.598321417204325</v>
      </c>
    </row>
    <row r="85" spans="1:3" x14ac:dyDescent="0.25">
      <c r="A85">
        <v>830</v>
      </c>
      <c r="B85" s="4">
        <f t="shared" si="2"/>
        <v>61.875612663574323</v>
      </c>
      <c r="C85" s="4">
        <f t="shared" si="3"/>
        <v>61.875612663574323</v>
      </c>
    </row>
    <row r="86" spans="1:3" x14ac:dyDescent="0.25">
      <c r="A86">
        <v>840</v>
      </c>
      <c r="B86" s="4">
        <f t="shared" si="2"/>
        <v>63.161682716136191</v>
      </c>
      <c r="C86" s="4">
        <f t="shared" si="3"/>
        <v>63.161682716136191</v>
      </c>
    </row>
    <row r="87" spans="1:3" x14ac:dyDescent="0.25">
      <c r="A87">
        <v>850</v>
      </c>
      <c r="B87" s="4">
        <f t="shared" si="2"/>
        <v>64.456472054128255</v>
      </c>
      <c r="C87" s="4">
        <f t="shared" si="3"/>
        <v>64.456472054128255</v>
      </c>
    </row>
    <row r="88" spans="1:3" x14ac:dyDescent="0.25">
      <c r="A88">
        <v>860</v>
      </c>
      <c r="B88" s="4">
        <f t="shared" si="2"/>
        <v>65.759922351297746</v>
      </c>
      <c r="C88" s="4">
        <f t="shared" si="3"/>
        <v>65.759922351297746</v>
      </c>
    </row>
    <row r="89" spans="1:3" x14ac:dyDescent="0.25">
      <c r="A89">
        <v>870</v>
      </c>
      <c r="B89" s="4">
        <f t="shared" si="2"/>
        <v>67.071976436472809</v>
      </c>
      <c r="C89" s="4">
        <f t="shared" si="3"/>
        <v>67.071976436472809</v>
      </c>
    </row>
    <row r="90" spans="1:3" x14ac:dyDescent="0.25">
      <c r="A90">
        <v>880</v>
      </c>
      <c r="B90" s="4">
        <f t="shared" si="2"/>
        <v>68.392578255934097</v>
      </c>
      <c r="C90" s="4">
        <f t="shared" si="3"/>
        <v>68.392578255934097</v>
      </c>
    </row>
    <row r="91" spans="1:3" x14ac:dyDescent="0.25">
      <c r="A91">
        <v>890</v>
      </c>
      <c r="B91" s="4">
        <f t="shared" si="2"/>
        <v>69.721672837477627</v>
      </c>
      <c r="C91" s="4">
        <f t="shared" si="3"/>
        <v>69.721672837477627</v>
      </c>
    </row>
    <row r="92" spans="1:3" x14ac:dyDescent="0.25">
      <c r="A92">
        <v>900</v>
      </c>
      <c r="B92" s="4">
        <f t="shared" si="2"/>
        <v>71.059206256078554</v>
      </c>
      <c r="C92" s="4">
        <f t="shared" si="3"/>
        <v>71.059206256078554</v>
      </c>
    </row>
    <row r="93" spans="1:3" x14ac:dyDescent="0.25">
      <c r="A93">
        <v>910</v>
      </c>
      <c r="B93" s="4">
        <f t="shared" si="2"/>
        <v>72.40512560105941</v>
      </c>
      <c r="C93" s="4">
        <f t="shared" si="3"/>
        <v>72.40512560105941</v>
      </c>
    </row>
    <row r="94" spans="1:3" x14ac:dyDescent="0.25">
      <c r="A94">
        <v>920</v>
      </c>
      <c r="B94" s="4">
        <f t="shared" si="2"/>
        <v>73.759378944682723</v>
      </c>
      <c r="C94" s="4">
        <f t="shared" si="3"/>
        <v>73.759378944682723</v>
      </c>
    </row>
    <row r="95" spans="1:3" x14ac:dyDescent="0.25">
      <c r="A95">
        <v>930</v>
      </c>
      <c r="B95" s="4">
        <f t="shared" si="2"/>
        <v>75.121915312088888</v>
      </c>
      <c r="C95" s="4">
        <f t="shared" si="3"/>
        <v>75.121915312088888</v>
      </c>
    </row>
    <row r="96" spans="1:3" x14ac:dyDescent="0.25">
      <c r="A96">
        <v>940</v>
      </c>
      <c r="B96" s="4">
        <f t="shared" si="2"/>
        <v>76.492684652504451</v>
      </c>
      <c r="C96" s="4">
        <f t="shared" si="3"/>
        <v>76.492684652504451</v>
      </c>
    </row>
    <row r="97" spans="1:3" x14ac:dyDescent="0.25">
      <c r="A97">
        <v>950</v>
      </c>
      <c r="B97" s="4">
        <f t="shared" si="2"/>
        <v>77.871637811655205</v>
      </c>
      <c r="C97" s="4">
        <f t="shared" si="3"/>
        <v>77.871637811655205</v>
      </c>
    </row>
    <row r="98" spans="1:3" x14ac:dyDescent="0.25">
      <c r="A98">
        <v>960</v>
      </c>
      <c r="B98" s="4">
        <f t="shared" si="2"/>
        <v>79.258726505317284</v>
      </c>
      <c r="C98" s="4">
        <f t="shared" si="3"/>
        <v>79.258726505317284</v>
      </c>
    </row>
    <row r="99" spans="1:3" x14ac:dyDescent="0.25">
      <c r="A99">
        <v>970</v>
      </c>
      <c r="B99" s="4">
        <f t="shared" si="2"/>
        <v>80.653903293949824</v>
      </c>
      <c r="C99" s="4">
        <f t="shared" si="3"/>
        <v>80.653903293949824</v>
      </c>
    </row>
    <row r="100" spans="1:3" x14ac:dyDescent="0.25">
      <c r="A100">
        <v>980</v>
      </c>
      <c r="B100" s="4">
        <f t="shared" si="2"/>
        <v>82.057121558348953</v>
      </c>
      <c r="C100" s="4">
        <f t="shared" si="3"/>
        <v>82.057121558348953</v>
      </c>
    </row>
    <row r="101" spans="1:3" x14ac:dyDescent="0.25">
      <c r="A101">
        <v>990</v>
      </c>
      <c r="B101" s="4">
        <f t="shared" si="2"/>
        <v>83.468335476274959</v>
      </c>
      <c r="C101" s="4">
        <f t="shared" si="3"/>
        <v>83.468335476274959</v>
      </c>
    </row>
    <row r="102" spans="1:3" x14ac:dyDescent="0.25">
      <c r="A102">
        <v>1000</v>
      </c>
      <c r="B102" s="4">
        <f t="shared" si="2"/>
        <v>84.887499999999989</v>
      </c>
      <c r="C102" s="4">
        <f t="shared" si="3"/>
        <v>84.887499999999989</v>
      </c>
    </row>
  </sheetData>
  <conditionalFormatting sqref="O2 B2:C102">
    <cfRule type="cellIs" dxfId="99" priority="8" operator="equal">
      <formula>0</formula>
    </cfRule>
    <cfRule type="cellIs" dxfId="98" priority="9" operator="greaterThan">
      <formula>$I$2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02"/>
  <sheetViews>
    <sheetView workbookViewId="0">
      <selection activeCell="P9" sqref="P9:Q9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0" max="10" width="9" customWidth="1"/>
    <col min="13" max="13" width="15.7109375" bestFit="1" customWidth="1"/>
    <col min="14" max="14" width="13.5703125" customWidth="1"/>
    <col min="15" max="15" width="2" customWidth="1"/>
    <col min="16" max="16" width="11" bestFit="1" customWidth="1"/>
    <col min="19" max="19" width="9.85546875" customWidth="1"/>
    <col min="20" max="20" width="39.42578125" customWidth="1"/>
  </cols>
  <sheetData>
    <row r="1" spans="1:21" ht="30" x14ac:dyDescent="0.45">
      <c r="A1" t="s">
        <v>17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20" t="s">
        <v>16</v>
      </c>
      <c r="K1" s="10" t="s">
        <v>17</v>
      </c>
      <c r="N1" s="112" t="s">
        <v>10</v>
      </c>
      <c r="P1" s="112" t="s">
        <v>11</v>
      </c>
    </row>
    <row r="2" spans="1:21" ht="18.75" x14ac:dyDescent="0.3">
      <c r="A2">
        <v>0</v>
      </c>
      <c r="B2" s="4">
        <f>MAX($E$5*IF((A2-$G$5)&lt;0,0,(A2-$G$5)/10)^$F$5-$H$5,0)</f>
        <v>0</v>
      </c>
      <c r="C2" s="4">
        <f>IF($J$2,ABS($E$2*ABS(A2-$G$2)^$F$2-$H$2),IF(A2&lt;=$G$2,0,$E$2*(A2-$G$2)^$F$2-$H$2))</f>
        <v>0</v>
      </c>
      <c r="E2" s="41">
        <f>IF(Q9,IF('Score Distribution'!$C$16,E4,E3),0)</f>
        <v>0</v>
      </c>
      <c r="F2" s="41">
        <f>IF('Score Distribution'!$C$16,F4,F3)</f>
        <v>1.1000000000000001</v>
      </c>
      <c r="G2" s="41">
        <f>IF('Score Distribution'!$C$16,G4,G3)</f>
        <v>0</v>
      </c>
      <c r="H2" s="41">
        <f>IF('Score Distribution'!$C$16,H4,H3)</f>
        <v>0</v>
      </c>
      <c r="I2" s="41">
        <f>IF('Score Distribution'!$C$16,I4,I3)</f>
        <v>20</v>
      </c>
      <c r="J2" s="41" t="b">
        <f>IF('Score Distribution'!$C$16,J4,J3)</f>
        <v>1</v>
      </c>
      <c r="K2" t="s">
        <v>12</v>
      </c>
      <c r="N2" s="5">
        <v>30</v>
      </c>
      <c r="P2" s="4">
        <f>MAX($E$2*IF(ABS(N2-$G$2)&lt;0,0,ABS((N2-$G$2)/10))^$F$2-$H$2,0)</f>
        <v>0</v>
      </c>
      <c r="T2" s="73" t="s">
        <v>18</v>
      </c>
    </row>
    <row r="3" spans="1:21" x14ac:dyDescent="0.25">
      <c r="A3">
        <v>1</v>
      </c>
      <c r="B3" s="4">
        <f t="shared" ref="B3:B66" si="0">MAX($E$5*IF((A3-$G$5)&lt;0,0,(A3-$G$5)/10)^$F$5-$H$5,0)</f>
        <v>0</v>
      </c>
      <c r="C3" s="4">
        <f t="shared" ref="C3:C66" si="1">IF($J$2,ABS($E$2*ABS(A3-$G$2)^$F$2-$H$2),IF(A3&lt;=$G$2,0,$E$2*(A3-$G$2)^$F$2-$H$2))</f>
        <v>0</v>
      </c>
      <c r="E3" s="5">
        <v>0.318</v>
      </c>
      <c r="F3" s="5">
        <v>1.1000000000000001</v>
      </c>
      <c r="G3" s="5">
        <v>0</v>
      </c>
      <c r="H3" s="5">
        <v>0</v>
      </c>
      <c r="I3" s="5">
        <v>20</v>
      </c>
      <c r="J3" s="5" t="b">
        <v>1</v>
      </c>
      <c r="K3" t="s">
        <v>13</v>
      </c>
    </row>
    <row r="4" spans="1:21" x14ac:dyDescent="0.25">
      <c r="A4">
        <v>2</v>
      </c>
      <c r="B4" s="4">
        <f t="shared" si="0"/>
        <v>0</v>
      </c>
      <c r="C4" s="4">
        <f t="shared" si="1"/>
        <v>0</v>
      </c>
      <c r="E4" s="5">
        <v>7.5979999999999999</v>
      </c>
      <c r="F4" s="5">
        <v>0.25</v>
      </c>
      <c r="G4" s="5">
        <v>0</v>
      </c>
      <c r="H4" s="5">
        <v>0</v>
      </c>
      <c r="I4" s="5">
        <v>20</v>
      </c>
      <c r="J4" s="5" t="b">
        <v>1</v>
      </c>
      <c r="K4" t="s">
        <v>14</v>
      </c>
      <c r="S4" s="14">
        <v>45</v>
      </c>
      <c r="T4" t="s">
        <v>19</v>
      </c>
    </row>
    <row r="5" spans="1:21" x14ac:dyDescent="0.25">
      <c r="A5">
        <v>3</v>
      </c>
      <c r="B5" s="4">
        <f t="shared" si="0"/>
        <v>0</v>
      </c>
      <c r="C5" s="4">
        <f t="shared" si="1"/>
        <v>0</v>
      </c>
      <c r="E5" s="72">
        <v>0.318</v>
      </c>
      <c r="F5" s="72">
        <v>1.1000000000000001</v>
      </c>
      <c r="G5" s="72">
        <v>0</v>
      </c>
      <c r="H5" s="72">
        <v>0.3</v>
      </c>
      <c r="I5" s="72">
        <v>20</v>
      </c>
      <c r="J5" s="72" t="b">
        <v>1</v>
      </c>
      <c r="K5" t="s">
        <v>15</v>
      </c>
      <c r="N5">
        <f>N2-G2</f>
        <v>30</v>
      </c>
      <c r="S5" s="11">
        <f>S4*3.28084</f>
        <v>147.6378</v>
      </c>
      <c r="T5" t="s">
        <v>20</v>
      </c>
    </row>
    <row r="6" spans="1:21" x14ac:dyDescent="0.25">
      <c r="A6">
        <v>4</v>
      </c>
      <c r="B6" s="4">
        <f t="shared" si="0"/>
        <v>0</v>
      </c>
      <c r="C6" s="4">
        <f t="shared" si="1"/>
        <v>0</v>
      </c>
      <c r="E6" s="112"/>
      <c r="F6" s="112"/>
      <c r="G6" s="112"/>
      <c r="H6" s="112"/>
      <c r="I6" s="112"/>
      <c r="J6" s="112"/>
      <c r="S6" s="11"/>
      <c r="U6" s="13" t="s">
        <v>21</v>
      </c>
    </row>
    <row r="7" spans="1:21" x14ac:dyDescent="0.25">
      <c r="A7">
        <v>5</v>
      </c>
      <c r="B7" s="4">
        <f t="shared" si="0"/>
        <v>0</v>
      </c>
      <c r="C7" s="4">
        <f t="shared" si="1"/>
        <v>0</v>
      </c>
      <c r="S7" s="11">
        <f>S5/2</f>
        <v>73.818899999999999</v>
      </c>
      <c r="T7" t="s">
        <v>22</v>
      </c>
      <c r="U7" s="4">
        <f>MAX($E$2*IF((S7-$G$2)&lt;0,0,(S7-$G$2)/10)^$F$2-$H$2,0)</f>
        <v>0</v>
      </c>
    </row>
    <row r="8" spans="1:21" x14ac:dyDescent="0.25">
      <c r="A8">
        <v>6</v>
      </c>
      <c r="B8" s="4">
        <f t="shared" si="0"/>
        <v>0</v>
      </c>
      <c r="C8" s="4">
        <f t="shared" si="1"/>
        <v>0</v>
      </c>
      <c r="S8" s="11">
        <f>S5/4</f>
        <v>36.90945</v>
      </c>
      <c r="T8" t="s">
        <v>23</v>
      </c>
      <c r="U8" s="4">
        <f>MAX($E$2*IF((S8-$G$2)&lt;0,0,(S8-$G$2)/10)^$F$2-$H$2,0)</f>
        <v>0</v>
      </c>
    </row>
    <row r="9" spans="1:21" x14ac:dyDescent="0.25">
      <c r="A9">
        <v>7</v>
      </c>
      <c r="B9" s="4">
        <f t="shared" si="0"/>
        <v>0</v>
      </c>
      <c r="C9" s="4">
        <f t="shared" si="1"/>
        <v>0</v>
      </c>
      <c r="P9" t="s">
        <v>264</v>
      </c>
      <c r="Q9" s="6" t="b">
        <v>0</v>
      </c>
      <c r="S9" s="11">
        <f>S5/8</f>
        <v>18.454725</v>
      </c>
      <c r="T9" t="s">
        <v>24</v>
      </c>
      <c r="U9" s="4">
        <f>MAX($E$2*IF((S9-$G$2)&lt;0,0,(S9-$G$2)/10)^$F$2-$H$2,0)</f>
        <v>0</v>
      </c>
    </row>
    <row r="10" spans="1:21" x14ac:dyDescent="0.25">
      <c r="A10">
        <v>8</v>
      </c>
      <c r="B10" s="4">
        <f t="shared" si="0"/>
        <v>0</v>
      </c>
      <c r="C10" s="4">
        <f t="shared" si="1"/>
        <v>0</v>
      </c>
    </row>
    <row r="11" spans="1:21" x14ac:dyDescent="0.25">
      <c r="A11">
        <v>9</v>
      </c>
      <c r="B11" s="4">
        <f t="shared" si="0"/>
        <v>0</v>
      </c>
      <c r="C11" s="4">
        <f t="shared" si="1"/>
        <v>0</v>
      </c>
      <c r="S11" s="12">
        <f>VLOOKUP($S$7,A1:C101,3)</f>
        <v>0</v>
      </c>
      <c r="T11" s="13" t="s">
        <v>25</v>
      </c>
    </row>
    <row r="12" spans="1:21" x14ac:dyDescent="0.25">
      <c r="A12">
        <v>10</v>
      </c>
      <c r="B12" s="4">
        <f t="shared" si="0"/>
        <v>1.8000000000000016E-2</v>
      </c>
      <c r="C12" s="4">
        <f t="shared" si="1"/>
        <v>0</v>
      </c>
      <c r="S12" s="12">
        <f>VLOOKUP($S$8,A2:C102,3)</f>
        <v>0</v>
      </c>
      <c r="T12" s="13" t="s">
        <v>26</v>
      </c>
    </row>
    <row r="13" spans="1:21" x14ac:dyDescent="0.25">
      <c r="A13">
        <v>11</v>
      </c>
      <c r="B13" s="4">
        <f t="shared" si="0"/>
        <v>5.3149888655355138E-2</v>
      </c>
      <c r="C13" s="4">
        <f t="shared" si="1"/>
        <v>0</v>
      </c>
      <c r="S13" s="12">
        <f>VLOOKUP($S$9,A3:C103,3)</f>
        <v>0</v>
      </c>
      <c r="T13" s="13" t="s">
        <v>27</v>
      </c>
    </row>
    <row r="14" spans="1:21" x14ac:dyDescent="0.25">
      <c r="A14">
        <v>12</v>
      </c>
      <c r="B14" s="4">
        <f t="shared" si="0"/>
        <v>8.8621201937704508E-2</v>
      </c>
      <c r="C14" s="4">
        <f t="shared" si="1"/>
        <v>0</v>
      </c>
      <c r="S14" s="11"/>
    </row>
    <row r="15" spans="1:21" x14ac:dyDescent="0.25">
      <c r="A15">
        <v>13</v>
      </c>
      <c r="B15" s="4">
        <f t="shared" si="0"/>
        <v>0.12438967318116956</v>
      </c>
      <c r="C15" s="4">
        <f t="shared" si="1"/>
        <v>0</v>
      </c>
      <c r="S15" s="11"/>
    </row>
    <row r="16" spans="1:21" x14ac:dyDescent="0.25">
      <c r="A16">
        <v>14</v>
      </c>
      <c r="B16" s="4">
        <f t="shared" si="0"/>
        <v>0.16043460782640007</v>
      </c>
      <c r="C16" s="4">
        <f t="shared" si="1"/>
        <v>0</v>
      </c>
      <c r="S16" s="11"/>
    </row>
    <row r="17" spans="1:3" x14ac:dyDescent="0.25">
      <c r="A17">
        <v>15</v>
      </c>
      <c r="B17" s="4">
        <f t="shared" si="0"/>
        <v>0.19673813788437983</v>
      </c>
      <c r="C17" s="4">
        <f t="shared" si="1"/>
        <v>0</v>
      </c>
    </row>
    <row r="18" spans="1:3" x14ac:dyDescent="0.25">
      <c r="A18">
        <v>16</v>
      </c>
      <c r="B18" s="4">
        <f t="shared" si="0"/>
        <v>0.23328467176180584</v>
      </c>
      <c r="C18" s="4">
        <f t="shared" si="1"/>
        <v>0</v>
      </c>
    </row>
    <row r="19" spans="1:3" x14ac:dyDescent="0.25">
      <c r="A19">
        <v>17</v>
      </c>
      <c r="B19" s="4">
        <f t="shared" si="0"/>
        <v>0.27006047913668668</v>
      </c>
      <c r="C19" s="4">
        <f t="shared" si="1"/>
        <v>0</v>
      </c>
    </row>
    <row r="20" spans="1:3" x14ac:dyDescent="0.25">
      <c r="A20">
        <v>18</v>
      </c>
      <c r="B20" s="4">
        <f t="shared" si="0"/>
        <v>0.30705337167586438</v>
      </c>
      <c r="C20" s="4">
        <f t="shared" si="1"/>
        <v>0</v>
      </c>
    </row>
    <row r="21" spans="1:3" x14ac:dyDescent="0.25">
      <c r="A21">
        <v>19</v>
      </c>
      <c r="B21" s="4">
        <f t="shared" si="0"/>
        <v>0.34425245333272542</v>
      </c>
      <c r="C21" s="4">
        <f t="shared" si="1"/>
        <v>0</v>
      </c>
    </row>
    <row r="22" spans="1:3" x14ac:dyDescent="0.25">
      <c r="A22">
        <v>20</v>
      </c>
      <c r="B22" s="4">
        <f t="shared" si="0"/>
        <v>0.38164792217308247</v>
      </c>
      <c r="C22" s="4">
        <f t="shared" si="1"/>
        <v>0</v>
      </c>
    </row>
    <row r="23" spans="1:3" x14ac:dyDescent="0.25">
      <c r="A23">
        <v>21</v>
      </c>
      <c r="B23" s="4">
        <f t="shared" si="0"/>
        <v>0.41923091103525384</v>
      </c>
      <c r="C23" s="4">
        <f t="shared" si="1"/>
        <v>0</v>
      </c>
    </row>
    <row r="24" spans="1:3" x14ac:dyDescent="0.25">
      <c r="A24">
        <v>22</v>
      </c>
      <c r="B24" s="4">
        <f t="shared" si="0"/>
        <v>0.45699335791691281</v>
      </c>
      <c r="C24" s="4">
        <f t="shared" si="1"/>
        <v>0</v>
      </c>
    </row>
    <row r="25" spans="1:3" x14ac:dyDescent="0.25">
      <c r="A25">
        <v>23</v>
      </c>
      <c r="B25" s="4">
        <f t="shared" si="0"/>
        <v>0.49492789943648424</v>
      </c>
      <c r="C25" s="4">
        <f t="shared" si="1"/>
        <v>0</v>
      </c>
    </row>
    <row r="26" spans="1:3" x14ac:dyDescent="0.25">
      <c r="A26">
        <v>24</v>
      </c>
      <c r="B26" s="4">
        <f t="shared" si="0"/>
        <v>0.533027782431579</v>
      </c>
      <c r="C26" s="4">
        <f t="shared" si="1"/>
        <v>0</v>
      </c>
    </row>
    <row r="27" spans="1:3" x14ac:dyDescent="0.25">
      <c r="A27">
        <v>25</v>
      </c>
      <c r="B27" s="4">
        <f t="shared" si="0"/>
        <v>0.57128678997624793</v>
      </c>
      <c r="C27" s="4">
        <f t="shared" si="1"/>
        <v>0</v>
      </c>
    </row>
    <row r="28" spans="1:3" x14ac:dyDescent="0.25">
      <c r="A28">
        <v>26</v>
      </c>
      <c r="B28" s="4">
        <f t="shared" si="0"/>
        <v>0.6096991789800561</v>
      </c>
      <c r="C28" s="4">
        <f t="shared" si="1"/>
        <v>0</v>
      </c>
    </row>
    <row r="29" spans="1:3" x14ac:dyDescent="0.25">
      <c r="A29">
        <v>27</v>
      </c>
      <c r="B29" s="4">
        <f t="shared" si="0"/>
        <v>0.64825962717831187</v>
      </c>
      <c r="C29" s="4">
        <f t="shared" si="1"/>
        <v>0</v>
      </c>
    </row>
    <row r="30" spans="1:3" x14ac:dyDescent="0.25">
      <c r="A30">
        <v>28</v>
      </c>
      <c r="B30" s="4">
        <f t="shared" si="0"/>
        <v>0.68696318780328225</v>
      </c>
      <c r="C30" s="4">
        <f t="shared" si="1"/>
        <v>0</v>
      </c>
    </row>
    <row r="31" spans="1:3" x14ac:dyDescent="0.25">
      <c r="A31">
        <v>29</v>
      </c>
      <c r="B31" s="4">
        <f t="shared" si="0"/>
        <v>0.72580525058784784</v>
      </c>
      <c r="C31" s="4">
        <f t="shared" si="1"/>
        <v>0</v>
      </c>
    </row>
    <row r="32" spans="1:3" x14ac:dyDescent="0.25">
      <c r="A32">
        <v>30</v>
      </c>
      <c r="B32" s="4">
        <f t="shared" si="0"/>
        <v>0.76478150802834488</v>
      </c>
      <c r="C32" s="4">
        <f t="shared" si="1"/>
        <v>0</v>
      </c>
    </row>
    <row r="33" spans="1:3" x14ac:dyDescent="0.25">
      <c r="A33">
        <v>31</v>
      </c>
      <c r="B33" s="4">
        <f t="shared" si="0"/>
        <v>0.80388792604506465</v>
      </c>
      <c r="C33" s="4">
        <f t="shared" si="1"/>
        <v>0</v>
      </c>
    </row>
    <row r="34" spans="1:3" x14ac:dyDescent="0.25">
      <c r="A34">
        <v>32</v>
      </c>
      <c r="B34" s="4">
        <f t="shared" si="0"/>
        <v>0.84312071834336222</v>
      </c>
      <c r="C34" s="4">
        <f t="shared" si="1"/>
        <v>0</v>
      </c>
    </row>
    <row r="35" spans="1:3" x14ac:dyDescent="0.25">
      <c r="A35">
        <v>33</v>
      </c>
      <c r="B35" s="4">
        <f t="shared" si="0"/>
        <v>0.88247632390720465</v>
      </c>
      <c r="C35" s="4">
        <f t="shared" si="1"/>
        <v>0</v>
      </c>
    </row>
    <row r="36" spans="1:3" x14ac:dyDescent="0.25">
      <c r="A36">
        <v>34</v>
      </c>
      <c r="B36" s="4">
        <f t="shared" si="0"/>
        <v>0.92195138715884983</v>
      </c>
      <c r="C36" s="4">
        <f t="shared" si="1"/>
        <v>0</v>
      </c>
    </row>
    <row r="37" spans="1:3" x14ac:dyDescent="0.25">
      <c r="A37">
        <v>35</v>
      </c>
      <c r="B37" s="4">
        <f t="shared" si="0"/>
        <v>0.96154274039948651</v>
      </c>
      <c r="C37" s="4">
        <f t="shared" si="1"/>
        <v>0</v>
      </c>
    </row>
    <row r="38" spans="1:3" x14ac:dyDescent="0.25">
      <c r="A38">
        <v>36</v>
      </c>
      <c r="B38" s="4">
        <f t="shared" si="0"/>
        <v>1.0012473882107447</v>
      </c>
      <c r="C38" s="4">
        <f t="shared" si="1"/>
        <v>0</v>
      </c>
    </row>
    <row r="39" spans="1:3" x14ac:dyDescent="0.25">
      <c r="A39">
        <v>37</v>
      </c>
      <c r="B39" s="4">
        <f t="shared" si="0"/>
        <v>1.0410624935495885</v>
      </c>
      <c r="C39" s="4">
        <f t="shared" si="1"/>
        <v>0</v>
      </c>
    </row>
    <row r="40" spans="1:3" x14ac:dyDescent="0.25">
      <c r="A40">
        <v>38</v>
      </c>
      <c r="B40" s="4">
        <f t="shared" si="0"/>
        <v>1.0809853653118333</v>
      </c>
      <c r="C40" s="4">
        <f t="shared" si="1"/>
        <v>0</v>
      </c>
    </row>
    <row r="41" spans="1:3" x14ac:dyDescent="0.25">
      <c r="A41">
        <v>39</v>
      </c>
      <c r="B41" s="4">
        <f t="shared" si="0"/>
        <v>1.1210134471745348</v>
      </c>
      <c r="C41" s="4">
        <f t="shared" si="1"/>
        <v>0</v>
      </c>
    </row>
    <row r="42" spans="1:3" x14ac:dyDescent="0.25">
      <c r="A42">
        <v>40</v>
      </c>
      <c r="B42" s="4">
        <f t="shared" si="0"/>
        <v>1.1611443075562284</v>
      </c>
      <c r="C42" s="4">
        <f t="shared" si="1"/>
        <v>0</v>
      </c>
    </row>
    <row r="43" spans="1:3" x14ac:dyDescent="0.25">
      <c r="A43">
        <v>41</v>
      </c>
      <c r="B43" s="4">
        <f t="shared" si="0"/>
        <v>1.2013756305578307</v>
      </c>
      <c r="C43" s="4">
        <f t="shared" si="1"/>
        <v>0</v>
      </c>
    </row>
    <row r="44" spans="1:3" x14ac:dyDescent="0.25">
      <c r="A44">
        <v>42</v>
      </c>
      <c r="B44" s="4">
        <f t="shared" si="0"/>
        <v>1.2417052077667734</v>
      </c>
      <c r="C44" s="4">
        <f t="shared" si="1"/>
        <v>0</v>
      </c>
    </row>
    <row r="45" spans="1:3" x14ac:dyDescent="0.25">
      <c r="A45">
        <v>43</v>
      </c>
      <c r="B45" s="4">
        <f t="shared" si="0"/>
        <v>1.2821309308234818</v>
      </c>
      <c r="C45" s="4">
        <f t="shared" si="1"/>
        <v>0</v>
      </c>
    </row>
    <row r="46" spans="1:3" x14ac:dyDescent="0.25">
      <c r="A46">
        <v>44</v>
      </c>
      <c r="B46" s="4">
        <f t="shared" si="0"/>
        <v>1.3226507846631701</v>
      </c>
      <c r="C46" s="4">
        <f t="shared" si="1"/>
        <v>0</v>
      </c>
    </row>
    <row r="47" spans="1:3" x14ac:dyDescent="0.25">
      <c r="A47">
        <v>45</v>
      </c>
      <c r="B47" s="4">
        <f t="shared" si="0"/>
        <v>1.3632628413576162</v>
      </c>
      <c r="C47" s="4">
        <f t="shared" si="1"/>
        <v>0</v>
      </c>
    </row>
    <row r="48" spans="1:3" x14ac:dyDescent="0.25">
      <c r="A48">
        <v>46</v>
      </c>
      <c r="B48" s="4">
        <f t="shared" si="0"/>
        <v>1.4039652544914858</v>
      </c>
      <c r="C48" s="4">
        <f t="shared" si="1"/>
        <v>0</v>
      </c>
    </row>
    <row r="49" spans="1:3" x14ac:dyDescent="0.25">
      <c r="A49">
        <v>47</v>
      </c>
      <c r="B49" s="4">
        <f t="shared" si="0"/>
        <v>1.4447562540161663</v>
      </c>
      <c r="C49" s="4">
        <f t="shared" si="1"/>
        <v>0</v>
      </c>
    </row>
    <row r="50" spans="1:3" x14ac:dyDescent="0.25">
      <c r="A50">
        <v>48</v>
      </c>
      <c r="B50" s="4">
        <f t="shared" si="0"/>
        <v>1.4856341415312468</v>
      </c>
      <c r="C50" s="4">
        <f t="shared" si="1"/>
        <v>0</v>
      </c>
    </row>
    <row r="51" spans="1:3" x14ac:dyDescent="0.25">
      <c r="A51">
        <v>49</v>
      </c>
      <c r="B51" s="4">
        <f t="shared" si="0"/>
        <v>1.5265972859499359</v>
      </c>
      <c r="C51" s="4">
        <f t="shared" si="1"/>
        <v>0</v>
      </c>
    </row>
    <row r="52" spans="1:3" x14ac:dyDescent="0.25">
      <c r="A52">
        <v>50</v>
      </c>
      <c r="B52" s="4">
        <f t="shared" si="0"/>
        <v>1.5676441195099504</v>
      </c>
      <c r="C52" s="4">
        <f t="shared" si="1"/>
        <v>0</v>
      </c>
    </row>
    <row r="53" spans="1:3" x14ac:dyDescent="0.25">
      <c r="A53">
        <v>51</v>
      </c>
      <c r="B53" s="4">
        <f t="shared" si="0"/>
        <v>1.6087731340959812</v>
      </c>
      <c r="C53" s="4">
        <f t="shared" si="1"/>
        <v>0</v>
      </c>
    </row>
    <row r="54" spans="1:3" x14ac:dyDescent="0.25">
      <c r="A54">
        <v>52</v>
      </c>
      <c r="B54" s="4">
        <f t="shared" si="0"/>
        <v>1.6499828778437549</v>
      </c>
      <c r="C54" s="4">
        <f t="shared" si="1"/>
        <v>0</v>
      </c>
    </row>
    <row r="55" spans="1:3" x14ac:dyDescent="0.25">
      <c r="A55">
        <v>53</v>
      </c>
      <c r="B55" s="4">
        <f t="shared" si="0"/>
        <v>1.6912719519991199</v>
      </c>
      <c r="C55" s="4">
        <f t="shared" si="1"/>
        <v>0</v>
      </c>
    </row>
    <row r="56" spans="1:3" x14ac:dyDescent="0.25">
      <c r="A56">
        <v>54</v>
      </c>
      <c r="B56" s="4">
        <f t="shared" si="0"/>
        <v>1.7326390080085481</v>
      </c>
      <c r="C56" s="4">
        <f t="shared" si="1"/>
        <v>0</v>
      </c>
    </row>
    <row r="57" spans="1:3" x14ac:dyDescent="0.25">
      <c r="A57">
        <v>55</v>
      </c>
      <c r="B57" s="4">
        <f t="shared" si="0"/>
        <v>1.774082744820024</v>
      </c>
      <c r="C57" s="4">
        <f t="shared" si="1"/>
        <v>0</v>
      </c>
    </row>
    <row r="58" spans="1:3" x14ac:dyDescent="0.25">
      <c r="A58">
        <v>56</v>
      </c>
      <c r="B58" s="4">
        <f t="shared" si="0"/>
        <v>1.8156019063755633</v>
      </c>
      <c r="C58" s="4">
        <f t="shared" si="1"/>
        <v>0</v>
      </c>
    </row>
    <row r="59" spans="1:3" x14ac:dyDescent="0.25">
      <c r="A59">
        <v>57</v>
      </c>
      <c r="B59" s="4">
        <f t="shared" si="0"/>
        <v>1.8571952792785547</v>
      </c>
      <c r="C59" s="4">
        <f t="shared" si="1"/>
        <v>0</v>
      </c>
    </row>
    <row r="60" spans="1:3" x14ac:dyDescent="0.25">
      <c r="A60">
        <v>58</v>
      </c>
      <c r="B60" s="4">
        <f t="shared" si="0"/>
        <v>1.8988616906208955</v>
      </c>
      <c r="C60" s="4">
        <f t="shared" si="1"/>
        <v>0</v>
      </c>
    </row>
    <row r="61" spans="1:3" x14ac:dyDescent="0.25">
      <c r="A61">
        <v>59</v>
      </c>
      <c r="B61" s="4">
        <f t="shared" si="0"/>
        <v>1.9406000059564004</v>
      </c>
      <c r="C61" s="4">
        <f t="shared" si="1"/>
        <v>0</v>
      </c>
    </row>
    <row r="62" spans="1:3" x14ac:dyDescent="0.25">
      <c r="A62">
        <v>60</v>
      </c>
      <c r="B62" s="4">
        <f t="shared" si="0"/>
        <v>1.98240912740831</v>
      </c>
      <c r="C62" s="4">
        <f t="shared" si="1"/>
        <v>0</v>
      </c>
    </row>
    <row r="63" spans="1:3" x14ac:dyDescent="0.25">
      <c r="A63">
        <v>61</v>
      </c>
      <c r="B63" s="4">
        <f t="shared" si="0"/>
        <v>2.0242879918999552</v>
      </c>
      <c r="C63" s="4">
        <f t="shared" si="1"/>
        <v>0</v>
      </c>
    </row>
    <row r="64" spans="1:3" x14ac:dyDescent="0.25">
      <c r="A64">
        <v>62</v>
      </c>
      <c r="B64" s="4">
        <f t="shared" si="0"/>
        <v>2.0662355694986538</v>
      </c>
      <c r="C64" s="4">
        <f t="shared" si="1"/>
        <v>0</v>
      </c>
    </row>
    <row r="65" spans="1:3" x14ac:dyDescent="0.25">
      <c r="A65">
        <v>63</v>
      </c>
      <c r="B65" s="4">
        <f t="shared" si="0"/>
        <v>2.1082508618638927</v>
      </c>
      <c r="C65" s="4">
        <f t="shared" si="1"/>
        <v>0</v>
      </c>
    </row>
    <row r="66" spans="1:3" x14ac:dyDescent="0.25">
      <c r="A66">
        <v>64</v>
      </c>
      <c r="B66" s="4">
        <f t="shared" si="0"/>
        <v>2.1503329007916814</v>
      </c>
      <c r="C66" s="4">
        <f t="shared" si="1"/>
        <v>0</v>
      </c>
    </row>
    <row r="67" spans="1:3" x14ac:dyDescent="0.25">
      <c r="A67">
        <v>65</v>
      </c>
      <c r="B67" s="4">
        <f t="shared" ref="B67:B102" si="2">MAX($E$5*IF((A67-$G$5)&lt;0,0,(A67-$G$5)/10)^$F$5-$H$5,0)</f>
        <v>2.1924807468476764</v>
      </c>
      <c r="C67" s="4">
        <f t="shared" ref="C67:C102" si="3">IF($J$2,ABS($E$2*ABS(A67-$G$2)^$F$2-$H$2),IF(A67&lt;=$G$2,0,$E$2*(A67-$G$2)^$F$2-$H$2))</f>
        <v>0</v>
      </c>
    </row>
    <row r="68" spans="1:3" x14ac:dyDescent="0.25">
      <c r="A68">
        <v>66</v>
      </c>
      <c r="B68" s="4">
        <f t="shared" si="2"/>
        <v>2.2346934880824239</v>
      </c>
      <c r="C68" s="4">
        <f t="shared" si="3"/>
        <v>0</v>
      </c>
    </row>
    <row r="69" spans="1:3" x14ac:dyDescent="0.25">
      <c r="A69">
        <v>67</v>
      </c>
      <c r="B69" s="4">
        <f t="shared" si="2"/>
        <v>2.2769702388225754</v>
      </c>
      <c r="C69" s="4">
        <f t="shared" si="3"/>
        <v>0</v>
      </c>
    </row>
    <row r="70" spans="1:3" x14ac:dyDescent="0.25">
      <c r="A70">
        <v>68</v>
      </c>
      <c r="B70" s="4">
        <f t="shared" si="2"/>
        <v>2.3193101385325354</v>
      </c>
      <c r="C70" s="4">
        <f t="shared" si="3"/>
        <v>0</v>
      </c>
    </row>
    <row r="71" spans="1:3" x14ac:dyDescent="0.25">
      <c r="A71">
        <v>69</v>
      </c>
      <c r="B71" s="4">
        <f t="shared" si="2"/>
        <v>2.3617123507414606</v>
      </c>
      <c r="C71" s="4">
        <f t="shared" si="3"/>
        <v>0</v>
      </c>
    </row>
    <row r="72" spans="1:3" x14ac:dyDescent="0.25">
      <c r="A72">
        <v>70</v>
      </c>
      <c r="B72" s="4">
        <f t="shared" si="2"/>
        <v>2.404176062030964</v>
      </c>
      <c r="C72" s="4">
        <f t="shared" si="3"/>
        <v>0</v>
      </c>
    </row>
    <row r="73" spans="1:3" x14ac:dyDescent="0.25">
      <c r="A73">
        <v>71</v>
      </c>
      <c r="B73" s="4">
        <f t="shared" si="2"/>
        <v>2.4467004810792621</v>
      </c>
      <c r="C73" s="4">
        <f t="shared" si="3"/>
        <v>0</v>
      </c>
    </row>
    <row r="74" spans="1:3" x14ac:dyDescent="0.25">
      <c r="A74">
        <v>72</v>
      </c>
      <c r="B74" s="4">
        <f t="shared" si="2"/>
        <v>2.4892848377578765</v>
      </c>
      <c r="C74" s="4">
        <f t="shared" si="3"/>
        <v>0</v>
      </c>
    </row>
    <row r="75" spans="1:3" x14ac:dyDescent="0.25">
      <c r="A75">
        <v>73</v>
      </c>
      <c r="B75" s="4">
        <f t="shared" si="2"/>
        <v>2.53192838227731</v>
      </c>
      <c r="C75" s="4">
        <f t="shared" si="3"/>
        <v>0</v>
      </c>
    </row>
    <row r="76" spans="1:3" x14ac:dyDescent="0.25">
      <c r="A76">
        <v>74</v>
      </c>
      <c r="B76" s="4">
        <f t="shared" si="2"/>
        <v>2.5746303843783958</v>
      </c>
      <c r="C76" s="4">
        <f t="shared" si="3"/>
        <v>0</v>
      </c>
    </row>
    <row r="77" spans="1:3" x14ac:dyDescent="0.25">
      <c r="A77">
        <v>75</v>
      </c>
      <c r="B77" s="4">
        <f t="shared" si="2"/>
        <v>2.6173901325663049</v>
      </c>
      <c r="C77" s="4">
        <f t="shared" si="3"/>
        <v>0</v>
      </c>
    </row>
    <row r="78" spans="1:3" x14ac:dyDescent="0.25">
      <c r="A78">
        <v>76</v>
      </c>
      <c r="B78" s="4">
        <f t="shared" si="2"/>
        <v>2.6602069333844223</v>
      </c>
      <c r="C78" s="4">
        <f t="shared" si="3"/>
        <v>0</v>
      </c>
    </row>
    <row r="79" spans="1:3" x14ac:dyDescent="0.25">
      <c r="A79">
        <v>77</v>
      </c>
      <c r="B79" s="4">
        <f t="shared" si="2"/>
        <v>2.7030801107255078</v>
      </c>
      <c r="C79" s="4">
        <f t="shared" si="3"/>
        <v>0</v>
      </c>
    </row>
    <row r="80" spans="1:3" x14ac:dyDescent="0.25">
      <c r="A80">
        <v>78</v>
      </c>
      <c r="B80" s="4">
        <f t="shared" si="2"/>
        <v>2.7460090051777715</v>
      </c>
      <c r="C80" s="4">
        <f t="shared" si="3"/>
        <v>0</v>
      </c>
    </row>
    <row r="81" spans="1:3" x14ac:dyDescent="0.25">
      <c r="A81">
        <v>79</v>
      </c>
      <c r="B81" s="4">
        <f t="shared" si="2"/>
        <v>2.7889929734036856</v>
      </c>
      <c r="C81" s="4">
        <f t="shared" si="3"/>
        <v>0</v>
      </c>
    </row>
    <row r="82" spans="1:3" x14ac:dyDescent="0.25">
      <c r="A82">
        <v>80</v>
      </c>
      <c r="B82" s="4">
        <f t="shared" si="2"/>
        <v>2.8320313875494669</v>
      </c>
      <c r="C82" s="4">
        <f t="shared" si="3"/>
        <v>0</v>
      </c>
    </row>
    <row r="83" spans="1:3" x14ac:dyDescent="0.25">
      <c r="A83">
        <v>81</v>
      </c>
      <c r="B83" s="4">
        <f t="shared" si="2"/>
        <v>2.8751236346833946</v>
      </c>
      <c r="C83" s="4">
        <f t="shared" si="3"/>
        <v>0</v>
      </c>
    </row>
    <row r="84" spans="1:3" x14ac:dyDescent="0.25">
      <c r="A84">
        <v>82</v>
      </c>
      <c r="B84" s="4">
        <f t="shared" si="2"/>
        <v>2.9182691162611532</v>
      </c>
      <c r="C84" s="4">
        <f t="shared" si="3"/>
        <v>0</v>
      </c>
    </row>
    <row r="85" spans="1:3" x14ac:dyDescent="0.25">
      <c r="A85">
        <v>83</v>
      </c>
      <c r="B85" s="4">
        <f t="shared" si="2"/>
        <v>2.9614672476166719</v>
      </c>
      <c r="C85" s="4">
        <f t="shared" si="3"/>
        <v>0</v>
      </c>
    </row>
    <row r="86" spans="1:3" x14ac:dyDescent="0.25">
      <c r="A86">
        <v>84</v>
      </c>
      <c r="B86" s="4">
        <f t="shared" si="2"/>
        <v>3.0047174574768598</v>
      </c>
      <c r="C86" s="4">
        <f t="shared" si="3"/>
        <v>0</v>
      </c>
    </row>
    <row r="87" spans="1:3" x14ac:dyDescent="0.25">
      <c r="A87">
        <v>85</v>
      </c>
      <c r="B87" s="4">
        <f t="shared" si="2"/>
        <v>3.048019187498924</v>
      </c>
      <c r="C87" s="4">
        <f t="shared" si="3"/>
        <v>0</v>
      </c>
    </row>
    <row r="88" spans="1:3" x14ac:dyDescent="0.25">
      <c r="A88">
        <v>86</v>
      </c>
      <c r="B88" s="4">
        <f t="shared" si="2"/>
        <v>3.0913718918289033</v>
      </c>
      <c r="C88" s="4">
        <f t="shared" si="3"/>
        <v>0</v>
      </c>
    </row>
    <row r="89" spans="1:3" x14ac:dyDescent="0.25">
      <c r="A89">
        <v>87</v>
      </c>
      <c r="B89" s="4">
        <f t="shared" si="2"/>
        <v>3.1347750366802605</v>
      </c>
      <c r="C89" s="4">
        <f t="shared" si="3"/>
        <v>0</v>
      </c>
    </row>
    <row r="90" spans="1:3" x14ac:dyDescent="0.25">
      <c r="A90">
        <v>88</v>
      </c>
      <c r="B90" s="4">
        <f t="shared" si="2"/>
        <v>3.1782280999313586</v>
      </c>
      <c r="C90" s="4">
        <f t="shared" si="3"/>
        <v>0</v>
      </c>
    </row>
    <row r="91" spans="1:3" x14ac:dyDescent="0.25">
      <c r="A91">
        <v>89</v>
      </c>
      <c r="B91" s="4">
        <f t="shared" si="2"/>
        <v>3.2217305707407942</v>
      </c>
      <c r="C91" s="4">
        <f t="shared" si="3"/>
        <v>0</v>
      </c>
    </row>
    <row r="92" spans="1:3" x14ac:dyDescent="0.25">
      <c r="A92">
        <v>90</v>
      </c>
      <c r="B92" s="4">
        <f t="shared" si="2"/>
        <v>3.2652819491796117</v>
      </c>
      <c r="C92" s="4">
        <f t="shared" si="3"/>
        <v>0</v>
      </c>
    </row>
    <row r="93" spans="1:3" x14ac:dyDescent="0.25">
      <c r="A93">
        <v>91</v>
      </c>
      <c r="B93" s="4">
        <f t="shared" si="2"/>
        <v>3.3088817458794426</v>
      </c>
      <c r="C93" s="4">
        <f t="shared" si="3"/>
        <v>0</v>
      </c>
    </row>
    <row r="94" spans="1:3" x14ac:dyDescent="0.25">
      <c r="A94">
        <v>92</v>
      </c>
      <c r="B94" s="4">
        <f t="shared" si="2"/>
        <v>3.3525294816957518</v>
      </c>
      <c r="C94" s="4">
        <f t="shared" si="3"/>
        <v>0</v>
      </c>
    </row>
    <row r="95" spans="1:3" x14ac:dyDescent="0.25">
      <c r="A95">
        <v>93</v>
      </c>
      <c r="B95" s="4">
        <f t="shared" si="2"/>
        <v>3.3962246873853648</v>
      </c>
      <c r="C95" s="4">
        <f t="shared" si="3"/>
        <v>0</v>
      </c>
    </row>
    <row r="96" spans="1:3" x14ac:dyDescent="0.25">
      <c r="A96">
        <v>94</v>
      </c>
      <c r="B96" s="4">
        <f t="shared" si="2"/>
        <v>3.4399669032975191</v>
      </c>
      <c r="C96" s="4">
        <f t="shared" si="3"/>
        <v>0</v>
      </c>
    </row>
    <row r="97" spans="1:3" x14ac:dyDescent="0.25">
      <c r="A97">
        <v>95</v>
      </c>
      <c r="B97" s="4">
        <f t="shared" si="2"/>
        <v>3.4837556790777477</v>
      </c>
      <c r="C97" s="4">
        <f t="shared" si="3"/>
        <v>0</v>
      </c>
    </row>
    <row r="98" spans="1:3" x14ac:dyDescent="0.25">
      <c r="A98">
        <v>96</v>
      </c>
      <c r="B98" s="4">
        <f t="shared" si="2"/>
        <v>3.5275905733839332</v>
      </c>
      <c r="C98" s="4">
        <f t="shared" si="3"/>
        <v>0</v>
      </c>
    </row>
    <row r="99" spans="1:3" x14ac:dyDescent="0.25">
      <c r="A99">
        <v>97</v>
      </c>
      <c r="B99" s="4">
        <f t="shared" si="2"/>
        <v>3.571471153613889</v>
      </c>
      <c r="C99" s="4">
        <f t="shared" si="3"/>
        <v>0</v>
      </c>
    </row>
    <row r="100" spans="1:3" x14ac:dyDescent="0.25">
      <c r="A100">
        <v>98</v>
      </c>
      <c r="B100" s="4">
        <f t="shared" si="2"/>
        <v>3.6153969956439185</v>
      </c>
      <c r="C100" s="4">
        <f t="shared" si="3"/>
        <v>0</v>
      </c>
    </row>
    <row r="101" spans="1:3" x14ac:dyDescent="0.25">
      <c r="A101">
        <v>99</v>
      </c>
      <c r="B101" s="4">
        <f t="shared" si="2"/>
        <v>3.6593676835777589</v>
      </c>
      <c r="C101" s="4">
        <f t="shared" si="3"/>
        <v>0</v>
      </c>
    </row>
    <row r="102" spans="1:3" x14ac:dyDescent="0.25">
      <c r="A102">
        <v>100</v>
      </c>
      <c r="B102" s="4">
        <f t="shared" si="2"/>
        <v>3.7033828095054542</v>
      </c>
      <c r="C102" s="4">
        <f t="shared" si="3"/>
        <v>0</v>
      </c>
    </row>
  </sheetData>
  <conditionalFormatting sqref="C2:C102">
    <cfRule type="cellIs" dxfId="97" priority="9" operator="equal">
      <formula>0</formula>
    </cfRule>
    <cfRule type="cellIs" dxfId="96" priority="10" operator="greaterThan">
      <formula>$I$2</formula>
    </cfRule>
  </conditionalFormatting>
  <conditionalFormatting sqref="B2:B102">
    <cfRule type="cellIs" dxfId="95" priority="5" operator="equal">
      <formula>0</formula>
    </cfRule>
    <cfRule type="cellIs" dxfId="94" priority="6" operator="greaterThan">
      <formula>$I$2</formula>
    </cfRule>
  </conditionalFormatting>
  <conditionalFormatting sqref="U7:U9">
    <cfRule type="cellIs" dxfId="93" priority="3" operator="equal">
      <formula>0</formula>
    </cfRule>
    <cfRule type="cellIs" dxfId="92" priority="4" operator="greaterThan">
      <formula>$I$2</formula>
    </cfRule>
  </conditionalFormatting>
  <conditionalFormatting sqref="P2">
    <cfRule type="cellIs" dxfId="91" priority="1" operator="equal">
      <formula>0</formula>
    </cfRule>
    <cfRule type="cellIs" dxfId="90" priority="2" operator="greaterThan">
      <formula>$I$2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Q102"/>
  <sheetViews>
    <sheetView zoomScaleNormal="100" workbookViewId="0">
      <selection activeCell="P14" sqref="P14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2" max="12" width="15.7109375" bestFit="1" customWidth="1"/>
    <col min="13" max="13" width="13.5703125" customWidth="1"/>
    <col min="14" max="14" width="2" customWidth="1"/>
  </cols>
  <sheetData>
    <row r="1" spans="1:17" ht="28.5" x14ac:dyDescent="0.45">
      <c r="A1" t="s">
        <v>28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0" t="s">
        <v>28</v>
      </c>
      <c r="M1" s="112" t="s">
        <v>10</v>
      </c>
      <c r="O1" s="112" t="s">
        <v>11</v>
      </c>
      <c r="Q1" t="s">
        <v>265</v>
      </c>
    </row>
    <row r="2" spans="1:17" x14ac:dyDescent="0.25">
      <c r="A2" s="6">
        <v>0</v>
      </c>
      <c r="B2" s="4">
        <f t="shared" ref="B2:B33" si="0">MAX($E$5*IF(ABS(A2-$G$5)&lt;0,0,ABS(A2-$G$5))^$F$5-$H$5,0)</f>
        <v>28.249999999999996</v>
      </c>
      <c r="C2" s="4">
        <f>MAX($E$2*IF(ABS(A2-$G$2)&lt;0,0,ABS(A2-$G$2))^$F$2-$H$2,0)</f>
        <v>0</v>
      </c>
      <c r="E2" s="41">
        <f>IF(Q2,IF('Score Distribution'!$C$16,E4,E3),0)</f>
        <v>0</v>
      </c>
      <c r="F2" s="41">
        <f>IF('Score Distribution'!$C$16,F4,F3)</f>
        <v>2</v>
      </c>
      <c r="G2" s="41">
        <f>IF('Score Distribution'!$C$16,G4,G3)</f>
        <v>1500</v>
      </c>
      <c r="H2" s="41">
        <f>IF('Score Distribution'!$C$16,H4,H3)</f>
        <v>1</v>
      </c>
      <c r="I2" s="41">
        <f>IF('Score Distribution'!$C$16,I4,I3)</f>
        <v>20</v>
      </c>
      <c r="J2" t="s">
        <v>12</v>
      </c>
      <c r="M2" s="5">
        <v>500</v>
      </c>
      <c r="O2" s="4">
        <f>MAX($E$2*IF(ABS(M2-$G$2)&lt;0,0,ABS(M2-$G$2))^$F$2-$H$2,0)</f>
        <v>0</v>
      </c>
      <c r="Q2" s="6" t="b">
        <v>0</v>
      </c>
    </row>
    <row r="3" spans="1:17" x14ac:dyDescent="0.25">
      <c r="A3" s="6">
        <v>30</v>
      </c>
      <c r="B3" s="4">
        <f t="shared" si="0"/>
        <v>27.091699999999999</v>
      </c>
      <c r="C3" s="4">
        <f t="shared" ref="C3:C66" si="1">MAX($E$2*IF(ABS(A3-$G$2)&lt;0,0,ABS(A3-$G$2))^$F$2-$H$2,0)</f>
        <v>0</v>
      </c>
      <c r="E3" s="5">
        <v>1.2999999999999999E-5</v>
      </c>
      <c r="F3" s="5">
        <v>2</v>
      </c>
      <c r="G3" s="5">
        <v>1500</v>
      </c>
      <c r="H3" s="5">
        <v>1</v>
      </c>
      <c r="I3" s="5">
        <v>20</v>
      </c>
      <c r="J3" t="s">
        <v>13</v>
      </c>
    </row>
    <row r="4" spans="1:17" x14ac:dyDescent="0.25">
      <c r="A4">
        <f>A3+(A3-A2)</f>
        <v>60</v>
      </c>
      <c r="B4" s="4">
        <f t="shared" si="0"/>
        <v>25.956799999999998</v>
      </c>
      <c r="C4" s="4">
        <f t="shared" si="1"/>
        <v>0</v>
      </c>
      <c r="E4" s="5">
        <v>9.0000000000000002E-6</v>
      </c>
      <c r="F4" s="5">
        <v>2.0739999999999998</v>
      </c>
      <c r="G4" s="5">
        <v>1500</v>
      </c>
      <c r="H4" s="5">
        <v>0</v>
      </c>
      <c r="I4" s="5">
        <v>20</v>
      </c>
      <c r="J4" t="s">
        <v>14</v>
      </c>
    </row>
    <row r="5" spans="1:17" x14ac:dyDescent="0.25">
      <c r="A5">
        <f>A4+(A4-A3)</f>
        <v>90</v>
      </c>
      <c r="B5" s="4">
        <f t="shared" si="0"/>
        <v>24.845299999999998</v>
      </c>
      <c r="C5" s="4">
        <f t="shared" si="1"/>
        <v>0</v>
      </c>
      <c r="E5" s="72">
        <v>1.2999999999999999E-5</v>
      </c>
      <c r="F5" s="72">
        <v>2</v>
      </c>
      <c r="G5" s="72">
        <v>1500</v>
      </c>
      <c r="H5" s="72">
        <v>1</v>
      </c>
      <c r="I5" s="72">
        <v>20</v>
      </c>
      <c r="J5" t="s">
        <v>15</v>
      </c>
    </row>
    <row r="6" spans="1:17" x14ac:dyDescent="0.25">
      <c r="A6">
        <f t="shared" ref="A6:A69" si="2">A5+(A5-A4)</f>
        <v>120</v>
      </c>
      <c r="B6" s="4">
        <f t="shared" si="0"/>
        <v>23.757199999999997</v>
      </c>
      <c r="C6" s="4">
        <f>MAX($E$2*IF(ABS(A6-$G$2)&lt;0,0,ABS(A6-$G$2))^$F$2-$H$2,0)</f>
        <v>0</v>
      </c>
    </row>
    <row r="7" spans="1:17" x14ac:dyDescent="0.25">
      <c r="A7">
        <f t="shared" si="2"/>
        <v>150</v>
      </c>
      <c r="B7" s="4">
        <f t="shared" si="0"/>
        <v>22.692499999999999</v>
      </c>
      <c r="C7" s="4">
        <f t="shared" si="1"/>
        <v>0</v>
      </c>
    </row>
    <row r="8" spans="1:17" x14ac:dyDescent="0.25">
      <c r="A8">
        <f t="shared" si="2"/>
        <v>180</v>
      </c>
      <c r="B8" s="4">
        <f t="shared" si="0"/>
        <v>21.651199999999999</v>
      </c>
      <c r="C8" s="4">
        <f t="shared" si="1"/>
        <v>0</v>
      </c>
    </row>
    <row r="9" spans="1:17" x14ac:dyDescent="0.25">
      <c r="A9">
        <f t="shared" si="2"/>
        <v>210</v>
      </c>
      <c r="B9" s="4">
        <f t="shared" si="0"/>
        <v>20.633299999999998</v>
      </c>
      <c r="C9" s="4">
        <f t="shared" si="1"/>
        <v>0</v>
      </c>
    </row>
    <row r="10" spans="1:17" x14ac:dyDescent="0.25">
      <c r="A10">
        <f t="shared" si="2"/>
        <v>240</v>
      </c>
      <c r="B10" s="4">
        <f t="shared" si="0"/>
        <v>19.6388</v>
      </c>
      <c r="C10" s="4">
        <f t="shared" si="1"/>
        <v>0</v>
      </c>
    </row>
    <row r="11" spans="1:17" x14ac:dyDescent="0.25">
      <c r="A11">
        <f t="shared" si="2"/>
        <v>270</v>
      </c>
      <c r="B11" s="4">
        <f t="shared" si="0"/>
        <v>18.6677</v>
      </c>
      <c r="C11" s="4">
        <f t="shared" si="1"/>
        <v>0</v>
      </c>
    </row>
    <row r="12" spans="1:17" x14ac:dyDescent="0.25">
      <c r="A12">
        <f t="shared" si="2"/>
        <v>300</v>
      </c>
      <c r="B12" s="4">
        <f t="shared" si="0"/>
        <v>17.72</v>
      </c>
      <c r="C12" s="4">
        <f t="shared" si="1"/>
        <v>0</v>
      </c>
    </row>
    <row r="13" spans="1:17" x14ac:dyDescent="0.25">
      <c r="A13">
        <f t="shared" si="2"/>
        <v>330</v>
      </c>
      <c r="B13" s="4">
        <f t="shared" si="0"/>
        <v>16.7957</v>
      </c>
      <c r="C13" s="4">
        <f t="shared" si="1"/>
        <v>0</v>
      </c>
    </row>
    <row r="14" spans="1:17" x14ac:dyDescent="0.25">
      <c r="A14">
        <f t="shared" si="2"/>
        <v>360</v>
      </c>
      <c r="B14" s="4">
        <f t="shared" si="0"/>
        <v>15.8948</v>
      </c>
      <c r="C14" s="4">
        <f t="shared" si="1"/>
        <v>0</v>
      </c>
    </row>
    <row r="15" spans="1:17" x14ac:dyDescent="0.25">
      <c r="A15">
        <f t="shared" si="2"/>
        <v>390</v>
      </c>
      <c r="B15" s="4">
        <f t="shared" si="0"/>
        <v>15.017299999999999</v>
      </c>
      <c r="C15" s="4">
        <f t="shared" si="1"/>
        <v>0</v>
      </c>
    </row>
    <row r="16" spans="1:17" x14ac:dyDescent="0.25">
      <c r="A16">
        <f t="shared" si="2"/>
        <v>420</v>
      </c>
      <c r="B16" s="4">
        <f t="shared" si="0"/>
        <v>14.1632</v>
      </c>
      <c r="C16" s="4">
        <f t="shared" si="1"/>
        <v>0</v>
      </c>
    </row>
    <row r="17" spans="1:3" x14ac:dyDescent="0.25">
      <c r="A17">
        <f t="shared" si="2"/>
        <v>450</v>
      </c>
      <c r="B17" s="4">
        <f t="shared" si="0"/>
        <v>13.3325</v>
      </c>
      <c r="C17" s="4">
        <f t="shared" si="1"/>
        <v>0</v>
      </c>
    </row>
    <row r="18" spans="1:3" x14ac:dyDescent="0.25">
      <c r="A18">
        <f t="shared" si="2"/>
        <v>480</v>
      </c>
      <c r="B18" s="4">
        <f t="shared" si="0"/>
        <v>12.5252</v>
      </c>
      <c r="C18" s="4">
        <f t="shared" si="1"/>
        <v>0</v>
      </c>
    </row>
    <row r="19" spans="1:3" x14ac:dyDescent="0.25">
      <c r="A19">
        <f t="shared" si="2"/>
        <v>510</v>
      </c>
      <c r="B19" s="4">
        <f t="shared" si="0"/>
        <v>11.741299999999999</v>
      </c>
      <c r="C19" s="4">
        <f t="shared" si="1"/>
        <v>0</v>
      </c>
    </row>
    <row r="20" spans="1:3" x14ac:dyDescent="0.25">
      <c r="A20">
        <f t="shared" si="2"/>
        <v>540</v>
      </c>
      <c r="B20" s="4">
        <f t="shared" si="0"/>
        <v>10.980799999999999</v>
      </c>
      <c r="C20" s="4">
        <f t="shared" si="1"/>
        <v>0</v>
      </c>
    </row>
    <row r="21" spans="1:3" x14ac:dyDescent="0.25">
      <c r="A21">
        <f t="shared" si="2"/>
        <v>570</v>
      </c>
      <c r="B21" s="4">
        <f t="shared" si="0"/>
        <v>10.243699999999999</v>
      </c>
      <c r="C21" s="4">
        <f t="shared" si="1"/>
        <v>0</v>
      </c>
    </row>
    <row r="22" spans="1:3" x14ac:dyDescent="0.25">
      <c r="A22">
        <f t="shared" si="2"/>
        <v>600</v>
      </c>
      <c r="B22" s="4">
        <f t="shared" si="0"/>
        <v>9.5299999999999994</v>
      </c>
      <c r="C22" s="4">
        <f t="shared" si="1"/>
        <v>0</v>
      </c>
    </row>
    <row r="23" spans="1:3" x14ac:dyDescent="0.25">
      <c r="A23">
        <f t="shared" si="2"/>
        <v>630</v>
      </c>
      <c r="B23" s="4">
        <f t="shared" si="0"/>
        <v>8.8396999999999988</v>
      </c>
      <c r="C23" s="4">
        <f t="shared" si="1"/>
        <v>0</v>
      </c>
    </row>
    <row r="24" spans="1:3" x14ac:dyDescent="0.25">
      <c r="A24">
        <f t="shared" si="2"/>
        <v>660</v>
      </c>
      <c r="B24" s="4">
        <f t="shared" si="0"/>
        <v>8.1727999999999987</v>
      </c>
      <c r="C24" s="4">
        <f t="shared" si="1"/>
        <v>0</v>
      </c>
    </row>
    <row r="25" spans="1:3" x14ac:dyDescent="0.25">
      <c r="A25">
        <f t="shared" si="2"/>
        <v>690</v>
      </c>
      <c r="B25" s="4">
        <f t="shared" si="0"/>
        <v>7.5292999999999992</v>
      </c>
      <c r="C25" s="4">
        <f t="shared" si="1"/>
        <v>0</v>
      </c>
    </row>
    <row r="26" spans="1:3" x14ac:dyDescent="0.25">
      <c r="A26">
        <f t="shared" si="2"/>
        <v>720</v>
      </c>
      <c r="B26" s="4">
        <f t="shared" si="0"/>
        <v>6.9091999999999993</v>
      </c>
      <c r="C26" s="4">
        <f t="shared" si="1"/>
        <v>0</v>
      </c>
    </row>
    <row r="27" spans="1:3" x14ac:dyDescent="0.25">
      <c r="A27">
        <f t="shared" si="2"/>
        <v>750</v>
      </c>
      <c r="B27" s="4">
        <f t="shared" si="0"/>
        <v>6.3124999999999991</v>
      </c>
      <c r="C27" s="4">
        <f t="shared" si="1"/>
        <v>0</v>
      </c>
    </row>
    <row r="28" spans="1:3" x14ac:dyDescent="0.25">
      <c r="A28">
        <f t="shared" si="2"/>
        <v>780</v>
      </c>
      <c r="B28" s="4">
        <f t="shared" si="0"/>
        <v>5.7391999999999994</v>
      </c>
      <c r="C28" s="4">
        <f t="shared" si="1"/>
        <v>0</v>
      </c>
    </row>
    <row r="29" spans="1:3" x14ac:dyDescent="0.25">
      <c r="A29">
        <f t="shared" si="2"/>
        <v>810</v>
      </c>
      <c r="B29" s="4">
        <f t="shared" si="0"/>
        <v>5.1892999999999994</v>
      </c>
      <c r="C29" s="4">
        <f t="shared" si="1"/>
        <v>0</v>
      </c>
    </row>
    <row r="30" spans="1:3" x14ac:dyDescent="0.25">
      <c r="A30">
        <f t="shared" si="2"/>
        <v>840</v>
      </c>
      <c r="B30" s="4">
        <f t="shared" si="0"/>
        <v>4.6627999999999998</v>
      </c>
      <c r="C30" s="4">
        <f t="shared" si="1"/>
        <v>0</v>
      </c>
    </row>
    <row r="31" spans="1:3" x14ac:dyDescent="0.25">
      <c r="A31">
        <f t="shared" si="2"/>
        <v>870</v>
      </c>
      <c r="B31" s="4">
        <f t="shared" si="0"/>
        <v>4.1597</v>
      </c>
      <c r="C31" s="4">
        <f t="shared" si="1"/>
        <v>0</v>
      </c>
    </row>
    <row r="32" spans="1:3" x14ac:dyDescent="0.25">
      <c r="A32">
        <f t="shared" si="2"/>
        <v>900</v>
      </c>
      <c r="B32" s="4">
        <f t="shared" si="0"/>
        <v>3.6799999999999997</v>
      </c>
      <c r="C32" s="4">
        <f t="shared" si="1"/>
        <v>0</v>
      </c>
    </row>
    <row r="33" spans="1:3" x14ac:dyDescent="0.25">
      <c r="A33">
        <f t="shared" si="2"/>
        <v>930</v>
      </c>
      <c r="B33" s="4">
        <f t="shared" si="0"/>
        <v>3.2237</v>
      </c>
      <c r="C33" s="4">
        <f t="shared" si="1"/>
        <v>0</v>
      </c>
    </row>
    <row r="34" spans="1:3" x14ac:dyDescent="0.25">
      <c r="A34">
        <f t="shared" si="2"/>
        <v>960</v>
      </c>
      <c r="B34" s="4">
        <f t="shared" ref="B34:B65" si="3">MAX($E$5*IF(ABS(A34-$G$5)&lt;0,0,ABS(A34-$G$5))^$F$5-$H$5,0)</f>
        <v>2.7907999999999999</v>
      </c>
      <c r="C34" s="4">
        <f t="shared" si="1"/>
        <v>0</v>
      </c>
    </row>
    <row r="35" spans="1:3" x14ac:dyDescent="0.25">
      <c r="A35">
        <f t="shared" si="2"/>
        <v>990</v>
      </c>
      <c r="B35" s="4">
        <f t="shared" si="3"/>
        <v>2.3813</v>
      </c>
      <c r="C35" s="4">
        <f t="shared" si="1"/>
        <v>0</v>
      </c>
    </row>
    <row r="36" spans="1:3" x14ac:dyDescent="0.25">
      <c r="A36">
        <f t="shared" si="2"/>
        <v>1020</v>
      </c>
      <c r="B36" s="4">
        <f t="shared" si="3"/>
        <v>1.9951999999999996</v>
      </c>
      <c r="C36" s="4">
        <f t="shared" si="1"/>
        <v>0</v>
      </c>
    </row>
    <row r="37" spans="1:3" x14ac:dyDescent="0.25">
      <c r="A37">
        <f t="shared" si="2"/>
        <v>1050</v>
      </c>
      <c r="B37" s="4">
        <f t="shared" si="3"/>
        <v>1.6324999999999998</v>
      </c>
      <c r="C37" s="4">
        <f t="shared" si="1"/>
        <v>0</v>
      </c>
    </row>
    <row r="38" spans="1:3" x14ac:dyDescent="0.25">
      <c r="A38">
        <f t="shared" si="2"/>
        <v>1080</v>
      </c>
      <c r="B38" s="4">
        <f t="shared" si="3"/>
        <v>1.2931999999999997</v>
      </c>
      <c r="C38" s="4">
        <f t="shared" si="1"/>
        <v>0</v>
      </c>
    </row>
    <row r="39" spans="1:3" x14ac:dyDescent="0.25">
      <c r="A39">
        <f t="shared" si="2"/>
        <v>1110</v>
      </c>
      <c r="B39" s="4">
        <f t="shared" si="3"/>
        <v>0.97729999999999984</v>
      </c>
      <c r="C39" s="4">
        <f t="shared" si="1"/>
        <v>0</v>
      </c>
    </row>
    <row r="40" spans="1:3" x14ac:dyDescent="0.25">
      <c r="A40">
        <f t="shared" si="2"/>
        <v>1140</v>
      </c>
      <c r="B40" s="4">
        <f t="shared" si="3"/>
        <v>0.68479999999999985</v>
      </c>
      <c r="C40" s="4">
        <f t="shared" si="1"/>
        <v>0</v>
      </c>
    </row>
    <row r="41" spans="1:3" x14ac:dyDescent="0.25">
      <c r="A41">
        <f t="shared" si="2"/>
        <v>1170</v>
      </c>
      <c r="B41" s="4">
        <f t="shared" si="3"/>
        <v>0.41569999999999996</v>
      </c>
      <c r="C41" s="4">
        <f t="shared" si="1"/>
        <v>0</v>
      </c>
    </row>
    <row r="42" spans="1:3" x14ac:dyDescent="0.25">
      <c r="A42">
        <f t="shared" si="2"/>
        <v>1200</v>
      </c>
      <c r="B42" s="4">
        <f t="shared" si="3"/>
        <v>0.16999999999999993</v>
      </c>
      <c r="C42" s="4">
        <f t="shared" si="1"/>
        <v>0</v>
      </c>
    </row>
    <row r="43" spans="1:3" x14ac:dyDescent="0.25">
      <c r="A43">
        <f t="shared" si="2"/>
        <v>1230</v>
      </c>
      <c r="B43" s="4">
        <f t="shared" si="3"/>
        <v>0</v>
      </c>
      <c r="C43" s="4">
        <f t="shared" si="1"/>
        <v>0</v>
      </c>
    </row>
    <row r="44" spans="1:3" x14ac:dyDescent="0.25">
      <c r="A44">
        <f t="shared" si="2"/>
        <v>1260</v>
      </c>
      <c r="B44" s="4">
        <f t="shared" si="3"/>
        <v>0</v>
      </c>
      <c r="C44" s="4">
        <f t="shared" si="1"/>
        <v>0</v>
      </c>
    </row>
    <row r="45" spans="1:3" x14ac:dyDescent="0.25">
      <c r="A45">
        <f t="shared" si="2"/>
        <v>1290</v>
      </c>
      <c r="B45" s="4">
        <f t="shared" si="3"/>
        <v>0</v>
      </c>
      <c r="C45" s="4">
        <f t="shared" si="1"/>
        <v>0</v>
      </c>
    </row>
    <row r="46" spans="1:3" x14ac:dyDescent="0.25">
      <c r="A46">
        <f t="shared" si="2"/>
        <v>1320</v>
      </c>
      <c r="B46" s="4">
        <f t="shared" si="3"/>
        <v>0</v>
      </c>
      <c r="C46" s="4">
        <f t="shared" si="1"/>
        <v>0</v>
      </c>
    </row>
    <row r="47" spans="1:3" x14ac:dyDescent="0.25">
      <c r="A47">
        <f t="shared" si="2"/>
        <v>1350</v>
      </c>
      <c r="B47" s="4">
        <f t="shared" si="3"/>
        <v>0</v>
      </c>
      <c r="C47" s="4">
        <f t="shared" si="1"/>
        <v>0</v>
      </c>
    </row>
    <row r="48" spans="1:3" x14ac:dyDescent="0.25">
      <c r="A48">
        <f t="shared" si="2"/>
        <v>1380</v>
      </c>
      <c r="B48" s="4">
        <f t="shared" si="3"/>
        <v>0</v>
      </c>
      <c r="C48" s="4">
        <f t="shared" si="1"/>
        <v>0</v>
      </c>
    </row>
    <row r="49" spans="1:3" x14ac:dyDescent="0.25">
      <c r="A49">
        <f t="shared" si="2"/>
        <v>1410</v>
      </c>
      <c r="B49" s="4">
        <f t="shared" si="3"/>
        <v>0</v>
      </c>
      <c r="C49" s="4">
        <f t="shared" si="1"/>
        <v>0</v>
      </c>
    </row>
    <row r="50" spans="1:3" x14ac:dyDescent="0.25">
      <c r="A50">
        <f t="shared" si="2"/>
        <v>1440</v>
      </c>
      <c r="B50" s="4">
        <f t="shared" si="3"/>
        <v>0</v>
      </c>
      <c r="C50" s="4">
        <f t="shared" si="1"/>
        <v>0</v>
      </c>
    </row>
    <row r="51" spans="1:3" x14ac:dyDescent="0.25">
      <c r="A51">
        <f t="shared" si="2"/>
        <v>1470</v>
      </c>
      <c r="B51" s="4">
        <f t="shared" si="3"/>
        <v>0</v>
      </c>
      <c r="C51" s="4">
        <f t="shared" si="1"/>
        <v>0</v>
      </c>
    </row>
    <row r="52" spans="1:3" x14ac:dyDescent="0.25">
      <c r="A52">
        <f t="shared" si="2"/>
        <v>1500</v>
      </c>
      <c r="B52" s="4">
        <f t="shared" si="3"/>
        <v>0</v>
      </c>
      <c r="C52" s="4">
        <f t="shared" si="1"/>
        <v>0</v>
      </c>
    </row>
    <row r="53" spans="1:3" x14ac:dyDescent="0.25">
      <c r="A53">
        <f t="shared" si="2"/>
        <v>1530</v>
      </c>
      <c r="B53" s="4">
        <f t="shared" si="3"/>
        <v>0</v>
      </c>
      <c r="C53" s="4">
        <f t="shared" si="1"/>
        <v>0</v>
      </c>
    </row>
    <row r="54" spans="1:3" x14ac:dyDescent="0.25">
      <c r="A54">
        <f t="shared" si="2"/>
        <v>1560</v>
      </c>
      <c r="B54" s="4">
        <f t="shared" si="3"/>
        <v>0</v>
      </c>
      <c r="C54" s="4">
        <f t="shared" si="1"/>
        <v>0</v>
      </c>
    </row>
    <row r="55" spans="1:3" x14ac:dyDescent="0.25">
      <c r="A55">
        <f t="shared" si="2"/>
        <v>1590</v>
      </c>
      <c r="B55" s="4">
        <f t="shared" si="3"/>
        <v>0</v>
      </c>
      <c r="C55" s="4">
        <f t="shared" si="1"/>
        <v>0</v>
      </c>
    </row>
    <row r="56" spans="1:3" x14ac:dyDescent="0.25">
      <c r="A56">
        <f t="shared" si="2"/>
        <v>1620</v>
      </c>
      <c r="B56" s="4">
        <f t="shared" si="3"/>
        <v>0</v>
      </c>
      <c r="C56" s="4">
        <f t="shared" si="1"/>
        <v>0</v>
      </c>
    </row>
    <row r="57" spans="1:3" x14ac:dyDescent="0.25">
      <c r="A57">
        <f t="shared" si="2"/>
        <v>1650</v>
      </c>
      <c r="B57" s="4">
        <f t="shared" si="3"/>
        <v>0</v>
      </c>
      <c r="C57" s="4">
        <f t="shared" si="1"/>
        <v>0</v>
      </c>
    </row>
    <row r="58" spans="1:3" x14ac:dyDescent="0.25">
      <c r="A58">
        <f t="shared" si="2"/>
        <v>1680</v>
      </c>
      <c r="B58" s="4">
        <f t="shared" si="3"/>
        <v>0</v>
      </c>
      <c r="C58" s="4">
        <f t="shared" si="1"/>
        <v>0</v>
      </c>
    </row>
    <row r="59" spans="1:3" x14ac:dyDescent="0.25">
      <c r="A59">
        <f t="shared" si="2"/>
        <v>1710</v>
      </c>
      <c r="B59" s="4">
        <f t="shared" si="3"/>
        <v>0</v>
      </c>
      <c r="C59" s="4">
        <f t="shared" si="1"/>
        <v>0</v>
      </c>
    </row>
    <row r="60" spans="1:3" x14ac:dyDescent="0.25">
      <c r="A60">
        <f t="shared" si="2"/>
        <v>1740</v>
      </c>
      <c r="B60" s="4">
        <f t="shared" si="3"/>
        <v>0</v>
      </c>
      <c r="C60" s="4">
        <f t="shared" si="1"/>
        <v>0</v>
      </c>
    </row>
    <row r="61" spans="1:3" x14ac:dyDescent="0.25">
      <c r="A61">
        <f t="shared" si="2"/>
        <v>1770</v>
      </c>
      <c r="B61" s="4">
        <f t="shared" si="3"/>
        <v>0</v>
      </c>
      <c r="C61" s="4">
        <f t="shared" si="1"/>
        <v>0</v>
      </c>
    </row>
    <row r="62" spans="1:3" x14ac:dyDescent="0.25">
      <c r="A62">
        <f t="shared" si="2"/>
        <v>1800</v>
      </c>
      <c r="B62" s="4">
        <f t="shared" si="3"/>
        <v>0.16999999999999993</v>
      </c>
      <c r="C62" s="4">
        <f t="shared" si="1"/>
        <v>0</v>
      </c>
    </row>
    <row r="63" spans="1:3" x14ac:dyDescent="0.25">
      <c r="A63">
        <f t="shared" si="2"/>
        <v>1830</v>
      </c>
      <c r="B63" s="4">
        <f t="shared" si="3"/>
        <v>0.41569999999999996</v>
      </c>
      <c r="C63" s="4">
        <f t="shared" si="1"/>
        <v>0</v>
      </c>
    </row>
    <row r="64" spans="1:3" x14ac:dyDescent="0.25">
      <c r="A64">
        <f t="shared" si="2"/>
        <v>1860</v>
      </c>
      <c r="B64" s="4">
        <f t="shared" si="3"/>
        <v>0.68479999999999985</v>
      </c>
      <c r="C64" s="4">
        <f t="shared" si="1"/>
        <v>0</v>
      </c>
    </row>
    <row r="65" spans="1:3" x14ac:dyDescent="0.25">
      <c r="A65">
        <f t="shared" si="2"/>
        <v>1890</v>
      </c>
      <c r="B65" s="4">
        <f t="shared" si="3"/>
        <v>0.97729999999999984</v>
      </c>
      <c r="C65" s="4">
        <f t="shared" si="1"/>
        <v>0</v>
      </c>
    </row>
    <row r="66" spans="1:3" x14ac:dyDescent="0.25">
      <c r="A66">
        <f t="shared" si="2"/>
        <v>1920</v>
      </c>
      <c r="B66" s="4">
        <f t="shared" ref="B66:B97" si="4">MAX($E$5*IF(ABS(A66-$G$5)&lt;0,0,ABS(A66-$G$5))^$F$5-$H$5,0)</f>
        <v>1.2931999999999997</v>
      </c>
      <c r="C66" s="4">
        <f t="shared" si="1"/>
        <v>0</v>
      </c>
    </row>
    <row r="67" spans="1:3" x14ac:dyDescent="0.25">
      <c r="A67">
        <f t="shared" si="2"/>
        <v>1950</v>
      </c>
      <c r="B67" s="4">
        <f t="shared" si="4"/>
        <v>1.6324999999999998</v>
      </c>
      <c r="C67" s="4">
        <f t="shared" ref="C67:C102" si="5">MAX($E$2*IF(ABS(A67-$G$2)&lt;0,0,ABS(A67-$G$2))^$F$2-$H$2,0)</f>
        <v>0</v>
      </c>
    </row>
    <row r="68" spans="1:3" x14ac:dyDescent="0.25">
      <c r="A68">
        <f t="shared" si="2"/>
        <v>1980</v>
      </c>
      <c r="B68" s="4">
        <f t="shared" si="4"/>
        <v>1.9951999999999996</v>
      </c>
      <c r="C68" s="4">
        <f t="shared" si="5"/>
        <v>0</v>
      </c>
    </row>
    <row r="69" spans="1:3" x14ac:dyDescent="0.25">
      <c r="A69">
        <f t="shared" si="2"/>
        <v>2010</v>
      </c>
      <c r="B69" s="4">
        <f t="shared" si="4"/>
        <v>2.3813</v>
      </c>
      <c r="C69" s="4">
        <f t="shared" si="5"/>
        <v>0</v>
      </c>
    </row>
    <row r="70" spans="1:3" x14ac:dyDescent="0.25">
      <c r="A70">
        <f t="shared" ref="A70:A102" si="6">A69+(A69-A68)</f>
        <v>2040</v>
      </c>
      <c r="B70" s="4">
        <f t="shared" si="4"/>
        <v>2.7907999999999999</v>
      </c>
      <c r="C70" s="4">
        <f t="shared" si="5"/>
        <v>0</v>
      </c>
    </row>
    <row r="71" spans="1:3" x14ac:dyDescent="0.25">
      <c r="A71">
        <f t="shared" si="6"/>
        <v>2070</v>
      </c>
      <c r="B71" s="4">
        <f t="shared" si="4"/>
        <v>3.2237</v>
      </c>
      <c r="C71" s="4">
        <f t="shared" si="5"/>
        <v>0</v>
      </c>
    </row>
    <row r="72" spans="1:3" x14ac:dyDescent="0.25">
      <c r="A72">
        <f t="shared" si="6"/>
        <v>2100</v>
      </c>
      <c r="B72" s="4">
        <f t="shared" si="4"/>
        <v>3.6799999999999997</v>
      </c>
      <c r="C72" s="4">
        <f t="shared" si="5"/>
        <v>0</v>
      </c>
    </row>
    <row r="73" spans="1:3" x14ac:dyDescent="0.25">
      <c r="A73">
        <f t="shared" si="6"/>
        <v>2130</v>
      </c>
      <c r="B73" s="4">
        <f t="shared" si="4"/>
        <v>4.1597</v>
      </c>
      <c r="C73" s="4">
        <f t="shared" si="5"/>
        <v>0</v>
      </c>
    </row>
    <row r="74" spans="1:3" x14ac:dyDescent="0.25">
      <c r="A74">
        <f t="shared" si="6"/>
        <v>2160</v>
      </c>
      <c r="B74" s="4">
        <f t="shared" si="4"/>
        <v>4.6627999999999998</v>
      </c>
      <c r="C74" s="4">
        <f t="shared" si="5"/>
        <v>0</v>
      </c>
    </row>
    <row r="75" spans="1:3" x14ac:dyDescent="0.25">
      <c r="A75">
        <f t="shared" si="6"/>
        <v>2190</v>
      </c>
      <c r="B75" s="4">
        <f t="shared" si="4"/>
        <v>5.1892999999999994</v>
      </c>
      <c r="C75" s="4">
        <f t="shared" si="5"/>
        <v>0</v>
      </c>
    </row>
    <row r="76" spans="1:3" x14ac:dyDescent="0.25">
      <c r="A76">
        <f t="shared" si="6"/>
        <v>2220</v>
      </c>
      <c r="B76" s="4">
        <f t="shared" si="4"/>
        <v>5.7391999999999994</v>
      </c>
      <c r="C76" s="4">
        <f t="shared" si="5"/>
        <v>0</v>
      </c>
    </row>
    <row r="77" spans="1:3" x14ac:dyDescent="0.25">
      <c r="A77">
        <f t="shared" si="6"/>
        <v>2250</v>
      </c>
      <c r="B77" s="4">
        <f t="shared" si="4"/>
        <v>6.3124999999999991</v>
      </c>
      <c r="C77" s="4">
        <f t="shared" si="5"/>
        <v>0</v>
      </c>
    </row>
    <row r="78" spans="1:3" x14ac:dyDescent="0.25">
      <c r="A78">
        <f t="shared" si="6"/>
        <v>2280</v>
      </c>
      <c r="B78" s="4">
        <f t="shared" si="4"/>
        <v>6.9091999999999993</v>
      </c>
      <c r="C78" s="4">
        <f t="shared" si="5"/>
        <v>0</v>
      </c>
    </row>
    <row r="79" spans="1:3" x14ac:dyDescent="0.25">
      <c r="A79">
        <f t="shared" si="6"/>
        <v>2310</v>
      </c>
      <c r="B79" s="4">
        <f t="shared" si="4"/>
        <v>7.5292999999999992</v>
      </c>
      <c r="C79" s="4">
        <f t="shared" si="5"/>
        <v>0</v>
      </c>
    </row>
    <row r="80" spans="1:3" x14ac:dyDescent="0.25">
      <c r="A80">
        <f t="shared" si="6"/>
        <v>2340</v>
      </c>
      <c r="B80" s="4">
        <f t="shared" si="4"/>
        <v>8.1727999999999987</v>
      </c>
      <c r="C80" s="4">
        <f t="shared" si="5"/>
        <v>0</v>
      </c>
    </row>
    <row r="81" spans="1:3" x14ac:dyDescent="0.25">
      <c r="A81">
        <f t="shared" si="6"/>
        <v>2370</v>
      </c>
      <c r="B81" s="4">
        <f t="shared" si="4"/>
        <v>8.8396999999999988</v>
      </c>
      <c r="C81" s="4">
        <f t="shared" si="5"/>
        <v>0</v>
      </c>
    </row>
    <row r="82" spans="1:3" x14ac:dyDescent="0.25">
      <c r="A82">
        <f t="shared" si="6"/>
        <v>2400</v>
      </c>
      <c r="B82" s="4">
        <f t="shared" si="4"/>
        <v>9.5299999999999994</v>
      </c>
      <c r="C82" s="4">
        <f t="shared" si="5"/>
        <v>0</v>
      </c>
    </row>
    <row r="83" spans="1:3" x14ac:dyDescent="0.25">
      <c r="A83">
        <f t="shared" si="6"/>
        <v>2430</v>
      </c>
      <c r="B83" s="4">
        <f t="shared" si="4"/>
        <v>10.243699999999999</v>
      </c>
      <c r="C83" s="4">
        <f t="shared" si="5"/>
        <v>0</v>
      </c>
    </row>
    <row r="84" spans="1:3" x14ac:dyDescent="0.25">
      <c r="A84">
        <f t="shared" si="6"/>
        <v>2460</v>
      </c>
      <c r="B84" s="4">
        <f t="shared" si="4"/>
        <v>10.980799999999999</v>
      </c>
      <c r="C84" s="4">
        <f t="shared" si="5"/>
        <v>0</v>
      </c>
    </row>
    <row r="85" spans="1:3" x14ac:dyDescent="0.25">
      <c r="A85">
        <f t="shared" si="6"/>
        <v>2490</v>
      </c>
      <c r="B85" s="4">
        <f t="shared" si="4"/>
        <v>11.741299999999999</v>
      </c>
      <c r="C85" s="4">
        <f t="shared" si="5"/>
        <v>0</v>
      </c>
    </row>
    <row r="86" spans="1:3" x14ac:dyDescent="0.25">
      <c r="A86">
        <f t="shared" si="6"/>
        <v>2520</v>
      </c>
      <c r="B86" s="4">
        <f t="shared" si="4"/>
        <v>12.5252</v>
      </c>
      <c r="C86" s="4">
        <f t="shared" si="5"/>
        <v>0</v>
      </c>
    </row>
    <row r="87" spans="1:3" x14ac:dyDescent="0.25">
      <c r="A87">
        <f t="shared" si="6"/>
        <v>2550</v>
      </c>
      <c r="B87" s="4">
        <f t="shared" si="4"/>
        <v>13.3325</v>
      </c>
      <c r="C87" s="4">
        <f t="shared" si="5"/>
        <v>0</v>
      </c>
    </row>
    <row r="88" spans="1:3" x14ac:dyDescent="0.25">
      <c r="A88">
        <f t="shared" si="6"/>
        <v>2580</v>
      </c>
      <c r="B88" s="4">
        <f t="shared" si="4"/>
        <v>14.1632</v>
      </c>
      <c r="C88" s="4">
        <f t="shared" si="5"/>
        <v>0</v>
      </c>
    </row>
    <row r="89" spans="1:3" x14ac:dyDescent="0.25">
      <c r="A89">
        <f t="shared" si="6"/>
        <v>2610</v>
      </c>
      <c r="B89" s="4">
        <f t="shared" si="4"/>
        <v>15.017299999999999</v>
      </c>
      <c r="C89" s="4">
        <f t="shared" si="5"/>
        <v>0</v>
      </c>
    </row>
    <row r="90" spans="1:3" x14ac:dyDescent="0.25">
      <c r="A90">
        <f t="shared" si="6"/>
        <v>2640</v>
      </c>
      <c r="B90" s="4">
        <f t="shared" si="4"/>
        <v>15.8948</v>
      </c>
      <c r="C90" s="4">
        <f t="shared" si="5"/>
        <v>0</v>
      </c>
    </row>
    <row r="91" spans="1:3" x14ac:dyDescent="0.25">
      <c r="A91">
        <f t="shared" si="6"/>
        <v>2670</v>
      </c>
      <c r="B91" s="4">
        <f t="shared" si="4"/>
        <v>16.7957</v>
      </c>
      <c r="C91" s="4">
        <f t="shared" si="5"/>
        <v>0</v>
      </c>
    </row>
    <row r="92" spans="1:3" x14ac:dyDescent="0.25">
      <c r="A92">
        <f t="shared" si="6"/>
        <v>2700</v>
      </c>
      <c r="B92" s="4">
        <f t="shared" si="4"/>
        <v>17.72</v>
      </c>
      <c r="C92" s="4">
        <f t="shared" si="5"/>
        <v>0</v>
      </c>
    </row>
    <row r="93" spans="1:3" x14ac:dyDescent="0.25">
      <c r="A93">
        <f t="shared" si="6"/>
        <v>2730</v>
      </c>
      <c r="B93" s="4">
        <f t="shared" si="4"/>
        <v>18.6677</v>
      </c>
      <c r="C93" s="4">
        <f t="shared" si="5"/>
        <v>0</v>
      </c>
    </row>
    <row r="94" spans="1:3" x14ac:dyDescent="0.25">
      <c r="A94">
        <f t="shared" si="6"/>
        <v>2760</v>
      </c>
      <c r="B94" s="4">
        <f t="shared" si="4"/>
        <v>19.6388</v>
      </c>
      <c r="C94" s="4">
        <f t="shared" si="5"/>
        <v>0</v>
      </c>
    </row>
    <row r="95" spans="1:3" x14ac:dyDescent="0.25">
      <c r="A95">
        <f t="shared" si="6"/>
        <v>2790</v>
      </c>
      <c r="B95" s="4">
        <f t="shared" si="4"/>
        <v>20.633299999999998</v>
      </c>
      <c r="C95" s="4">
        <f t="shared" si="5"/>
        <v>0</v>
      </c>
    </row>
    <row r="96" spans="1:3" x14ac:dyDescent="0.25">
      <c r="A96">
        <f t="shared" si="6"/>
        <v>2820</v>
      </c>
      <c r="B96" s="4">
        <f t="shared" si="4"/>
        <v>21.651199999999999</v>
      </c>
      <c r="C96" s="4">
        <f t="shared" si="5"/>
        <v>0</v>
      </c>
    </row>
    <row r="97" spans="1:3" x14ac:dyDescent="0.25">
      <c r="A97">
        <f t="shared" si="6"/>
        <v>2850</v>
      </c>
      <c r="B97" s="4">
        <f t="shared" si="4"/>
        <v>22.692499999999999</v>
      </c>
      <c r="C97" s="4">
        <f t="shared" si="5"/>
        <v>0</v>
      </c>
    </row>
    <row r="98" spans="1:3" x14ac:dyDescent="0.25">
      <c r="A98">
        <f t="shared" si="6"/>
        <v>2880</v>
      </c>
      <c r="B98" s="4">
        <f t="shared" ref="B98:B102" si="7">MAX($E$5*IF(ABS(A98-$G$5)&lt;0,0,ABS(A98-$G$5))^$F$5-$H$5,0)</f>
        <v>23.757199999999997</v>
      </c>
      <c r="C98" s="4">
        <f t="shared" si="5"/>
        <v>0</v>
      </c>
    </row>
    <row r="99" spans="1:3" x14ac:dyDescent="0.25">
      <c r="A99">
        <f t="shared" si="6"/>
        <v>2910</v>
      </c>
      <c r="B99" s="4">
        <f t="shared" si="7"/>
        <v>24.845299999999998</v>
      </c>
      <c r="C99" s="4">
        <f t="shared" si="5"/>
        <v>0</v>
      </c>
    </row>
    <row r="100" spans="1:3" x14ac:dyDescent="0.25">
      <c r="A100">
        <f t="shared" si="6"/>
        <v>2940</v>
      </c>
      <c r="B100" s="4">
        <f t="shared" si="7"/>
        <v>25.956799999999998</v>
      </c>
      <c r="C100" s="4">
        <f t="shared" si="5"/>
        <v>0</v>
      </c>
    </row>
    <row r="101" spans="1:3" x14ac:dyDescent="0.25">
      <c r="A101">
        <f t="shared" si="6"/>
        <v>2970</v>
      </c>
      <c r="B101" s="4">
        <f t="shared" si="7"/>
        <v>27.091699999999999</v>
      </c>
      <c r="C101" s="4">
        <f t="shared" si="5"/>
        <v>0</v>
      </c>
    </row>
    <row r="102" spans="1:3" x14ac:dyDescent="0.25">
      <c r="A102">
        <f t="shared" si="6"/>
        <v>3000</v>
      </c>
      <c r="B102" s="4">
        <f t="shared" si="7"/>
        <v>28.249999999999996</v>
      </c>
      <c r="C102" s="4">
        <f t="shared" si="5"/>
        <v>0</v>
      </c>
    </row>
  </sheetData>
  <conditionalFormatting sqref="C2:C102">
    <cfRule type="cellIs" dxfId="89" priority="12" operator="equal">
      <formula>0</formula>
    </cfRule>
    <cfRule type="cellIs" dxfId="88" priority="13" operator="greaterThan">
      <formula>$I$2</formula>
    </cfRule>
  </conditionalFormatting>
  <conditionalFormatting sqref="O2">
    <cfRule type="cellIs" dxfId="87" priority="3" operator="equal">
      <formula>0</formula>
    </cfRule>
    <cfRule type="cellIs" dxfId="86" priority="4" operator="greaterThan">
      <formula>$I$2</formula>
    </cfRule>
  </conditionalFormatting>
  <conditionalFormatting sqref="B2:B102">
    <cfRule type="cellIs" dxfId="85" priority="1" operator="equal">
      <formula>0</formula>
    </cfRule>
    <cfRule type="cellIs" dxfId="84" priority="2" operator="greaterThan">
      <formula>$I$2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113"/>
  <sheetViews>
    <sheetView workbookViewId="0">
      <selection activeCell="E3" sqref="E3:J3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2" max="12" width="15.7109375" bestFit="1" customWidth="1"/>
    <col min="13" max="13" width="13.5703125" customWidth="1"/>
    <col min="14" max="14" width="2" customWidth="1"/>
  </cols>
  <sheetData>
    <row r="1" spans="1:15" ht="28.5" x14ac:dyDescent="0.45">
      <c r="A1" t="s">
        <v>29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30</v>
      </c>
      <c r="K1" s="10" t="s">
        <v>29</v>
      </c>
      <c r="M1" s="112" t="s">
        <v>10</v>
      </c>
      <c r="O1" s="112" t="s">
        <v>11</v>
      </c>
    </row>
    <row r="2" spans="1:15" x14ac:dyDescent="0.25">
      <c r="A2" s="6">
        <v>-4</v>
      </c>
      <c r="B2" s="4">
        <f>MAX($E$3*IF(ABS($A2-$G$3)&lt;0,0,ABS($A2-$G$3))^$F$3-$H$3,0)</f>
        <v>80.4485062894652</v>
      </c>
      <c r="C2" s="4">
        <f>MAX($E$2*IF(ABS(A2-$G$2)&lt;0,0,ABS(A2-$G$2))^$F$2-$H$2,0)</f>
        <v>80.4485062894652</v>
      </c>
      <c r="E2" s="41">
        <f>IF('Score Distribution'!$C$16,E4,E3)</f>
        <v>2</v>
      </c>
      <c r="F2" s="41">
        <f>IF('Score Distribution'!$C$16,F4,F3)</f>
        <v>1.8</v>
      </c>
      <c r="G2" s="41">
        <f>IF('Score Distribution'!$C$16,G4,G3)</f>
        <v>4</v>
      </c>
      <c r="H2" s="41">
        <f>IF('Score Distribution'!$C$16,H4,H3)</f>
        <v>4</v>
      </c>
      <c r="I2" s="41">
        <f>IF('Score Distribution'!$C$16,I4,I3)</f>
        <v>20</v>
      </c>
      <c r="J2" s="41">
        <f>IF('Score Distribution'!$C$16,J4,J3)</f>
        <v>7.0000000000000007E-2</v>
      </c>
      <c r="K2" t="s">
        <v>12</v>
      </c>
      <c r="M2" s="5">
        <v>8</v>
      </c>
      <c r="O2" s="4">
        <f>MAX($E$2*IF(ABS(M2-$G$2)&lt;0,0,ABS(M2-$G$2))^$F$2-$H$2,0)</f>
        <v>20.251465064166368</v>
      </c>
    </row>
    <row r="3" spans="1:15" x14ac:dyDescent="0.25">
      <c r="A3" s="6">
        <v>-3.8</v>
      </c>
      <c r="B3" s="4">
        <f t="shared" ref="B3:B66" si="0">MAX($E$3*IF(ABS($A3-$G$3)&lt;0,0,ABS($A3-$G$3))^$F$3-$H$3,0)</f>
        <v>76.686389150968139</v>
      </c>
      <c r="C3" s="4">
        <f t="shared" ref="C3:C66" si="1">MAX($E$2*IF(ABS(A3-$G$2)&lt;0,0,ABS(A3-$G$2))^$F$2-$H$2,0)</f>
        <v>76.686389150968139</v>
      </c>
      <c r="E3" s="5">
        <v>2</v>
      </c>
      <c r="F3" s="5">
        <v>1.8</v>
      </c>
      <c r="G3" s="5">
        <v>4</v>
      </c>
      <c r="H3" s="5">
        <v>4</v>
      </c>
      <c r="I3" s="5">
        <v>20</v>
      </c>
      <c r="J3" s="5">
        <v>7.0000000000000007E-2</v>
      </c>
      <c r="K3" t="s">
        <v>13</v>
      </c>
    </row>
    <row r="4" spans="1:15" x14ac:dyDescent="0.25">
      <c r="A4">
        <f>A3+(A3-A2)</f>
        <v>-3.5999999999999996</v>
      </c>
      <c r="B4" s="4">
        <f t="shared" si="0"/>
        <v>73.000662497942855</v>
      </c>
      <c r="C4" s="4">
        <f t="shared" si="1"/>
        <v>73.000662497942855</v>
      </c>
      <c r="E4" s="5">
        <v>2.5</v>
      </c>
      <c r="F4" s="5">
        <v>1</v>
      </c>
      <c r="G4" s="5">
        <v>4</v>
      </c>
      <c r="H4" s="5">
        <v>0</v>
      </c>
      <c r="I4" s="5">
        <v>20</v>
      </c>
      <c r="J4" s="5">
        <v>7.0000000000000007E-2</v>
      </c>
      <c r="K4" t="s">
        <v>14</v>
      </c>
    </row>
    <row r="5" spans="1:15" x14ac:dyDescent="0.25">
      <c r="A5">
        <f>A4+(A4-A3)</f>
        <v>-3.3999999999999995</v>
      </c>
      <c r="B5" s="4">
        <f t="shared" si="0"/>
        <v>69.391724272891324</v>
      </c>
      <c r="C5" s="4">
        <f t="shared" si="1"/>
        <v>69.391724272891324</v>
      </c>
      <c r="E5" s="72">
        <v>2</v>
      </c>
      <c r="F5" s="72">
        <v>1.8</v>
      </c>
      <c r="G5" s="72">
        <v>4</v>
      </c>
      <c r="H5" s="72">
        <v>4</v>
      </c>
      <c r="I5" s="72">
        <v>20</v>
      </c>
      <c r="J5" s="72">
        <v>7.0000000000000007E-2</v>
      </c>
      <c r="K5" t="s">
        <v>15</v>
      </c>
    </row>
    <row r="6" spans="1:15" x14ac:dyDescent="0.25">
      <c r="A6">
        <f>A5+(A5-A4)</f>
        <v>-3.1999999999999993</v>
      </c>
      <c r="B6" s="4">
        <f t="shared" si="0"/>
        <v>65.859985191140012</v>
      </c>
      <c r="C6" s="4">
        <f t="shared" si="1"/>
        <v>65.859985191140012</v>
      </c>
      <c r="E6" s="112"/>
      <c r="F6" s="112"/>
      <c r="G6" s="112"/>
      <c r="H6" s="112"/>
      <c r="I6" s="112"/>
      <c r="J6" s="112"/>
    </row>
    <row r="7" spans="1:15" x14ac:dyDescent="0.25">
      <c r="A7">
        <f t="shared" ref="A7:A69" si="2">A6+(A6-A5)</f>
        <v>-2.9999999999999991</v>
      </c>
      <c r="B7" s="4">
        <f t="shared" si="0"/>
        <v>62.40586951324714</v>
      </c>
      <c r="C7" s="4">
        <f t="shared" si="1"/>
        <v>62.40586951324714</v>
      </c>
    </row>
    <row r="8" spans="1:15" x14ac:dyDescent="0.25">
      <c r="A8">
        <f t="shared" si="2"/>
        <v>-2.7999999999999989</v>
      </c>
      <c r="B8" s="4">
        <f t="shared" si="0"/>
        <v>59.029815887283846</v>
      </c>
      <c r="C8" s="4">
        <f t="shared" si="1"/>
        <v>59.029815887283846</v>
      </c>
    </row>
    <row r="9" spans="1:15" x14ac:dyDescent="0.25">
      <c r="A9">
        <f t="shared" si="2"/>
        <v>-2.5999999999999988</v>
      </c>
      <c r="B9" s="4">
        <f t="shared" si="0"/>
        <v>55.732278269529552</v>
      </c>
      <c r="C9" s="4">
        <f t="shared" si="1"/>
        <v>55.732278269529552</v>
      </c>
    </row>
    <row r="10" spans="1:15" x14ac:dyDescent="0.25">
      <c r="A10">
        <f t="shared" si="2"/>
        <v>-2.3999999999999986</v>
      </c>
      <c r="B10" s="4">
        <f t="shared" si="0"/>
        <v>52.513726933451359</v>
      </c>
      <c r="C10" s="4">
        <f t="shared" si="1"/>
        <v>52.513726933451359</v>
      </c>
    </row>
    <row r="11" spans="1:15" x14ac:dyDescent="0.25">
      <c r="A11">
        <f t="shared" si="2"/>
        <v>-2.1999999999999984</v>
      </c>
      <c r="B11" s="4">
        <f t="shared" si="0"/>
        <v>49.374649578425</v>
      </c>
      <c r="C11" s="4">
        <f t="shared" si="1"/>
        <v>49.374649578425</v>
      </c>
    </row>
    <row r="12" spans="1:15" x14ac:dyDescent="0.25">
      <c r="A12">
        <f t="shared" si="2"/>
        <v>-1.9999999999999982</v>
      </c>
      <c r="B12" s="4">
        <f t="shared" si="0"/>
        <v>46.315552551553694</v>
      </c>
      <c r="C12" s="4">
        <f t="shared" si="1"/>
        <v>46.315552551553694</v>
      </c>
    </row>
    <row r="13" spans="1:15" x14ac:dyDescent="0.25">
      <c r="A13">
        <f t="shared" si="2"/>
        <v>-1.799999999999998</v>
      </c>
      <c r="B13" s="4">
        <f t="shared" si="0"/>
        <v>43.336962198228946</v>
      </c>
      <c r="C13" s="4">
        <f t="shared" si="1"/>
        <v>43.336962198228946</v>
      </c>
    </row>
    <row r="14" spans="1:15" x14ac:dyDescent="0.25">
      <c r="A14">
        <f t="shared" si="2"/>
        <v>-1.5999999999999979</v>
      </c>
      <c r="B14" s="4">
        <f t="shared" si="0"/>
        <v>40.43942635985033</v>
      </c>
      <c r="C14" s="4">
        <f t="shared" si="1"/>
        <v>40.43942635985033</v>
      </c>
    </row>
    <row r="15" spans="1:15" x14ac:dyDescent="0.25">
      <c r="A15">
        <f t="shared" si="2"/>
        <v>-1.3999999999999977</v>
      </c>
      <c r="B15" s="4">
        <f t="shared" si="0"/>
        <v>37.62351604049698</v>
      </c>
      <c r="C15" s="4">
        <f t="shared" si="1"/>
        <v>37.62351604049698</v>
      </c>
    </row>
    <row r="16" spans="1:15" x14ac:dyDescent="0.25">
      <c r="A16">
        <f t="shared" si="2"/>
        <v>-1.1999999999999975</v>
      </c>
      <c r="B16" s="4">
        <f t="shared" si="0"/>
        <v>34.889827268487601</v>
      </c>
      <c r="C16" s="4">
        <f t="shared" si="1"/>
        <v>34.889827268487601</v>
      </c>
    </row>
    <row r="17" spans="1:3" x14ac:dyDescent="0.25">
      <c r="A17">
        <f t="shared" si="2"/>
        <v>-0.99999999999999734</v>
      </c>
      <c r="B17" s="4">
        <f t="shared" si="0"/>
        <v>32.238983183884741</v>
      </c>
      <c r="C17" s="4">
        <f t="shared" si="1"/>
        <v>32.238983183884741</v>
      </c>
    </row>
    <row r="18" spans="1:3" x14ac:dyDescent="0.25">
      <c r="A18">
        <f t="shared" si="2"/>
        <v>-0.79999999999999716</v>
      </c>
      <c r="B18" s="4">
        <f t="shared" si="0"/>
        <v>29.67163638936912</v>
      </c>
      <c r="C18" s="4">
        <f t="shared" si="1"/>
        <v>29.67163638936912</v>
      </c>
    </row>
    <row r="19" spans="1:3" x14ac:dyDescent="0.25">
      <c r="A19">
        <f t="shared" si="2"/>
        <v>-0.59999999999999698</v>
      </c>
      <c r="B19" s="4">
        <f t="shared" si="0"/>
        <v>27.188471609903647</v>
      </c>
      <c r="C19" s="4">
        <f t="shared" si="1"/>
        <v>27.188471609903647</v>
      </c>
    </row>
    <row r="20" spans="1:3" x14ac:dyDescent="0.25">
      <c r="A20">
        <f t="shared" si="2"/>
        <v>-0.3999999999999968</v>
      </c>
      <c r="B20" s="4">
        <f t="shared" si="0"/>
        <v>24.790208716724639</v>
      </c>
      <c r="C20" s="4">
        <f t="shared" si="1"/>
        <v>24.790208716724639</v>
      </c>
    </row>
    <row r="21" spans="1:3" x14ac:dyDescent="0.25">
      <c r="A21">
        <f t="shared" si="2"/>
        <v>-0.19999999999999662</v>
      </c>
      <c r="B21" s="4">
        <f t="shared" si="0"/>
        <v>22.477606184123651</v>
      </c>
      <c r="C21" s="4">
        <f t="shared" si="1"/>
        <v>22.477606184123651</v>
      </c>
    </row>
    <row r="22" spans="1:3" x14ac:dyDescent="0.25">
      <c r="A22">
        <v>0</v>
      </c>
      <c r="B22" s="4">
        <f t="shared" si="0"/>
        <v>20.251465064166368</v>
      </c>
      <c r="C22" s="4">
        <f t="shared" si="1"/>
        <v>20.251465064166368</v>
      </c>
    </row>
    <row r="23" spans="1:3" x14ac:dyDescent="0.25">
      <c r="A23">
        <f t="shared" si="2"/>
        <v>0.19999999999999662</v>
      </c>
      <c r="B23" s="4">
        <f t="shared" si="0"/>
        <v>18.112633586267258</v>
      </c>
      <c r="C23" s="4">
        <f t="shared" si="1"/>
        <v>18.112633586267258</v>
      </c>
    </row>
    <row r="24" spans="1:3" x14ac:dyDescent="0.25">
      <c r="A24">
        <f t="shared" si="2"/>
        <v>0.39999999999999325</v>
      </c>
      <c r="B24" s="4">
        <f t="shared" si="0"/>
        <v>16.06201251729501</v>
      </c>
      <c r="C24" s="4">
        <f t="shared" si="1"/>
        <v>16.06201251729501</v>
      </c>
    </row>
    <row r="25" spans="1:3" x14ac:dyDescent="0.25">
      <c r="A25">
        <f t="shared" si="2"/>
        <v>0.59999999999998987</v>
      </c>
      <c r="B25" s="4">
        <f t="shared" si="0"/>
        <v>14.100561456372343</v>
      </c>
      <c r="C25" s="4">
        <f t="shared" si="1"/>
        <v>14.100561456372343</v>
      </c>
    </row>
    <row r="26" spans="1:3" x14ac:dyDescent="0.25">
      <c r="A26">
        <f t="shared" si="2"/>
        <v>0.7999999999999865</v>
      </c>
      <c r="B26" s="4">
        <f t="shared" si="0"/>
        <v>12.229306290801929</v>
      </c>
      <c r="C26" s="4">
        <f t="shared" si="1"/>
        <v>12.229306290801929</v>
      </c>
    </row>
    <row r="27" spans="1:3" x14ac:dyDescent="0.25">
      <c r="A27">
        <f t="shared" si="2"/>
        <v>0.99999999999998312</v>
      </c>
      <c r="B27" s="4">
        <f t="shared" si="0"/>
        <v>10.4493481116843</v>
      </c>
      <c r="C27" s="4">
        <f t="shared" si="1"/>
        <v>10.4493481116843</v>
      </c>
    </row>
    <row r="28" spans="1:3" x14ac:dyDescent="0.25">
      <c r="A28">
        <f t="shared" si="2"/>
        <v>1.1999999999999797</v>
      </c>
      <c r="B28" s="4">
        <f t="shared" si="0"/>
        <v>8.7618739891431634</v>
      </c>
      <c r="C28" s="4">
        <f t="shared" si="1"/>
        <v>8.7618739891431634</v>
      </c>
    </row>
    <row r="29" spans="1:3" x14ac:dyDescent="0.25">
      <c r="A29">
        <f t="shared" si="2"/>
        <v>1.3999999999999764</v>
      </c>
      <c r="B29" s="4">
        <f t="shared" si="0"/>
        <v>7.1681701523578258</v>
      </c>
      <c r="C29" s="4">
        <f t="shared" si="1"/>
        <v>7.1681701523578258</v>
      </c>
    </row>
    <row r="30" spans="1:3" x14ac:dyDescent="0.25">
      <c r="A30">
        <f t="shared" si="2"/>
        <v>1.599999999999973</v>
      </c>
      <c r="B30" s="4">
        <f t="shared" si="0"/>
        <v>5.6696383326318607</v>
      </c>
      <c r="C30" s="4">
        <f t="shared" si="1"/>
        <v>5.6696383326318607</v>
      </c>
    </row>
    <row r="31" spans="1:3" x14ac:dyDescent="0.25">
      <c r="A31">
        <f t="shared" si="2"/>
        <v>1.7999999999999696</v>
      </c>
      <c r="B31" s="4">
        <f t="shared" si="0"/>
        <v>4.267816348230939</v>
      </c>
      <c r="C31" s="4">
        <f t="shared" si="1"/>
        <v>4.267816348230939</v>
      </c>
    </row>
    <row r="32" spans="1:3" x14ac:dyDescent="0.25">
      <c r="A32">
        <f t="shared" si="2"/>
        <v>1.9999999999999662</v>
      </c>
      <c r="B32" s="4">
        <f t="shared" si="0"/>
        <v>2.9644045063692044</v>
      </c>
      <c r="C32" s="4">
        <f t="shared" si="1"/>
        <v>2.9644045063692044</v>
      </c>
    </row>
    <row r="33" spans="1:3" x14ac:dyDescent="0.25">
      <c r="A33">
        <f t="shared" si="2"/>
        <v>2.1999999999999629</v>
      </c>
      <c r="B33" s="4">
        <f t="shared" si="0"/>
        <v>1.7613001941368704</v>
      </c>
      <c r="C33" s="4">
        <f t="shared" si="1"/>
        <v>1.7613001941368704</v>
      </c>
    </row>
    <row r="34" spans="1:3" x14ac:dyDescent="0.25">
      <c r="A34">
        <f t="shared" si="2"/>
        <v>2.3999999999999595</v>
      </c>
      <c r="B34" s="4">
        <f t="shared" si="0"/>
        <v>0.66064435974697755</v>
      </c>
      <c r="C34" s="4">
        <f t="shared" si="1"/>
        <v>0.66064435974697755</v>
      </c>
    </row>
    <row r="35" spans="1:3" x14ac:dyDescent="0.25">
      <c r="A35">
        <f t="shared" si="2"/>
        <v>2.5999999999999561</v>
      </c>
      <c r="B35" s="4">
        <f t="shared" si="0"/>
        <v>0</v>
      </c>
      <c r="C35" s="4">
        <f t="shared" si="1"/>
        <v>0</v>
      </c>
    </row>
    <row r="36" spans="1:3" x14ac:dyDescent="0.25">
      <c r="A36">
        <f t="shared" si="2"/>
        <v>2.7999999999999527</v>
      </c>
      <c r="B36" s="4">
        <f t="shared" si="0"/>
        <v>0</v>
      </c>
      <c r="C36" s="4">
        <f t="shared" si="1"/>
        <v>0</v>
      </c>
    </row>
    <row r="37" spans="1:3" x14ac:dyDescent="0.25">
      <c r="A37">
        <f t="shared" si="2"/>
        <v>2.9999999999999494</v>
      </c>
      <c r="B37" s="4">
        <f t="shared" si="0"/>
        <v>0</v>
      </c>
      <c r="C37" s="4">
        <f t="shared" si="1"/>
        <v>0</v>
      </c>
    </row>
    <row r="38" spans="1:3" x14ac:dyDescent="0.25">
      <c r="A38">
        <f t="shared" si="2"/>
        <v>3.199999999999946</v>
      </c>
      <c r="B38" s="4">
        <f t="shared" si="0"/>
        <v>0</v>
      </c>
      <c r="C38" s="4">
        <f t="shared" si="1"/>
        <v>0</v>
      </c>
    </row>
    <row r="39" spans="1:3" x14ac:dyDescent="0.25">
      <c r="A39">
        <f t="shared" si="2"/>
        <v>3.3999999999999426</v>
      </c>
      <c r="B39" s="4">
        <f t="shared" si="0"/>
        <v>0</v>
      </c>
      <c r="C39" s="4">
        <f t="shared" si="1"/>
        <v>0</v>
      </c>
    </row>
    <row r="40" spans="1:3" x14ac:dyDescent="0.25">
      <c r="A40">
        <f t="shared" si="2"/>
        <v>3.5999999999999392</v>
      </c>
      <c r="B40" s="4">
        <f t="shared" si="0"/>
        <v>0</v>
      </c>
      <c r="C40" s="4">
        <f t="shared" si="1"/>
        <v>0</v>
      </c>
    </row>
    <row r="41" spans="1:3" x14ac:dyDescent="0.25">
      <c r="A41">
        <f t="shared" si="2"/>
        <v>3.7999999999999359</v>
      </c>
      <c r="B41" s="4">
        <f t="shared" si="0"/>
        <v>0</v>
      </c>
      <c r="C41" s="4">
        <f t="shared" si="1"/>
        <v>0</v>
      </c>
    </row>
    <row r="42" spans="1:3" x14ac:dyDescent="0.25">
      <c r="A42">
        <f t="shared" si="2"/>
        <v>3.9999999999999325</v>
      </c>
      <c r="B42" s="4">
        <f t="shared" si="0"/>
        <v>0</v>
      </c>
      <c r="C42" s="4">
        <f t="shared" si="1"/>
        <v>0</v>
      </c>
    </row>
    <row r="43" spans="1:3" x14ac:dyDescent="0.25">
      <c r="A43">
        <f t="shared" si="2"/>
        <v>4.1999999999999291</v>
      </c>
      <c r="B43" s="4">
        <f t="shared" si="0"/>
        <v>0</v>
      </c>
      <c r="C43" s="4">
        <f t="shared" si="1"/>
        <v>0</v>
      </c>
    </row>
    <row r="44" spans="1:3" x14ac:dyDescent="0.25">
      <c r="A44">
        <f t="shared" si="2"/>
        <v>4.3999999999999257</v>
      </c>
      <c r="B44" s="4">
        <f t="shared" si="0"/>
        <v>0</v>
      </c>
      <c r="C44" s="4">
        <f t="shared" si="1"/>
        <v>0</v>
      </c>
    </row>
    <row r="45" spans="1:3" x14ac:dyDescent="0.25">
      <c r="A45">
        <f t="shared" si="2"/>
        <v>4.5999999999999224</v>
      </c>
      <c r="B45" s="4">
        <f t="shared" si="0"/>
        <v>0</v>
      </c>
      <c r="C45" s="4">
        <f t="shared" si="1"/>
        <v>0</v>
      </c>
    </row>
    <row r="46" spans="1:3" x14ac:dyDescent="0.25">
      <c r="A46">
        <f t="shared" si="2"/>
        <v>4.799999999999919</v>
      </c>
      <c r="B46" s="4">
        <f t="shared" si="0"/>
        <v>0</v>
      </c>
      <c r="C46" s="4">
        <f t="shared" si="1"/>
        <v>0</v>
      </c>
    </row>
    <row r="47" spans="1:3" x14ac:dyDescent="0.25">
      <c r="A47">
        <f t="shared" si="2"/>
        <v>4.9999999999999156</v>
      </c>
      <c r="B47" s="4">
        <f t="shared" si="0"/>
        <v>0</v>
      </c>
      <c r="C47" s="4">
        <f t="shared" si="1"/>
        <v>0</v>
      </c>
    </row>
    <row r="48" spans="1:3" x14ac:dyDescent="0.25">
      <c r="A48">
        <f t="shared" si="2"/>
        <v>5.1999999999999122</v>
      </c>
      <c r="B48" s="4">
        <f t="shared" si="0"/>
        <v>0</v>
      </c>
      <c r="C48" s="4">
        <f t="shared" si="1"/>
        <v>0</v>
      </c>
    </row>
    <row r="49" spans="1:3" x14ac:dyDescent="0.25">
      <c r="A49">
        <f t="shared" si="2"/>
        <v>5.3999999999999089</v>
      </c>
      <c r="B49" s="4">
        <f t="shared" si="0"/>
        <v>0</v>
      </c>
      <c r="C49" s="4">
        <f t="shared" si="1"/>
        <v>0</v>
      </c>
    </row>
    <row r="50" spans="1:3" x14ac:dyDescent="0.25">
      <c r="A50">
        <f t="shared" si="2"/>
        <v>5.5999999999999055</v>
      </c>
      <c r="B50" s="4">
        <f t="shared" si="0"/>
        <v>0.66064435974626967</v>
      </c>
      <c r="C50" s="4">
        <f t="shared" si="1"/>
        <v>0.66064435974626967</v>
      </c>
    </row>
    <row r="51" spans="1:3" x14ac:dyDescent="0.25">
      <c r="A51">
        <f t="shared" si="2"/>
        <v>5.7999999999999021</v>
      </c>
      <c r="B51" s="4">
        <f t="shared" si="0"/>
        <v>1.7613001941360924</v>
      </c>
      <c r="C51" s="4">
        <f t="shared" si="1"/>
        <v>1.7613001941360924</v>
      </c>
    </row>
    <row r="52" spans="1:3" x14ac:dyDescent="0.25">
      <c r="A52">
        <f t="shared" si="2"/>
        <v>5.9999999999998987</v>
      </c>
      <c r="B52" s="4">
        <f t="shared" si="0"/>
        <v>2.9644045063683588</v>
      </c>
      <c r="C52" s="4">
        <f t="shared" si="1"/>
        <v>2.9644045063683588</v>
      </c>
    </row>
    <row r="53" spans="1:3" x14ac:dyDescent="0.25">
      <c r="A53">
        <f t="shared" si="2"/>
        <v>6.1999999999998954</v>
      </c>
      <c r="B53" s="4">
        <f t="shared" si="0"/>
        <v>4.2678163482300295</v>
      </c>
      <c r="C53" s="4">
        <f t="shared" si="1"/>
        <v>4.2678163482300295</v>
      </c>
    </row>
    <row r="54" spans="1:3" x14ac:dyDescent="0.25">
      <c r="A54">
        <f t="shared" si="2"/>
        <v>6.399999999999892</v>
      </c>
      <c r="B54" s="4">
        <f t="shared" si="0"/>
        <v>5.6696383326308801</v>
      </c>
      <c r="C54" s="4">
        <f t="shared" si="1"/>
        <v>5.6696383326308801</v>
      </c>
    </row>
    <row r="55" spans="1:3" x14ac:dyDescent="0.25">
      <c r="A55">
        <f t="shared" si="2"/>
        <v>6.5999999999998886</v>
      </c>
      <c r="B55" s="4">
        <f t="shared" si="0"/>
        <v>7.1681701523567796</v>
      </c>
      <c r="C55" s="4">
        <f t="shared" si="1"/>
        <v>7.1681701523567796</v>
      </c>
    </row>
    <row r="56" spans="1:3" x14ac:dyDescent="0.25">
      <c r="A56">
        <f t="shared" si="2"/>
        <v>6.7999999999998852</v>
      </c>
      <c r="B56" s="4">
        <f t="shared" si="0"/>
        <v>8.7618739891420585</v>
      </c>
      <c r="C56" s="4">
        <f t="shared" si="1"/>
        <v>8.7618739891420585</v>
      </c>
    </row>
    <row r="57" spans="1:3" x14ac:dyDescent="0.25">
      <c r="A57">
        <f t="shared" si="2"/>
        <v>6.9999999999998819</v>
      </c>
      <c r="B57" s="4">
        <f t="shared" si="0"/>
        <v>10.449348111683125</v>
      </c>
      <c r="C57" s="4">
        <f t="shared" si="1"/>
        <v>10.449348111683125</v>
      </c>
    </row>
    <row r="58" spans="1:3" x14ac:dyDescent="0.25">
      <c r="A58">
        <f t="shared" si="2"/>
        <v>7.1999999999998785</v>
      </c>
      <c r="B58" s="4">
        <f t="shared" si="0"/>
        <v>12.229306290800697</v>
      </c>
      <c r="C58" s="4">
        <f t="shared" si="1"/>
        <v>12.229306290800697</v>
      </c>
    </row>
    <row r="59" spans="1:3" x14ac:dyDescent="0.25">
      <c r="A59">
        <f t="shared" si="2"/>
        <v>7.3999999999998751</v>
      </c>
      <c r="B59" s="4">
        <f t="shared" si="0"/>
        <v>14.10056145637105</v>
      </c>
      <c r="C59" s="4">
        <f t="shared" si="1"/>
        <v>14.10056145637105</v>
      </c>
    </row>
    <row r="60" spans="1:3" x14ac:dyDescent="0.25">
      <c r="A60">
        <f t="shared" si="2"/>
        <v>7.5999999999998717</v>
      </c>
      <c r="B60" s="4">
        <f t="shared" si="0"/>
        <v>16.062012517293656</v>
      </c>
      <c r="C60" s="4">
        <f t="shared" si="1"/>
        <v>16.062012517293656</v>
      </c>
    </row>
    <row r="61" spans="1:3" x14ac:dyDescent="0.25">
      <c r="A61">
        <f t="shared" si="2"/>
        <v>7.7999999999998684</v>
      </c>
      <c r="B61" s="4">
        <f t="shared" si="0"/>
        <v>18.112633586265844</v>
      </c>
      <c r="C61" s="4">
        <f t="shared" si="1"/>
        <v>18.112633586265844</v>
      </c>
    </row>
    <row r="62" spans="1:3" x14ac:dyDescent="0.25">
      <c r="A62">
        <f t="shared" si="2"/>
        <v>7.999999999999865</v>
      </c>
      <c r="B62" s="4">
        <f t="shared" si="0"/>
        <v>20.25146506416489</v>
      </c>
      <c r="C62" s="4">
        <f t="shared" si="1"/>
        <v>20.25146506416489</v>
      </c>
    </row>
    <row r="63" spans="1:3" x14ac:dyDescent="0.25">
      <c r="A63">
        <f t="shared" si="2"/>
        <v>8.1999999999998607</v>
      </c>
      <c r="B63" s="4">
        <f t="shared" si="0"/>
        <v>22.477606184122099</v>
      </c>
      <c r="C63" s="4">
        <f t="shared" si="1"/>
        <v>22.477606184122099</v>
      </c>
    </row>
    <row r="64" spans="1:3" x14ac:dyDescent="0.25">
      <c r="A64">
        <f t="shared" si="2"/>
        <v>8.3999999999998565</v>
      </c>
      <c r="B64" s="4">
        <f t="shared" si="0"/>
        <v>24.790208716723001</v>
      </c>
      <c r="C64" s="4">
        <f t="shared" si="1"/>
        <v>24.790208716723001</v>
      </c>
    </row>
    <row r="65" spans="1:3" x14ac:dyDescent="0.25">
      <c r="A65">
        <f t="shared" si="2"/>
        <v>8.5999999999998522</v>
      </c>
      <c r="B65" s="4">
        <f t="shared" si="0"/>
        <v>27.188471609901889</v>
      </c>
      <c r="C65" s="4">
        <f t="shared" si="1"/>
        <v>27.188471609901889</v>
      </c>
    </row>
    <row r="66" spans="1:3" x14ac:dyDescent="0.25">
      <c r="A66">
        <f t="shared" si="2"/>
        <v>8.7999999999998479</v>
      </c>
      <c r="B66" s="4">
        <f t="shared" si="0"/>
        <v>29.671636389367237</v>
      </c>
      <c r="C66" s="4">
        <f t="shared" si="1"/>
        <v>29.671636389367237</v>
      </c>
    </row>
    <row r="67" spans="1:3" x14ac:dyDescent="0.25">
      <c r="A67">
        <f t="shared" si="2"/>
        <v>8.9999999999998437</v>
      </c>
      <c r="B67" s="4">
        <f t="shared" ref="B67:B113" si="3">MAX($E$3*IF(ABS($A67-$G$3)&lt;0,0,ABS($A67-$G$3))^$F$3-$H$3,0)</f>
        <v>32.238983183882745</v>
      </c>
      <c r="C67" s="4">
        <f t="shared" ref="C67:C102" si="4">MAX($E$2*IF(ABS(A67-$G$2)&lt;0,0,ABS(A67-$G$2))^$F$2-$H$2,0)</f>
        <v>32.238983183882745</v>
      </c>
    </row>
    <row r="68" spans="1:3" x14ac:dyDescent="0.25">
      <c r="A68">
        <f t="shared" si="2"/>
        <v>9.1999999999998394</v>
      </c>
      <c r="B68" s="4">
        <f t="shared" si="3"/>
        <v>34.889827268485455</v>
      </c>
      <c r="C68" s="4">
        <f t="shared" si="4"/>
        <v>34.889827268485455</v>
      </c>
    </row>
    <row r="69" spans="1:3" x14ac:dyDescent="0.25">
      <c r="A69">
        <f t="shared" si="2"/>
        <v>9.3999999999998352</v>
      </c>
      <c r="B69" s="4">
        <f t="shared" si="3"/>
        <v>37.623516040494728</v>
      </c>
      <c r="C69" s="4">
        <f t="shared" si="4"/>
        <v>37.623516040494728</v>
      </c>
    </row>
    <row r="70" spans="1:3" x14ac:dyDescent="0.25">
      <c r="A70">
        <f t="shared" ref="A70:A113" si="5">A69+(A69-A68)</f>
        <v>9.5999999999998309</v>
      </c>
      <c r="B70" s="4">
        <f t="shared" si="3"/>
        <v>40.439426359847964</v>
      </c>
      <c r="C70" s="4">
        <f t="shared" si="4"/>
        <v>40.439426359847964</v>
      </c>
    </row>
    <row r="71" spans="1:3" x14ac:dyDescent="0.25">
      <c r="A71">
        <f t="shared" si="5"/>
        <v>9.7999999999998266</v>
      </c>
      <c r="B71" s="4">
        <f t="shared" si="3"/>
        <v>43.336962198226402</v>
      </c>
      <c r="C71" s="4">
        <f t="shared" si="4"/>
        <v>43.336962198226402</v>
      </c>
    </row>
    <row r="72" spans="1:3" x14ac:dyDescent="0.25">
      <c r="A72">
        <f t="shared" si="5"/>
        <v>9.9999999999998224</v>
      </c>
      <c r="B72" s="4">
        <f t="shared" si="3"/>
        <v>46.315552551551036</v>
      </c>
      <c r="C72" s="4">
        <f t="shared" si="4"/>
        <v>46.315552551551036</v>
      </c>
    </row>
    <row r="73" spans="1:3" x14ac:dyDescent="0.25">
      <c r="A73">
        <f t="shared" si="5"/>
        <v>10.199999999999818</v>
      </c>
      <c r="B73" s="4">
        <f t="shared" si="3"/>
        <v>49.374649578422208</v>
      </c>
      <c r="C73" s="4">
        <f t="shared" si="4"/>
        <v>49.374649578422208</v>
      </c>
    </row>
    <row r="74" spans="1:3" x14ac:dyDescent="0.25">
      <c r="A74">
        <f t="shared" si="5"/>
        <v>10.399999999999814</v>
      </c>
      <c r="B74" s="4">
        <f t="shared" si="3"/>
        <v>52.513726933448417</v>
      </c>
      <c r="C74" s="4">
        <f t="shared" si="4"/>
        <v>52.513726933448417</v>
      </c>
    </row>
    <row r="75" spans="1:3" x14ac:dyDescent="0.25">
      <c r="A75">
        <f t="shared" si="5"/>
        <v>10.59999999999981</v>
      </c>
      <c r="B75" s="4">
        <f t="shared" si="3"/>
        <v>55.732278269526475</v>
      </c>
      <c r="C75" s="4">
        <f t="shared" si="4"/>
        <v>55.732278269526475</v>
      </c>
    </row>
    <row r="76" spans="1:3" x14ac:dyDescent="0.25">
      <c r="A76">
        <f t="shared" si="5"/>
        <v>10.799999999999805</v>
      </c>
      <c r="B76" s="4">
        <f t="shared" si="3"/>
        <v>59.029815887280627</v>
      </c>
      <c r="C76" s="4">
        <f t="shared" si="4"/>
        <v>59.029815887280627</v>
      </c>
    </row>
    <row r="77" spans="1:3" x14ac:dyDescent="0.25">
      <c r="A77">
        <f t="shared" si="5"/>
        <v>10.999999999999801</v>
      </c>
      <c r="B77" s="4">
        <f t="shared" si="3"/>
        <v>62.405869513243715</v>
      </c>
      <c r="C77" s="4">
        <f t="shared" si="4"/>
        <v>62.405869513243715</v>
      </c>
    </row>
    <row r="78" spans="1:3" x14ac:dyDescent="0.25">
      <c r="A78">
        <f t="shared" si="5"/>
        <v>11.199999999999797</v>
      </c>
      <c r="B78" s="4">
        <f t="shared" si="3"/>
        <v>65.859985191136474</v>
      </c>
      <c r="C78" s="4">
        <f t="shared" si="4"/>
        <v>65.859985191136474</v>
      </c>
    </row>
    <row r="79" spans="1:3" x14ac:dyDescent="0.25">
      <c r="A79">
        <f t="shared" si="5"/>
        <v>11.399999999999793</v>
      </c>
      <c r="B79" s="4">
        <f t="shared" si="3"/>
        <v>69.391724272887615</v>
      </c>
      <c r="C79" s="4">
        <f t="shared" si="4"/>
        <v>69.391724272887615</v>
      </c>
    </row>
    <row r="80" spans="1:3" x14ac:dyDescent="0.25">
      <c r="A80">
        <f t="shared" si="5"/>
        <v>11.599999999999788</v>
      </c>
      <c r="B80" s="4">
        <f t="shared" si="3"/>
        <v>73.000662497939061</v>
      </c>
      <c r="C80" s="4">
        <f t="shared" si="4"/>
        <v>73.000662497939061</v>
      </c>
    </row>
    <row r="81" spans="1:3" x14ac:dyDescent="0.25">
      <c r="A81">
        <f t="shared" si="5"/>
        <v>11.799999999999784</v>
      </c>
      <c r="B81" s="4">
        <f t="shared" si="3"/>
        <v>76.686389150964061</v>
      </c>
      <c r="C81" s="4">
        <f t="shared" si="4"/>
        <v>76.686389150964061</v>
      </c>
    </row>
    <row r="82" spans="1:3" x14ac:dyDescent="0.25">
      <c r="A82">
        <f t="shared" si="5"/>
        <v>11.99999999999978</v>
      </c>
      <c r="B82" s="4">
        <f t="shared" si="3"/>
        <v>80.448506289461037</v>
      </c>
      <c r="C82" s="4">
        <f t="shared" si="4"/>
        <v>80.448506289461037</v>
      </c>
    </row>
    <row r="83" spans="1:3" x14ac:dyDescent="0.25">
      <c r="A83">
        <f t="shared" si="5"/>
        <v>12.199999999999775</v>
      </c>
      <c r="B83" s="4">
        <f t="shared" si="3"/>
        <v>84.286628033803595</v>
      </c>
      <c r="C83" s="4">
        <f t="shared" si="4"/>
        <v>84.286628033803595</v>
      </c>
    </row>
    <row r="84" spans="1:3" x14ac:dyDescent="0.25">
      <c r="A84">
        <f t="shared" si="5"/>
        <v>12.399999999999771</v>
      </c>
      <c r="B84" s="4">
        <f t="shared" si="3"/>
        <v>88.200379913282774</v>
      </c>
      <c r="C84" s="4">
        <f t="shared" si="4"/>
        <v>88.200379913282774</v>
      </c>
    </row>
    <row r="85" spans="1:3" x14ac:dyDescent="0.25">
      <c r="A85">
        <f t="shared" si="5"/>
        <v>12.599999999999767</v>
      </c>
      <c r="B85" s="4">
        <f t="shared" si="3"/>
        <v>92.189398262482769</v>
      </c>
      <c r="C85" s="4">
        <f t="shared" si="4"/>
        <v>92.189398262482769</v>
      </c>
    </row>
    <row r="86" spans="1:3" x14ac:dyDescent="0.25">
      <c r="A86">
        <f t="shared" si="5"/>
        <v>12.799999999999763</v>
      </c>
      <c r="B86" s="4">
        <f t="shared" si="3"/>
        <v>96.253329663025767</v>
      </c>
      <c r="C86" s="4">
        <f t="shared" si="4"/>
        <v>96.253329663025767</v>
      </c>
    </row>
    <row r="87" spans="1:3" x14ac:dyDescent="0.25">
      <c r="A87">
        <f t="shared" si="5"/>
        <v>12.999999999999758</v>
      </c>
      <c r="B87" s="4">
        <f t="shared" si="3"/>
        <v>100.39183042631014</v>
      </c>
      <c r="C87" s="4">
        <f t="shared" si="4"/>
        <v>100.39183042631014</v>
      </c>
    </row>
    <row r="88" spans="1:3" x14ac:dyDescent="0.25">
      <c r="A88">
        <f t="shared" si="5"/>
        <v>13.199999999999754</v>
      </c>
      <c r="B88" s="4">
        <f t="shared" si="3"/>
        <v>104.60456611338209</v>
      </c>
      <c r="C88" s="4">
        <f t="shared" si="4"/>
        <v>104.60456611338209</v>
      </c>
    </row>
    <row r="89" spans="1:3" x14ac:dyDescent="0.25">
      <c r="A89">
        <f t="shared" si="5"/>
        <v>13.39999999999975</v>
      </c>
      <c r="B89" s="4">
        <f t="shared" si="3"/>
        <v>108.89121108851599</v>
      </c>
      <c r="C89" s="4">
        <f t="shared" si="4"/>
        <v>108.89121108851599</v>
      </c>
    </row>
    <row r="90" spans="1:3" x14ac:dyDescent="0.25">
      <c r="A90">
        <f t="shared" si="5"/>
        <v>13.599999999999746</v>
      </c>
      <c r="B90" s="4">
        <f t="shared" si="3"/>
        <v>113.25144810346478</v>
      </c>
      <c r="C90" s="4">
        <f t="shared" si="4"/>
        <v>113.25144810346478</v>
      </c>
    </row>
    <row r="91" spans="1:3" x14ac:dyDescent="0.25">
      <c r="A91">
        <f t="shared" si="5"/>
        <v>13.799999999999741</v>
      </c>
      <c r="B91" s="4">
        <f t="shared" si="3"/>
        <v>117.68496790967295</v>
      </c>
      <c r="C91" s="4">
        <f t="shared" si="4"/>
        <v>117.68496790967295</v>
      </c>
    </row>
    <row r="92" spans="1:3" x14ac:dyDescent="0.25">
      <c r="A92">
        <f t="shared" si="5"/>
        <v>13.999999999999737</v>
      </c>
      <c r="B92" s="4">
        <f t="shared" si="3"/>
        <v>122.19146889603267</v>
      </c>
      <c r="C92" s="4">
        <f t="shared" si="4"/>
        <v>122.19146889603267</v>
      </c>
    </row>
    <row r="93" spans="1:3" x14ac:dyDescent="0.25">
      <c r="A93">
        <f t="shared" si="5"/>
        <v>14.199999999999733</v>
      </c>
      <c r="B93" s="4">
        <f t="shared" si="3"/>
        <v>126.77065675002137</v>
      </c>
      <c r="C93" s="4">
        <f t="shared" si="4"/>
        <v>126.77065675002137</v>
      </c>
    </row>
    <row r="94" spans="1:3" x14ac:dyDescent="0.25">
      <c r="A94">
        <f t="shared" si="5"/>
        <v>14.399999999999729</v>
      </c>
      <c r="B94" s="4">
        <f t="shared" si="3"/>
        <v>131.42224414027714</v>
      </c>
      <c r="C94" s="4">
        <f t="shared" si="4"/>
        <v>131.42224414027714</v>
      </c>
    </row>
    <row r="95" spans="1:3" x14ac:dyDescent="0.25">
      <c r="A95">
        <f t="shared" si="5"/>
        <v>14.599999999999724</v>
      </c>
      <c r="B95" s="4">
        <f t="shared" si="3"/>
        <v>136.14595041886651</v>
      </c>
      <c r="C95" s="4">
        <f t="shared" si="4"/>
        <v>136.14595041886651</v>
      </c>
    </row>
    <row r="96" spans="1:3" x14ac:dyDescent="0.25">
      <c r="A96">
        <f t="shared" si="5"/>
        <v>14.79999999999972</v>
      </c>
      <c r="B96" s="4">
        <f t="shared" si="3"/>
        <v>140.94150134167302</v>
      </c>
      <c r="C96" s="4">
        <f t="shared" si="4"/>
        <v>140.94150134167302</v>
      </c>
    </row>
    <row r="97" spans="1:3" x14ac:dyDescent="0.25">
      <c r="A97">
        <f t="shared" si="5"/>
        <v>14.999999999999716</v>
      </c>
      <c r="B97" s="4">
        <f t="shared" si="3"/>
        <v>145.80862880548372</v>
      </c>
      <c r="C97" s="4">
        <f t="shared" si="4"/>
        <v>145.80862880548372</v>
      </c>
    </row>
    <row r="98" spans="1:3" x14ac:dyDescent="0.25">
      <c r="A98">
        <f t="shared" si="5"/>
        <v>15.199999999999712</v>
      </c>
      <c r="B98" s="4">
        <f t="shared" si="3"/>
        <v>150.74707060049022</v>
      </c>
      <c r="C98" s="4">
        <f t="shared" si="4"/>
        <v>150.74707060049022</v>
      </c>
    </row>
    <row r="99" spans="1:3" x14ac:dyDescent="0.25">
      <c r="A99">
        <f t="shared" si="5"/>
        <v>15.399999999999707</v>
      </c>
      <c r="B99" s="4">
        <f t="shared" si="3"/>
        <v>155.75657017703961</v>
      </c>
      <c r="C99" s="4">
        <f t="shared" si="4"/>
        <v>155.75657017703961</v>
      </c>
    </row>
    <row r="100" spans="1:3" x14ac:dyDescent="0.25">
      <c r="A100">
        <f t="shared" si="5"/>
        <v>15.599999999999703</v>
      </c>
      <c r="B100" s="4">
        <f t="shared" si="3"/>
        <v>160.83687642557467</v>
      </c>
      <c r="C100" s="4">
        <f t="shared" si="4"/>
        <v>160.83687642557467</v>
      </c>
    </row>
    <row r="101" spans="1:3" x14ac:dyDescent="0.25">
      <c r="A101">
        <f t="shared" si="5"/>
        <v>15.799999999999699</v>
      </c>
      <c r="B101" s="4">
        <f t="shared" si="3"/>
        <v>165.98774346880612</v>
      </c>
      <c r="C101" s="4">
        <f t="shared" si="4"/>
        <v>165.98774346880612</v>
      </c>
    </row>
    <row r="102" spans="1:3" x14ac:dyDescent="0.25">
      <c r="A102">
        <f t="shared" si="5"/>
        <v>15.999999999999694</v>
      </c>
      <c r="B102" s="4">
        <f t="shared" si="3"/>
        <v>171.20893046523537</v>
      </c>
      <c r="C102" s="4">
        <f t="shared" si="4"/>
        <v>171.20893046523537</v>
      </c>
    </row>
    <row r="103" spans="1:3" x14ac:dyDescent="0.25">
      <c r="A103">
        <f t="shared" si="5"/>
        <v>16.19999999999969</v>
      </c>
      <c r="B103" s="4">
        <f t="shared" si="3"/>
        <v>176.50020142322902</v>
      </c>
      <c r="C103" s="4">
        <f t="shared" ref="C103:C113" si="6">MAX($E$2*IF(ABS(A103-$G$2)&lt;0,0,ABS(A103-$G$2))^$F$2-$H$2,0)</f>
        <v>176.50020142322902</v>
      </c>
    </row>
    <row r="104" spans="1:3" x14ac:dyDescent="0.25">
      <c r="A104">
        <f t="shared" si="5"/>
        <v>16.399999999999686</v>
      </c>
      <c r="B104" s="4">
        <f t="shared" si="3"/>
        <v>181.86132502491608</v>
      </c>
      <c r="C104" s="4">
        <f t="shared" si="6"/>
        <v>181.86132502491608</v>
      </c>
    </row>
    <row r="105" spans="1:3" x14ac:dyDescent="0.25">
      <c r="A105">
        <f t="shared" si="5"/>
        <v>16.599999999999682</v>
      </c>
      <c r="B105" s="4">
        <f t="shared" si="3"/>
        <v>187.29207445923353</v>
      </c>
      <c r="C105" s="4">
        <f t="shared" si="6"/>
        <v>187.29207445923353</v>
      </c>
    </row>
    <row r="106" spans="1:3" x14ac:dyDescent="0.25">
      <c r="A106">
        <f t="shared" si="5"/>
        <v>16.799999999999677</v>
      </c>
      <c r="B106" s="4">
        <f t="shared" si="3"/>
        <v>192.79222726350872</v>
      </c>
      <c r="C106" s="4">
        <f t="shared" si="6"/>
        <v>192.79222726350872</v>
      </c>
    </row>
    <row r="107" spans="1:3" x14ac:dyDescent="0.25">
      <c r="A107">
        <f t="shared" si="5"/>
        <v>16.999999999999673</v>
      </c>
      <c r="B107" s="4">
        <f t="shared" si="3"/>
        <v>198.361565173017</v>
      </c>
      <c r="C107" s="4">
        <f t="shared" si="6"/>
        <v>198.361565173017</v>
      </c>
    </row>
    <row r="108" spans="1:3" x14ac:dyDescent="0.25">
      <c r="A108">
        <f t="shared" si="5"/>
        <v>17.199999999999669</v>
      </c>
      <c r="B108" s="4">
        <f t="shared" si="3"/>
        <v>203.99987397798992</v>
      </c>
      <c r="C108" s="4">
        <f t="shared" si="6"/>
        <v>203.99987397798992</v>
      </c>
    </row>
    <row r="109" spans="1:3" x14ac:dyDescent="0.25">
      <c r="A109">
        <f t="shared" si="5"/>
        <v>17.399999999999665</v>
      </c>
      <c r="B109" s="4">
        <f t="shared" si="3"/>
        <v>209.70694338760171</v>
      </c>
      <c r="C109" s="4">
        <f t="shared" si="6"/>
        <v>209.70694338760171</v>
      </c>
    </row>
    <row r="110" spans="1:3" x14ac:dyDescent="0.25">
      <c r="A110">
        <f t="shared" si="5"/>
        <v>17.59999999999966</v>
      </c>
      <c r="B110" s="4">
        <f t="shared" si="3"/>
        <v>215.48256690049388</v>
      </c>
      <c r="C110" s="4">
        <f t="shared" si="6"/>
        <v>215.48256690049388</v>
      </c>
    </row>
    <row r="111" spans="1:3" x14ac:dyDescent="0.25">
      <c r="A111">
        <f t="shared" si="5"/>
        <v>17.799999999999656</v>
      </c>
      <c r="B111" s="4">
        <f t="shared" si="3"/>
        <v>221.32654168142821</v>
      </c>
      <c r="C111" s="4">
        <f t="shared" si="6"/>
        <v>221.32654168142821</v>
      </c>
    </row>
    <row r="112" spans="1:3" x14ac:dyDescent="0.25">
      <c r="A112">
        <f t="shared" si="5"/>
        <v>17.999999999999652</v>
      </c>
      <c r="B112" s="4">
        <f t="shared" si="3"/>
        <v>227.23866844369442</v>
      </c>
      <c r="C112" s="4">
        <f t="shared" si="6"/>
        <v>227.23866844369442</v>
      </c>
    </row>
    <row r="113" spans="1:3" x14ac:dyDescent="0.25">
      <c r="A113">
        <f t="shared" si="5"/>
        <v>18.199999999999648</v>
      </c>
      <c r="B113" s="4">
        <f t="shared" si="3"/>
        <v>233.21875133692834</v>
      </c>
      <c r="C113" s="4">
        <f t="shared" si="6"/>
        <v>233.21875133692834</v>
      </c>
    </row>
  </sheetData>
  <conditionalFormatting sqref="C2:C113">
    <cfRule type="cellIs" dxfId="83" priority="10" operator="equal">
      <formula>0</formula>
    </cfRule>
    <cfRule type="cellIs" dxfId="82" priority="11" operator="greaterThan">
      <formula>$I$2</formula>
    </cfRule>
  </conditionalFormatting>
  <conditionalFormatting sqref="B2:B113">
    <cfRule type="cellIs" dxfId="81" priority="3" operator="equal">
      <formula>0</formula>
    </cfRule>
    <cfRule type="cellIs" dxfId="80" priority="4" operator="greaterThan">
      <formula>$I$2</formula>
    </cfRule>
  </conditionalFormatting>
  <conditionalFormatting sqref="O2">
    <cfRule type="cellIs" dxfId="79" priority="1" operator="equal">
      <formula>0</formula>
    </cfRule>
    <cfRule type="cellIs" dxfId="78" priority="2" operator="greaterThan">
      <formula>$I$2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O102"/>
  <sheetViews>
    <sheetView topLeftCell="A13" workbookViewId="0">
      <selection activeCell="E5" sqref="E5:J5"/>
    </sheetView>
  </sheetViews>
  <sheetFormatPr defaultRowHeight="15" x14ac:dyDescent="0.25"/>
  <cols>
    <col min="1" max="1" width="12.85546875" style="2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2" max="12" width="15.7109375" bestFit="1" customWidth="1"/>
    <col min="13" max="13" width="13.5703125" customWidth="1"/>
    <col min="14" max="14" width="2" customWidth="1"/>
  </cols>
  <sheetData>
    <row r="1" spans="1:15" ht="28.5" x14ac:dyDescent="0.45">
      <c r="A1" s="112" t="s">
        <v>31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30</v>
      </c>
      <c r="K1" s="10" t="s">
        <v>32</v>
      </c>
      <c r="M1" s="112" t="s">
        <v>10</v>
      </c>
      <c r="O1" s="112" t="s">
        <v>11</v>
      </c>
    </row>
    <row r="2" spans="1:15" x14ac:dyDescent="0.25">
      <c r="A2" s="3">
        <v>0</v>
      </c>
      <c r="B2" s="4">
        <f t="shared" ref="B2:B3" si="0">MAX($E$5*IF(ABS($A2-$G$5)&lt;0,0,ABS($A2-$G$5))^$F$5-$H$5,0)</f>
        <v>0</v>
      </c>
      <c r="C2" s="4">
        <f>MAX($E$2*IF(ABS(A2-$G$2)&lt;0,0,ABS(A2-$G$2))^$F$2-$H$2,0)</f>
        <v>0</v>
      </c>
      <c r="E2" s="41">
        <f>IF('Score Distribution'!$C$16,E4,E3)</f>
        <v>1.5</v>
      </c>
      <c r="F2" s="41">
        <f>IF('Score Distribution'!$C$16,F4,F3)</f>
        <v>1.1000000000000001</v>
      </c>
      <c r="G2" s="41">
        <f>IF('Score Distribution'!$C$16,G4,G3)</f>
        <v>0</v>
      </c>
      <c r="H2" s="41">
        <f>IF('Score Distribution'!$C$16,H4,H3)</f>
        <v>1</v>
      </c>
      <c r="I2" s="41">
        <f>IF('Score Distribution'!$C$16,I4,I3)</f>
        <v>20</v>
      </c>
      <c r="J2" s="41">
        <f>IF('Score Distribution'!$C$16,J4,J3)</f>
        <v>0.25</v>
      </c>
      <c r="K2" t="s">
        <v>12</v>
      </c>
      <c r="M2" s="5">
        <v>5</v>
      </c>
      <c r="O2" s="4">
        <f>MAX($E$2*IF(ABS(M2-$G$2)&lt;0,0,ABS(M2-$G$2))^$F$2-$H$2,0)</f>
        <v>7.809642073160143</v>
      </c>
    </row>
    <row r="3" spans="1:15" x14ac:dyDescent="0.25">
      <c r="A3" s="3">
        <v>0.2</v>
      </c>
      <c r="B3" s="4">
        <f t="shared" si="0"/>
        <v>0</v>
      </c>
      <c r="C3" s="4">
        <f>MAX($E$2*IF(ABS(A3-$G$2)&lt;0,0,ABS(A3-$G$2))^$F$2-$H$2,0)</f>
        <v>0</v>
      </c>
      <c r="E3" s="5">
        <v>1.5</v>
      </c>
      <c r="F3" s="5">
        <v>1.1000000000000001</v>
      </c>
      <c r="G3" s="5">
        <v>0</v>
      </c>
      <c r="H3" s="5">
        <v>1</v>
      </c>
      <c r="I3" s="5">
        <v>20</v>
      </c>
      <c r="J3" s="5">
        <v>0.25</v>
      </c>
      <c r="K3" t="s">
        <v>13</v>
      </c>
    </row>
    <row r="4" spans="1:15" x14ac:dyDescent="0.25">
      <c r="A4" s="3">
        <f>A3+(A3-A2)</f>
        <v>0.4</v>
      </c>
      <c r="B4" s="4">
        <f>MAX($E$5*IF(ABS($A4-$G$5)&lt;0,0,ABS($A4-$G$5))^$F$5-$H$5,0)</f>
        <v>0</v>
      </c>
      <c r="C4" s="4">
        <f t="shared" ref="C4:C66" si="1">MAX($E$2*IF(ABS(A4-$G$2)&lt;0,0,ABS(A4-$G$2))^$F$2-$H$2,0)</f>
        <v>0</v>
      </c>
      <c r="E4" s="5">
        <v>2.9906999999999999</v>
      </c>
      <c r="F4" s="5">
        <v>0.75</v>
      </c>
      <c r="G4" s="5">
        <v>0</v>
      </c>
      <c r="H4" s="5">
        <v>0</v>
      </c>
      <c r="I4" s="5">
        <v>20</v>
      </c>
      <c r="J4" s="5">
        <v>0.25</v>
      </c>
      <c r="K4" t="s">
        <v>14</v>
      </c>
    </row>
    <row r="5" spans="1:15" x14ac:dyDescent="0.25">
      <c r="A5" s="3">
        <f>A4+(A4-A3)</f>
        <v>0.60000000000000009</v>
      </c>
      <c r="B5" s="4">
        <f t="shared" ref="B5:B68" si="2">MAX($E$5*IF(ABS($A5-$G$5)&lt;0,0,ABS($A5-$G$5))^$F$5-$H$5,0)</f>
        <v>0</v>
      </c>
      <c r="C5" s="4">
        <f t="shared" si="1"/>
        <v>0</v>
      </c>
      <c r="E5" s="72">
        <v>1.5</v>
      </c>
      <c r="F5" s="72">
        <v>1.1000000000000001</v>
      </c>
      <c r="G5" s="72">
        <v>0</v>
      </c>
      <c r="H5" s="72">
        <v>1</v>
      </c>
      <c r="I5" s="72">
        <v>20</v>
      </c>
      <c r="J5" s="72" t="s">
        <v>33</v>
      </c>
      <c r="K5" t="s">
        <v>15</v>
      </c>
    </row>
    <row r="6" spans="1:15" x14ac:dyDescent="0.25">
      <c r="A6" s="3">
        <f t="shared" ref="A6:A69" si="3">A5+(A5-A4)</f>
        <v>0.80000000000000016</v>
      </c>
      <c r="B6" s="4">
        <f t="shared" si="2"/>
        <v>0.17351932225151456</v>
      </c>
      <c r="C6" s="4">
        <f t="shared" si="1"/>
        <v>0.17351932225151456</v>
      </c>
    </row>
    <row r="7" spans="1:15" x14ac:dyDescent="0.25">
      <c r="A7" s="3">
        <f t="shared" si="3"/>
        <v>1.0000000000000002</v>
      </c>
      <c r="B7" s="4">
        <f t="shared" si="2"/>
        <v>0.50000000000000044</v>
      </c>
      <c r="C7" s="4">
        <f t="shared" si="1"/>
        <v>0.50000000000000044</v>
      </c>
    </row>
    <row r="8" spans="1:15" x14ac:dyDescent="0.25">
      <c r="A8" s="3">
        <f t="shared" si="3"/>
        <v>1.2000000000000002</v>
      </c>
      <c r="B8" s="4">
        <f t="shared" si="2"/>
        <v>0.83311887706464405</v>
      </c>
      <c r="C8" s="4">
        <f t="shared" si="1"/>
        <v>0.83311887706464405</v>
      </c>
    </row>
    <row r="9" spans="1:15" x14ac:dyDescent="0.25">
      <c r="A9" s="3">
        <f t="shared" si="3"/>
        <v>1.4000000000000001</v>
      </c>
      <c r="B9" s="4">
        <f t="shared" si="2"/>
        <v>1.1718613576716987</v>
      </c>
      <c r="C9" s="4">
        <f t="shared" si="1"/>
        <v>1.1718613576716987</v>
      </c>
    </row>
    <row r="10" spans="1:15" x14ac:dyDescent="0.25">
      <c r="A10" s="3">
        <f t="shared" si="3"/>
        <v>1.6</v>
      </c>
      <c r="B10" s="4">
        <f t="shared" si="2"/>
        <v>1.5154937347254993</v>
      </c>
      <c r="C10" s="4">
        <f t="shared" si="1"/>
        <v>1.5154937347254993</v>
      </c>
    </row>
    <row r="11" spans="1:15" x14ac:dyDescent="0.25">
      <c r="A11" s="3">
        <f t="shared" si="3"/>
        <v>1.8</v>
      </c>
      <c r="B11" s="4">
        <f t="shared" si="2"/>
        <v>1.8634593003578503</v>
      </c>
      <c r="C11" s="4">
        <f t="shared" si="1"/>
        <v>1.8634593003578503</v>
      </c>
    </row>
    <row r="12" spans="1:15" x14ac:dyDescent="0.25">
      <c r="A12" s="3">
        <f t="shared" si="3"/>
        <v>2</v>
      </c>
      <c r="B12" s="4">
        <f t="shared" si="2"/>
        <v>2.2153203876088794</v>
      </c>
      <c r="C12" s="4">
        <f t="shared" si="1"/>
        <v>2.2153203876088794</v>
      </c>
    </row>
    <row r="13" spans="1:15" x14ac:dyDescent="0.25">
      <c r="A13" s="3">
        <f t="shared" si="3"/>
        <v>2.2000000000000002</v>
      </c>
      <c r="B13" s="4">
        <f t="shared" si="2"/>
        <v>2.5707233864005321</v>
      </c>
      <c r="C13" s="4">
        <f t="shared" si="1"/>
        <v>2.5707233864005321</v>
      </c>
    </row>
    <row r="14" spans="1:15" x14ac:dyDescent="0.25">
      <c r="A14" s="3">
        <f t="shared" si="3"/>
        <v>2.4000000000000004</v>
      </c>
      <c r="B14" s="4">
        <f t="shared" si="2"/>
        <v>2.9293763322244302</v>
      </c>
      <c r="C14" s="4">
        <f t="shared" si="1"/>
        <v>2.9293763322244302</v>
      </c>
    </row>
    <row r="15" spans="1:15" x14ac:dyDescent="0.25">
      <c r="A15" s="3">
        <f t="shared" si="3"/>
        <v>2.6000000000000005</v>
      </c>
      <c r="B15" s="4">
        <f t="shared" si="2"/>
        <v>3.2910338631134728</v>
      </c>
      <c r="C15" s="4">
        <f t="shared" si="1"/>
        <v>3.2910338631134728</v>
      </c>
    </row>
    <row r="16" spans="1:15" x14ac:dyDescent="0.25">
      <c r="A16" s="3">
        <f t="shared" si="3"/>
        <v>2.8000000000000007</v>
      </c>
      <c r="B16" s="4">
        <f t="shared" si="2"/>
        <v>3.6554867349211442</v>
      </c>
      <c r="C16" s="4">
        <f t="shared" si="1"/>
        <v>3.6554867349211442</v>
      </c>
    </row>
    <row r="17" spans="1:3" x14ac:dyDescent="0.25">
      <c r="A17" s="3">
        <f t="shared" si="3"/>
        <v>3.0000000000000009</v>
      </c>
      <c r="B17" s="4">
        <f t="shared" si="2"/>
        <v>4.022554283152572</v>
      </c>
      <c r="C17" s="4">
        <f t="shared" si="1"/>
        <v>4.022554283152572</v>
      </c>
    </row>
    <row r="18" spans="1:3" x14ac:dyDescent="0.25">
      <c r="A18" s="3">
        <f t="shared" si="3"/>
        <v>3.2000000000000011</v>
      </c>
      <c r="B18" s="4">
        <f t="shared" si="2"/>
        <v>4.3920788601102014</v>
      </c>
      <c r="C18" s="4">
        <f t="shared" si="1"/>
        <v>4.3920788601102014</v>
      </c>
    </row>
    <row r="19" spans="1:3" x14ac:dyDescent="0.25">
      <c r="A19" s="3">
        <f t="shared" si="3"/>
        <v>3.4000000000000012</v>
      </c>
      <c r="B19" s="4">
        <f t="shared" si="2"/>
        <v>4.7639216375417472</v>
      </c>
      <c r="C19" s="4">
        <f t="shared" si="1"/>
        <v>4.7639216375417472</v>
      </c>
    </row>
    <row r="20" spans="1:3" x14ac:dyDescent="0.25">
      <c r="A20" s="3">
        <f t="shared" si="3"/>
        <v>3.6000000000000014</v>
      </c>
      <c r="B20" s="4">
        <f t="shared" si="2"/>
        <v>5.1379593783525737</v>
      </c>
      <c r="C20" s="4">
        <f t="shared" si="1"/>
        <v>5.1379593783525737</v>
      </c>
    </row>
    <row r="21" spans="1:3" x14ac:dyDescent="0.25">
      <c r="A21" s="3">
        <f t="shared" si="3"/>
        <v>3.8000000000000016</v>
      </c>
      <c r="B21" s="4">
        <f t="shared" si="2"/>
        <v>5.5140819118482742</v>
      </c>
      <c r="C21" s="4">
        <f t="shared" si="1"/>
        <v>5.5140819118482742</v>
      </c>
    </row>
    <row r="22" spans="1:3" x14ac:dyDescent="0.25">
      <c r="A22" s="3">
        <f t="shared" si="3"/>
        <v>4.0000000000000018</v>
      </c>
      <c r="B22" s="4">
        <f t="shared" si="2"/>
        <v>5.8921901299822146</v>
      </c>
      <c r="C22" s="4">
        <f t="shared" si="1"/>
        <v>5.8921901299822146</v>
      </c>
    </row>
    <row r="23" spans="1:3" x14ac:dyDescent="0.25">
      <c r="A23" s="3">
        <f t="shared" si="3"/>
        <v>4.200000000000002</v>
      </c>
      <c r="B23" s="4">
        <f t="shared" si="2"/>
        <v>6.2721943762583701</v>
      </c>
      <c r="C23" s="4">
        <f t="shared" si="1"/>
        <v>6.2721943762583701</v>
      </c>
    </row>
    <row r="24" spans="1:3" x14ac:dyDescent="0.25">
      <c r="A24" s="3">
        <f t="shared" si="3"/>
        <v>4.4000000000000021</v>
      </c>
      <c r="B24" s="4">
        <f t="shared" si="2"/>
        <v>6.6540131352036376</v>
      </c>
      <c r="C24" s="4">
        <f t="shared" si="1"/>
        <v>6.6540131352036376</v>
      </c>
    </row>
    <row r="25" spans="1:3" x14ac:dyDescent="0.25">
      <c r="A25" s="3">
        <f t="shared" si="3"/>
        <v>4.6000000000000023</v>
      </c>
      <c r="B25" s="4">
        <f t="shared" si="2"/>
        <v>7.0375719551485236</v>
      </c>
      <c r="C25" s="4">
        <f t="shared" si="1"/>
        <v>7.0375719551485236</v>
      </c>
    </row>
    <row r="26" spans="1:3" x14ac:dyDescent="0.25">
      <c r="A26" s="3">
        <f t="shared" si="3"/>
        <v>4.8000000000000025</v>
      </c>
      <c r="B26" s="4">
        <f t="shared" si="2"/>
        <v>7.4228025543926783</v>
      </c>
      <c r="C26" s="4">
        <f t="shared" si="1"/>
        <v>7.4228025543926783</v>
      </c>
    </row>
    <row r="27" spans="1:3" x14ac:dyDescent="0.25">
      <c r="A27" s="3">
        <f t="shared" si="3"/>
        <v>5.0000000000000027</v>
      </c>
      <c r="B27" s="4">
        <f t="shared" si="2"/>
        <v>7.8096420731601484</v>
      </c>
      <c r="C27" s="4">
        <f t="shared" si="1"/>
        <v>7.8096420731601484</v>
      </c>
    </row>
    <row r="28" spans="1:3" x14ac:dyDescent="0.25">
      <c r="A28" s="3">
        <f t="shared" si="3"/>
        <v>5.2000000000000028</v>
      </c>
      <c r="B28" s="4">
        <f t="shared" si="2"/>
        <v>8.1980324426592297</v>
      </c>
      <c r="C28" s="4">
        <f t="shared" si="1"/>
        <v>8.1980324426592297</v>
      </c>
    </row>
    <row r="29" spans="1:3" x14ac:dyDescent="0.25">
      <c r="A29" s="3">
        <f t="shared" si="3"/>
        <v>5.400000000000003</v>
      </c>
      <c r="B29" s="4">
        <f t="shared" si="2"/>
        <v>8.5879198490969308</v>
      </c>
      <c r="C29" s="4">
        <f t="shared" si="1"/>
        <v>8.5879198490969308</v>
      </c>
    </row>
    <row r="30" spans="1:3" x14ac:dyDescent="0.25">
      <c r="A30" s="3">
        <f t="shared" si="3"/>
        <v>5.6000000000000032</v>
      </c>
      <c r="B30" s="4">
        <f t="shared" si="2"/>
        <v>8.9792542753564373</v>
      </c>
      <c r="C30" s="4">
        <f t="shared" si="1"/>
        <v>8.9792542753564373</v>
      </c>
    </row>
    <row r="31" spans="1:3" x14ac:dyDescent="0.25">
      <c r="A31" s="3">
        <f t="shared" si="3"/>
        <v>5.8000000000000034</v>
      </c>
      <c r="B31" s="4">
        <f t="shared" si="2"/>
        <v>9.3719891067023458</v>
      </c>
      <c r="C31" s="4">
        <f t="shared" si="1"/>
        <v>9.3719891067023458</v>
      </c>
    </row>
    <row r="32" spans="1:3" x14ac:dyDescent="0.25">
      <c r="A32" s="3">
        <f t="shared" si="3"/>
        <v>6.0000000000000036</v>
      </c>
      <c r="B32" s="4">
        <f t="shared" si="2"/>
        <v>9.7660807896618493</v>
      </c>
      <c r="C32" s="4">
        <f t="shared" si="1"/>
        <v>9.7660807896618493</v>
      </c>
    </row>
    <row r="33" spans="1:3" x14ac:dyDescent="0.25">
      <c r="A33" s="3">
        <f t="shared" si="3"/>
        <v>6.2000000000000037</v>
      </c>
      <c r="B33" s="4">
        <f t="shared" si="2"/>
        <v>10.161488535371014</v>
      </c>
      <c r="C33" s="4">
        <f t="shared" si="1"/>
        <v>10.161488535371014</v>
      </c>
    </row>
    <row r="34" spans="1:3" x14ac:dyDescent="0.25">
      <c r="A34" s="3">
        <f t="shared" si="3"/>
        <v>6.4000000000000039</v>
      </c>
      <c r="B34" s="4">
        <f t="shared" si="2"/>
        <v>10.558174060338123</v>
      </c>
      <c r="C34" s="4">
        <f t="shared" si="1"/>
        <v>10.558174060338123</v>
      </c>
    </row>
    <row r="35" spans="1:3" x14ac:dyDescent="0.25">
      <c r="A35" s="3">
        <f t="shared" si="3"/>
        <v>6.6000000000000041</v>
      </c>
      <c r="B35" s="4">
        <f t="shared" si="2"/>
        <v>10.956101358879367</v>
      </c>
      <c r="C35" s="4">
        <f t="shared" si="1"/>
        <v>10.956101358879367</v>
      </c>
    </row>
    <row r="36" spans="1:3" x14ac:dyDescent="0.25">
      <c r="A36" s="3">
        <f t="shared" si="3"/>
        <v>6.8000000000000043</v>
      </c>
      <c r="B36" s="4">
        <f t="shared" si="2"/>
        <v>11.355236502511964</v>
      </c>
      <c r="C36" s="4">
        <f t="shared" si="1"/>
        <v>11.355236502511964</v>
      </c>
    </row>
    <row r="37" spans="1:3" x14ac:dyDescent="0.25">
      <c r="A37" s="3">
        <f t="shared" si="3"/>
        <v>7.0000000000000044</v>
      </c>
      <c r="B37" s="4">
        <f t="shared" si="2"/>
        <v>11.755547462410211</v>
      </c>
      <c r="C37" s="4">
        <f t="shared" si="1"/>
        <v>11.755547462410211</v>
      </c>
    </row>
    <row r="38" spans="1:3" x14ac:dyDescent="0.25">
      <c r="A38" s="3">
        <f t="shared" si="3"/>
        <v>7.2000000000000046</v>
      </c>
      <c r="B38" s="4">
        <f t="shared" si="2"/>
        <v>12.157003951688107</v>
      </c>
      <c r="C38" s="4">
        <f t="shared" si="1"/>
        <v>12.157003951688107</v>
      </c>
    </row>
    <row r="39" spans="1:3" x14ac:dyDescent="0.25">
      <c r="A39" s="3">
        <f t="shared" si="3"/>
        <v>7.4000000000000048</v>
      </c>
      <c r="B39" s="4">
        <f t="shared" si="2"/>
        <v>12.55957728480376</v>
      </c>
      <c r="C39" s="4">
        <f t="shared" si="1"/>
        <v>12.55957728480376</v>
      </c>
    </row>
    <row r="40" spans="1:3" x14ac:dyDescent="0.25">
      <c r="A40" s="3">
        <f t="shared" si="3"/>
        <v>7.600000000000005</v>
      </c>
      <c r="B40" s="4">
        <f t="shared" si="2"/>
        <v>12.96324025181333</v>
      </c>
      <c r="C40" s="4">
        <f t="shared" si="1"/>
        <v>12.96324025181333</v>
      </c>
    </row>
    <row r="41" spans="1:3" x14ac:dyDescent="0.25">
      <c r="A41" s="3">
        <f t="shared" si="3"/>
        <v>7.8000000000000052</v>
      </c>
      <c r="B41" s="4">
        <f t="shared" si="2"/>
        <v>13.367967005555533</v>
      </c>
      <c r="C41" s="4">
        <f t="shared" si="1"/>
        <v>13.367967005555533</v>
      </c>
    </row>
    <row r="42" spans="1:3" x14ac:dyDescent="0.25">
      <c r="A42" s="3">
        <f t="shared" si="3"/>
        <v>8.0000000000000053</v>
      </c>
      <c r="B42" s="4">
        <f t="shared" si="2"/>
        <v>13.773732960139011</v>
      </c>
      <c r="C42" s="4">
        <f t="shared" si="1"/>
        <v>13.773732960139011</v>
      </c>
    </row>
    <row r="43" spans="1:3" x14ac:dyDescent="0.25">
      <c r="A43" s="3">
        <f t="shared" si="3"/>
        <v>8.2000000000000064</v>
      </c>
      <c r="B43" s="4">
        <f t="shared" si="2"/>
        <v>14.180514699345082</v>
      </c>
      <c r="C43" s="4">
        <f t="shared" si="1"/>
        <v>14.180514699345082</v>
      </c>
    </row>
    <row r="44" spans="1:3" x14ac:dyDescent="0.25">
      <c r="A44" s="3">
        <f t="shared" si="3"/>
        <v>8.4000000000000075</v>
      </c>
      <c r="B44" s="4">
        <f t="shared" si="2"/>
        <v>14.588289893758791</v>
      </c>
      <c r="C44" s="4">
        <f t="shared" si="1"/>
        <v>14.588289893758791</v>
      </c>
    </row>
    <row r="45" spans="1:3" x14ac:dyDescent="0.25">
      <c r="A45" s="3">
        <f t="shared" si="3"/>
        <v>8.6000000000000085</v>
      </c>
      <c r="B45" s="4">
        <f t="shared" si="2"/>
        <v>14.997037225608056</v>
      </c>
      <c r="C45" s="4">
        <f t="shared" si="1"/>
        <v>14.997037225608056</v>
      </c>
    </row>
    <row r="46" spans="1:3" x14ac:dyDescent="0.25">
      <c r="A46" s="3">
        <f t="shared" si="3"/>
        <v>8.8000000000000096</v>
      </c>
      <c r="B46" s="4">
        <f t="shared" si="2"/>
        <v>15.406736320430952</v>
      </c>
      <c r="C46" s="4">
        <f t="shared" si="1"/>
        <v>15.406736320430952</v>
      </c>
    </row>
    <row r="47" spans="1:3" x14ac:dyDescent="0.25">
      <c r="A47" s="3">
        <f t="shared" si="3"/>
        <v>9.0000000000000107</v>
      </c>
      <c r="B47" s="4">
        <f t="shared" si="2"/>
        <v>15.817367684809504</v>
      </c>
      <c r="C47" s="4">
        <f t="shared" si="1"/>
        <v>15.817367684809504</v>
      </c>
    </row>
    <row r="48" spans="1:3" x14ac:dyDescent="0.25">
      <c r="A48" s="3">
        <f t="shared" si="3"/>
        <v>9.2000000000000117</v>
      </c>
      <c r="B48" s="4">
        <f t="shared" si="2"/>
        <v>16.228912649508292</v>
      </c>
      <c r="C48" s="4">
        <f t="shared" si="1"/>
        <v>16.228912649508292</v>
      </c>
    </row>
    <row r="49" spans="1:3" x14ac:dyDescent="0.25">
      <c r="A49" s="3">
        <f t="shared" si="3"/>
        <v>9.4000000000000128</v>
      </c>
      <c r="B49" s="4">
        <f t="shared" si="2"/>
        <v>16.641353317441148</v>
      </c>
      <c r="C49" s="4">
        <f t="shared" si="1"/>
        <v>16.641353317441148</v>
      </c>
    </row>
    <row r="50" spans="1:3" x14ac:dyDescent="0.25">
      <c r="A50" s="3">
        <f t="shared" si="3"/>
        <v>9.6000000000000139</v>
      </c>
      <c r="B50" s="4">
        <f t="shared" si="2"/>
        <v>17.054672515961972</v>
      </c>
      <c r="C50" s="4">
        <f t="shared" si="1"/>
        <v>17.054672515961972</v>
      </c>
    </row>
    <row r="51" spans="1:3" x14ac:dyDescent="0.25">
      <c r="A51" s="3">
        <f t="shared" si="3"/>
        <v>9.8000000000000149</v>
      </c>
      <c r="B51" s="4">
        <f t="shared" si="2"/>
        <v>17.468853753037376</v>
      </c>
      <c r="C51" s="4">
        <f t="shared" si="1"/>
        <v>17.468853753037376</v>
      </c>
    </row>
    <row r="52" spans="1:3" x14ac:dyDescent="0.25">
      <c r="A52" s="3">
        <f t="shared" si="3"/>
        <v>10.000000000000016</v>
      </c>
      <c r="B52" s="4">
        <f t="shared" si="2"/>
        <v>17.883881176912546</v>
      </c>
      <c r="C52" s="4">
        <f t="shared" si="1"/>
        <v>17.883881176912546</v>
      </c>
    </row>
    <row r="53" spans="1:3" x14ac:dyDescent="0.25">
      <c r="A53" s="3">
        <f t="shared" si="3"/>
        <v>10.200000000000017</v>
      </c>
      <c r="B53" s="4">
        <f t="shared" si="2"/>
        <v>18.299739538927419</v>
      </c>
      <c r="C53" s="4">
        <f t="shared" si="1"/>
        <v>18.299739538927419</v>
      </c>
    </row>
    <row r="54" spans="1:3" x14ac:dyDescent="0.25">
      <c r="A54" s="3">
        <f t="shared" si="3"/>
        <v>10.400000000000018</v>
      </c>
      <c r="B54" s="4">
        <f t="shared" si="2"/>
        <v>18.716414159180104</v>
      </c>
      <c r="C54" s="4">
        <f t="shared" si="1"/>
        <v>18.716414159180104</v>
      </c>
    </row>
    <row r="55" spans="1:3" x14ac:dyDescent="0.25">
      <c r="A55" s="3">
        <f t="shared" si="3"/>
        <v>10.600000000000019</v>
      </c>
      <c r="B55" s="4">
        <f t="shared" si="2"/>
        <v>19.133890894768911</v>
      </c>
      <c r="C55" s="4">
        <f t="shared" si="1"/>
        <v>19.133890894768911</v>
      </c>
    </row>
    <row r="56" spans="1:3" x14ac:dyDescent="0.25">
      <c r="A56" s="3">
        <f t="shared" si="3"/>
        <v>10.80000000000002</v>
      </c>
      <c r="B56" s="4">
        <f t="shared" si="2"/>
        <v>19.55215611037417</v>
      </c>
      <c r="C56" s="4">
        <f t="shared" si="1"/>
        <v>19.55215611037417</v>
      </c>
    </row>
    <row r="57" spans="1:3" x14ac:dyDescent="0.25">
      <c r="A57" s="3">
        <f t="shared" si="3"/>
        <v>11.000000000000021</v>
      </c>
      <c r="B57" s="4">
        <f t="shared" si="2"/>
        <v>19.971196650967372</v>
      </c>
      <c r="C57" s="4">
        <f t="shared" si="1"/>
        <v>19.971196650967372</v>
      </c>
    </row>
    <row r="58" spans="1:3" x14ac:dyDescent="0.25">
      <c r="A58" s="3">
        <f t="shared" si="3"/>
        <v>11.200000000000022</v>
      </c>
      <c r="B58" s="4">
        <f t="shared" si="2"/>
        <v>20.390999816457782</v>
      </c>
      <c r="C58" s="4">
        <f t="shared" si="1"/>
        <v>20.390999816457782</v>
      </c>
    </row>
    <row r="59" spans="1:3" x14ac:dyDescent="0.25">
      <c r="A59" s="3">
        <f t="shared" si="3"/>
        <v>11.400000000000023</v>
      </c>
      <c r="B59" s="4">
        <f t="shared" si="2"/>
        <v>20.811553338106862</v>
      </c>
      <c r="C59" s="4">
        <f t="shared" si="1"/>
        <v>20.811553338106862</v>
      </c>
    </row>
    <row r="60" spans="1:3" x14ac:dyDescent="0.25">
      <c r="A60" s="3">
        <f t="shared" si="3"/>
        <v>11.600000000000025</v>
      </c>
      <c r="B60" s="4">
        <f t="shared" si="2"/>
        <v>21.232845356558212</v>
      </c>
      <c r="C60" s="4">
        <f t="shared" si="1"/>
        <v>21.232845356558212</v>
      </c>
    </row>
    <row r="61" spans="1:3" x14ac:dyDescent="0.25">
      <c r="A61" s="3">
        <f t="shared" si="3"/>
        <v>11.800000000000026</v>
      </c>
      <c r="B61" s="4">
        <f t="shared" si="2"/>
        <v>21.654864401346572</v>
      </c>
      <c r="C61" s="4">
        <f t="shared" si="1"/>
        <v>21.654864401346572</v>
      </c>
    </row>
    <row r="62" spans="1:3" x14ac:dyDescent="0.25">
      <c r="A62" s="3">
        <f t="shared" si="3"/>
        <v>12.000000000000027</v>
      </c>
      <c r="B62" s="4">
        <f t="shared" si="2"/>
        <v>22.077599371762737</v>
      </c>
      <c r="C62" s="4">
        <f t="shared" si="1"/>
        <v>22.077599371762737</v>
      </c>
    </row>
    <row r="63" spans="1:3" x14ac:dyDescent="0.25">
      <c r="A63" s="3">
        <f t="shared" si="3"/>
        <v>12.200000000000028</v>
      </c>
      <c r="B63" s="4">
        <f t="shared" si="2"/>
        <v>22.501039518963672</v>
      </c>
      <c r="C63" s="4">
        <f t="shared" si="1"/>
        <v>22.501039518963672</v>
      </c>
    </row>
    <row r="64" spans="1:3" x14ac:dyDescent="0.25">
      <c r="A64" s="3">
        <f t="shared" si="3"/>
        <v>12.400000000000029</v>
      </c>
      <c r="B64" s="4">
        <f t="shared" si="2"/>
        <v>22.925174429227507</v>
      </c>
      <c r="C64" s="4">
        <f t="shared" si="1"/>
        <v>22.925174429227507</v>
      </c>
    </row>
    <row r="65" spans="1:3" x14ac:dyDescent="0.25">
      <c r="A65" s="3">
        <f t="shared" si="3"/>
        <v>12.60000000000003</v>
      </c>
      <c r="B65" s="4">
        <f t="shared" si="2"/>
        <v>23.349994008263049</v>
      </c>
      <c r="C65" s="4">
        <f t="shared" si="1"/>
        <v>23.349994008263049</v>
      </c>
    </row>
    <row r="66" spans="1:3" x14ac:dyDescent="0.25">
      <c r="A66" s="3">
        <f t="shared" si="3"/>
        <v>12.800000000000031</v>
      </c>
      <c r="B66" s="4">
        <f t="shared" si="2"/>
        <v>23.775488466491574</v>
      </c>
      <c r="C66" s="4">
        <f t="shared" si="1"/>
        <v>23.775488466491574</v>
      </c>
    </row>
    <row r="67" spans="1:3" x14ac:dyDescent="0.25">
      <c r="A67" s="3">
        <f t="shared" si="3"/>
        <v>13.000000000000032</v>
      </c>
      <c r="B67" s="4">
        <f t="shared" si="2"/>
        <v>24.201648305226307</v>
      </c>
      <c r="C67" s="4">
        <f t="shared" ref="C67:C102" si="4">MAX($E$2*IF(ABS(A67-$G$2)&lt;0,0,ABS(A67-$G$2))^$F$2-$H$2,0)</f>
        <v>24.201648305226307</v>
      </c>
    </row>
    <row r="68" spans="1:3" x14ac:dyDescent="0.25">
      <c r="A68" s="3">
        <f t="shared" si="3"/>
        <v>13.200000000000033</v>
      </c>
      <c r="B68" s="4">
        <f t="shared" si="2"/>
        <v>24.628464303682101</v>
      </c>
      <c r="C68" s="4">
        <f t="shared" si="4"/>
        <v>24.628464303682101</v>
      </c>
    </row>
    <row r="69" spans="1:3" x14ac:dyDescent="0.25">
      <c r="A69" s="3">
        <f t="shared" si="3"/>
        <v>13.400000000000034</v>
      </c>
      <c r="B69" s="4">
        <f t="shared" ref="B69:B102" si="5">MAX($E$5*IF(ABS($A69-$G$5)&lt;0,0,ABS($A69-$G$5))^$F$5-$H$5,0)</f>
        <v>25.055927506753378</v>
      </c>
      <c r="C69" s="4">
        <f t="shared" si="4"/>
        <v>25.055927506753378</v>
      </c>
    </row>
    <row r="70" spans="1:3" x14ac:dyDescent="0.25">
      <c r="A70" s="3">
        <f t="shared" ref="A70:A102" si="6">A69+(A69-A68)</f>
        <v>13.600000000000035</v>
      </c>
      <c r="B70" s="4">
        <f t="shared" si="5"/>
        <v>25.484029213504169</v>
      </c>
      <c r="C70" s="4">
        <f t="shared" si="4"/>
        <v>25.484029213504169</v>
      </c>
    </row>
    <row r="71" spans="1:3" x14ac:dyDescent="0.25">
      <c r="A71" s="3">
        <f t="shared" si="6"/>
        <v>13.800000000000036</v>
      </c>
      <c r="B71" s="4">
        <f t="shared" si="5"/>
        <v>25.912760966318874</v>
      </c>
      <c r="C71" s="4">
        <f t="shared" si="4"/>
        <v>25.912760966318874</v>
      </c>
    </row>
    <row r="72" spans="1:3" x14ac:dyDescent="0.25">
      <c r="A72" s="3">
        <f t="shared" si="6"/>
        <v>14.000000000000037</v>
      </c>
      <c r="B72" s="4">
        <f t="shared" si="5"/>
        <v>26.342114540666905</v>
      </c>
      <c r="C72" s="4">
        <f t="shared" si="4"/>
        <v>26.342114540666905</v>
      </c>
    </row>
    <row r="73" spans="1:3" x14ac:dyDescent="0.25">
      <c r="A73" s="3">
        <f t="shared" si="6"/>
        <v>14.200000000000038</v>
      </c>
      <c r="B73" s="4">
        <f t="shared" si="5"/>
        <v>26.772081935438031</v>
      </c>
      <c r="C73" s="4">
        <f t="shared" si="4"/>
        <v>26.772081935438031</v>
      </c>
    </row>
    <row r="74" spans="1:3" x14ac:dyDescent="0.25">
      <c r="A74" s="3">
        <f t="shared" si="6"/>
        <v>14.400000000000039</v>
      </c>
      <c r="B74" s="4">
        <f t="shared" si="5"/>
        <v>27.202655363808972</v>
      </c>
      <c r="C74" s="4">
        <f t="shared" si="4"/>
        <v>27.202655363808972</v>
      </c>
    </row>
    <row r="75" spans="1:3" x14ac:dyDescent="0.25">
      <c r="A75" s="3">
        <f t="shared" si="6"/>
        <v>14.600000000000041</v>
      </c>
      <c r="B75" s="4">
        <f t="shared" si="5"/>
        <v>27.633827244605332</v>
      </c>
      <c r="C75" s="4">
        <f t="shared" si="4"/>
        <v>27.633827244605332</v>
      </c>
    </row>
    <row r="76" spans="1:3" x14ac:dyDescent="0.25">
      <c r="A76" s="3">
        <f t="shared" si="6"/>
        <v>14.800000000000042</v>
      </c>
      <c r="B76" s="4">
        <f t="shared" si="5"/>
        <v>28.065590194125264</v>
      </c>
      <c r="C76" s="4">
        <f t="shared" si="4"/>
        <v>28.065590194125264</v>
      </c>
    </row>
    <row r="77" spans="1:3" x14ac:dyDescent="0.25">
      <c r="A77" s="3">
        <f t="shared" si="6"/>
        <v>15.000000000000043</v>
      </c>
      <c r="B77" s="4">
        <f t="shared" si="5"/>
        <v>28.497937018394474</v>
      </c>
      <c r="C77" s="4">
        <f t="shared" si="4"/>
        <v>28.497937018394474</v>
      </c>
    </row>
    <row r="78" spans="1:3" x14ac:dyDescent="0.25">
      <c r="A78" s="3">
        <f t="shared" si="6"/>
        <v>15.200000000000044</v>
      </c>
      <c r="B78" s="4">
        <f t="shared" si="5"/>
        <v>28.930860705824298</v>
      </c>
      <c r="C78" s="4">
        <f t="shared" si="4"/>
        <v>28.930860705824298</v>
      </c>
    </row>
    <row r="79" spans="1:3" x14ac:dyDescent="0.25">
      <c r="A79" s="3">
        <f t="shared" si="6"/>
        <v>15.400000000000045</v>
      </c>
      <c r="B79" s="4">
        <f t="shared" si="5"/>
        <v>29.364354420246819</v>
      </c>
      <c r="C79" s="4">
        <f t="shared" si="4"/>
        <v>29.364354420246819</v>
      </c>
    </row>
    <row r="80" spans="1:3" x14ac:dyDescent="0.25">
      <c r="A80" s="3">
        <f t="shared" si="6"/>
        <v>15.600000000000046</v>
      </c>
      <c r="B80" s="4">
        <f t="shared" si="5"/>
        <v>29.798411494303021</v>
      </c>
      <c r="C80" s="4">
        <f t="shared" si="4"/>
        <v>29.798411494303021</v>
      </c>
    </row>
    <row r="81" spans="1:3" x14ac:dyDescent="0.25">
      <c r="A81" s="3">
        <f t="shared" si="6"/>
        <v>15.800000000000047</v>
      </c>
      <c r="B81" s="4">
        <f t="shared" si="5"/>
        <v>30.23302542316187</v>
      </c>
      <c r="C81" s="4">
        <f t="shared" si="4"/>
        <v>30.23302542316187</v>
      </c>
    </row>
    <row r="82" spans="1:3" x14ac:dyDescent="0.25">
      <c r="A82" s="3">
        <f t="shared" si="6"/>
        <v>16.00000000000005</v>
      </c>
      <c r="B82" s="4">
        <f t="shared" si="5"/>
        <v>30.668189858549574</v>
      </c>
      <c r="C82" s="4">
        <f t="shared" si="4"/>
        <v>30.668189858549574</v>
      </c>
    </row>
    <row r="83" spans="1:3" x14ac:dyDescent="0.25">
      <c r="A83" s="3">
        <f t="shared" si="6"/>
        <v>16.200000000000053</v>
      </c>
      <c r="B83" s="4">
        <f t="shared" si="5"/>
        <v>31.103898603070313</v>
      </c>
      <c r="C83" s="4">
        <f t="shared" si="4"/>
        <v>31.103898603070313</v>
      </c>
    </row>
    <row r="84" spans="1:3" x14ac:dyDescent="0.25">
      <c r="A84" s="3">
        <f t="shared" si="6"/>
        <v>16.400000000000055</v>
      </c>
      <c r="B84" s="4">
        <f t="shared" si="5"/>
        <v>31.540145604800422</v>
      </c>
      <c r="C84" s="4">
        <f t="shared" si="4"/>
        <v>31.540145604800422</v>
      </c>
    </row>
    <row r="85" spans="1:3" x14ac:dyDescent="0.25">
      <c r="A85" s="3">
        <f t="shared" si="6"/>
        <v>16.600000000000058</v>
      </c>
      <c r="B85" s="4">
        <f t="shared" si="5"/>
        <v>31.976924952140067</v>
      </c>
      <c r="C85" s="4">
        <f t="shared" si="4"/>
        <v>31.976924952140067</v>
      </c>
    </row>
    <row r="86" spans="1:3" x14ac:dyDescent="0.25">
      <c r="A86" s="3">
        <f t="shared" si="6"/>
        <v>16.800000000000061</v>
      </c>
      <c r="B86" s="4">
        <f t="shared" si="5"/>
        <v>32.414230868906827</v>
      </c>
      <c r="C86" s="4">
        <f t="shared" si="4"/>
        <v>32.414230868906827</v>
      </c>
    </row>
    <row r="87" spans="1:3" x14ac:dyDescent="0.25">
      <c r="A87" s="3">
        <f t="shared" si="6"/>
        <v>17.000000000000064</v>
      </c>
      <c r="B87" s="4">
        <f t="shared" si="5"/>
        <v>32.852057709657387</v>
      </c>
      <c r="C87" s="4">
        <f t="shared" si="4"/>
        <v>32.852057709657387</v>
      </c>
    </row>
    <row r="88" spans="1:3" x14ac:dyDescent="0.25">
      <c r="A88" s="3">
        <f t="shared" si="6"/>
        <v>17.200000000000067</v>
      </c>
      <c r="B88" s="4">
        <f t="shared" si="5"/>
        <v>33.290399955223961</v>
      </c>
      <c r="C88" s="4">
        <f t="shared" si="4"/>
        <v>33.290399955223961</v>
      </c>
    </row>
    <row r="89" spans="1:3" x14ac:dyDescent="0.25">
      <c r="A89" s="3">
        <f t="shared" si="6"/>
        <v>17.40000000000007</v>
      </c>
      <c r="B89" s="4">
        <f t="shared" si="5"/>
        <v>33.729252208453232</v>
      </c>
      <c r="C89" s="4">
        <f t="shared" si="4"/>
        <v>33.729252208453232</v>
      </c>
    </row>
    <row r="90" spans="1:3" x14ac:dyDescent="0.25">
      <c r="A90" s="3">
        <f t="shared" si="6"/>
        <v>17.600000000000072</v>
      </c>
      <c r="B90" s="4">
        <f t="shared" si="5"/>
        <v>34.168609190136614</v>
      </c>
      <c r="C90" s="4">
        <f t="shared" si="4"/>
        <v>34.168609190136614</v>
      </c>
    </row>
    <row r="91" spans="1:3" x14ac:dyDescent="0.25">
      <c r="A91" s="3">
        <f t="shared" si="6"/>
        <v>17.800000000000075</v>
      </c>
      <c r="B91" s="4">
        <f t="shared" si="5"/>
        <v>34.608465735120696</v>
      </c>
      <c r="C91" s="4">
        <f t="shared" si="4"/>
        <v>34.608465735120696</v>
      </c>
    </row>
    <row r="92" spans="1:3" x14ac:dyDescent="0.25">
      <c r="A92" s="3">
        <f t="shared" si="6"/>
        <v>18.000000000000078</v>
      </c>
      <c r="B92" s="4">
        <f t="shared" si="5"/>
        <v>35.048816788588624</v>
      </c>
      <c r="C92" s="4">
        <f t="shared" si="4"/>
        <v>35.048816788588624</v>
      </c>
    </row>
    <row r="93" spans="1:3" x14ac:dyDescent="0.25">
      <c r="A93" s="3">
        <f t="shared" si="6"/>
        <v>18.200000000000081</v>
      </c>
      <c r="B93" s="4">
        <f t="shared" si="5"/>
        <v>35.489657402502381</v>
      </c>
      <c r="C93" s="4">
        <f t="shared" si="4"/>
        <v>35.489657402502381</v>
      </c>
    </row>
    <row r="94" spans="1:3" x14ac:dyDescent="0.25">
      <c r="A94" s="3">
        <f t="shared" si="6"/>
        <v>18.400000000000084</v>
      </c>
      <c r="B94" s="4">
        <f t="shared" si="5"/>
        <v>35.930982732197819</v>
      </c>
      <c r="C94" s="4">
        <f t="shared" si="4"/>
        <v>35.930982732197819</v>
      </c>
    </row>
    <row r="95" spans="1:3" x14ac:dyDescent="0.25">
      <c r="A95" s="3">
        <f t="shared" si="6"/>
        <v>18.600000000000087</v>
      </c>
      <c r="B95" s="4">
        <f t="shared" si="5"/>
        <v>36.372788033124166</v>
      </c>
      <c r="C95" s="4">
        <f t="shared" si="4"/>
        <v>36.372788033124166</v>
      </c>
    </row>
    <row r="96" spans="1:3" x14ac:dyDescent="0.25">
      <c r="A96" s="3">
        <f t="shared" si="6"/>
        <v>18.80000000000009</v>
      </c>
      <c r="B96" s="4">
        <f t="shared" si="5"/>
        <v>36.815068657720182</v>
      </c>
      <c r="C96" s="4">
        <f t="shared" si="4"/>
        <v>36.815068657720182</v>
      </c>
    </row>
    <row r="97" spans="1:3" x14ac:dyDescent="0.25">
      <c r="A97" s="3">
        <f t="shared" si="6"/>
        <v>19.000000000000092</v>
      </c>
      <c r="B97" s="4">
        <f t="shared" si="5"/>
        <v>37.2578200524202</v>
      </c>
      <c r="C97" s="4">
        <f t="shared" si="4"/>
        <v>37.2578200524202</v>
      </c>
    </row>
    <row r="98" spans="1:3" x14ac:dyDescent="0.25">
      <c r="A98" s="3">
        <f t="shared" si="6"/>
        <v>19.200000000000095</v>
      </c>
      <c r="B98" s="4">
        <f t="shared" si="5"/>
        <v>37.701037754782973</v>
      </c>
      <c r="C98" s="4">
        <f t="shared" si="4"/>
        <v>37.701037754782973</v>
      </c>
    </row>
    <row r="99" spans="1:3" x14ac:dyDescent="0.25">
      <c r="A99" s="3">
        <f t="shared" si="6"/>
        <v>19.400000000000098</v>
      </c>
      <c r="B99" s="4">
        <f t="shared" si="5"/>
        <v>38.144717390737348</v>
      </c>
      <c r="C99" s="4">
        <f t="shared" si="4"/>
        <v>38.144717390737348</v>
      </c>
    </row>
    <row r="100" spans="1:3" x14ac:dyDescent="0.25">
      <c r="A100" s="3">
        <f t="shared" si="6"/>
        <v>19.600000000000101</v>
      </c>
      <c r="B100" s="4">
        <f t="shared" si="5"/>
        <v>38.588854671938726</v>
      </c>
      <c r="C100" s="4">
        <f t="shared" si="4"/>
        <v>38.588854671938726</v>
      </c>
    </row>
    <row r="101" spans="1:3" x14ac:dyDescent="0.25">
      <c r="A101" s="3">
        <f t="shared" si="6"/>
        <v>19.800000000000104</v>
      </c>
      <c r="B101" s="4">
        <f t="shared" si="5"/>
        <v>39.033445393230757</v>
      </c>
      <c r="C101" s="4">
        <f t="shared" si="4"/>
        <v>39.033445393230757</v>
      </c>
    </row>
    <row r="102" spans="1:3" x14ac:dyDescent="0.25">
      <c r="A102" s="3">
        <f t="shared" si="6"/>
        <v>20.000000000000107</v>
      </c>
      <c r="B102" s="4">
        <f t="shared" si="5"/>
        <v>39.478485430207144</v>
      </c>
      <c r="C102" s="4">
        <f t="shared" si="4"/>
        <v>39.478485430207144</v>
      </c>
    </row>
  </sheetData>
  <conditionalFormatting sqref="C2:C102">
    <cfRule type="cellIs" dxfId="77" priority="12" operator="equal">
      <formula>0</formula>
    </cfRule>
    <cfRule type="cellIs" dxfId="76" priority="13" operator="greaterThan">
      <formula>$I$2</formula>
    </cfRule>
  </conditionalFormatting>
  <conditionalFormatting sqref="B2:B102">
    <cfRule type="cellIs" dxfId="75" priority="5" operator="equal">
      <formula>0</formula>
    </cfRule>
    <cfRule type="cellIs" dxfId="74" priority="6" operator="greaterThan">
      <formula>$I$2</formula>
    </cfRule>
  </conditionalFormatting>
  <conditionalFormatting sqref="O2">
    <cfRule type="cellIs" dxfId="73" priority="1" operator="equal">
      <formula>0</formula>
    </cfRule>
    <cfRule type="cellIs" dxfId="72" priority="2" operator="greaterThan">
      <formula>$I$2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102"/>
  <sheetViews>
    <sheetView topLeftCell="A16" workbookViewId="0">
      <selection activeCell="M2" sqref="M2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2" max="12" width="15.7109375" bestFit="1" customWidth="1"/>
    <col min="13" max="13" width="13.5703125" customWidth="1"/>
    <col min="14" max="14" width="2" customWidth="1"/>
    <col min="16" max="16" width="36.85546875" customWidth="1"/>
    <col min="17" max="17" width="7.28515625" customWidth="1"/>
  </cols>
  <sheetData>
    <row r="1" spans="1:18" ht="28.5" x14ac:dyDescent="0.45">
      <c r="A1" t="s">
        <v>34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30</v>
      </c>
      <c r="K1" s="10" t="s">
        <v>34</v>
      </c>
      <c r="M1" s="112" t="s">
        <v>10</v>
      </c>
      <c r="O1" s="112" t="s">
        <v>11</v>
      </c>
    </row>
    <row r="2" spans="1:18" x14ac:dyDescent="0.25">
      <c r="A2" s="16">
        <v>-12</v>
      </c>
      <c r="B2" s="4">
        <f t="shared" ref="B2:B33" si="0">MAX($E$3*IF(ABS($A2-$G$3)&lt;0,0,ABS($A2-$G$3))^$F$3-$H$3,0)</f>
        <v>22.2813395697865</v>
      </c>
      <c r="C2" s="4">
        <f>MAX($E$2*IF(ABS($A2-$G$2)&lt;0,0,ABS($A2-$G$2))^$F$2-$H$2,0)</f>
        <v>22.2813395697865</v>
      </c>
      <c r="E2" s="41">
        <f>IF('Score Distribution'!$C$16,E4,E3)</f>
        <v>0.3</v>
      </c>
      <c r="F2" s="41">
        <f>IF('Score Distribution'!$C$16,F4,F3)</f>
        <v>1.8</v>
      </c>
      <c r="G2" s="41">
        <f>IF('Score Distribution'!$C$16,G4,G3)</f>
        <v>0</v>
      </c>
      <c r="H2" s="41">
        <f>IF('Score Distribution'!$C$16,H4,H3)</f>
        <v>4</v>
      </c>
      <c r="I2" s="41">
        <f>IF('Score Distribution'!$C$16,I4,I3)</f>
        <v>20</v>
      </c>
      <c r="J2" s="41">
        <f>IF('Score Distribution'!$C$16,J4,J3)</f>
        <v>0.3</v>
      </c>
      <c r="K2" t="s">
        <v>12</v>
      </c>
      <c r="M2" s="5">
        <v>5</v>
      </c>
      <c r="O2" s="4">
        <f>MAX($E$2*IF(ABS(M2-$G$2)&lt;0,0,ABS(M2-$G$2))^$F$2-$H$2,0)</f>
        <v>1.4358474775827164</v>
      </c>
    </row>
    <row r="3" spans="1:18" x14ac:dyDescent="0.25">
      <c r="A3" s="16">
        <v>-11.76</v>
      </c>
      <c r="B3" s="4">
        <f t="shared" si="0"/>
        <v>21.3427905241955</v>
      </c>
      <c r="C3" s="4">
        <f t="shared" ref="C3:C66" si="1">MAX($E$2*IF(ABS(A3-$G$2)&lt;0,0,ABS(A3-$G$2))^$F$2-$H$2,0)</f>
        <v>21.3427905241955</v>
      </c>
      <c r="E3" s="5">
        <v>0.3</v>
      </c>
      <c r="F3" s="5">
        <v>1.8</v>
      </c>
      <c r="G3" s="5">
        <v>0</v>
      </c>
      <c r="H3" s="5">
        <v>4</v>
      </c>
      <c r="I3" s="5">
        <v>20</v>
      </c>
      <c r="J3" s="5">
        <v>0.3</v>
      </c>
      <c r="K3" t="s">
        <v>13</v>
      </c>
    </row>
    <row r="4" spans="1:18" ht="15.75" thickBot="1" x14ac:dyDescent="0.3">
      <c r="A4" s="15">
        <f>A3+(A3-A2)</f>
        <v>-11.52</v>
      </c>
      <c r="B4" s="4">
        <f t="shared" si="0"/>
        <v>20.419440946480947</v>
      </c>
      <c r="C4" s="4">
        <f t="shared" si="1"/>
        <v>20.419440946480947</v>
      </c>
      <c r="E4" s="5">
        <v>2.9906000000000001</v>
      </c>
      <c r="F4" s="5">
        <v>0.75</v>
      </c>
      <c r="G4" s="5">
        <v>0</v>
      </c>
      <c r="H4" s="5">
        <v>0</v>
      </c>
      <c r="I4" s="5">
        <v>10</v>
      </c>
      <c r="J4" s="5">
        <v>0.3</v>
      </c>
      <c r="K4" t="s">
        <v>14</v>
      </c>
    </row>
    <row r="5" spans="1:18" ht="24" thickBot="1" x14ac:dyDescent="0.4">
      <c r="A5" s="15">
        <f>A4+(A4-A3)</f>
        <v>-11.28</v>
      </c>
      <c r="B5" s="4">
        <f t="shared" si="0"/>
        <v>19.511353651855405</v>
      </c>
      <c r="C5" s="4">
        <f t="shared" si="1"/>
        <v>19.511353651855405</v>
      </c>
      <c r="E5" s="72">
        <v>0.3</v>
      </c>
      <c r="F5" s="72">
        <v>1.8</v>
      </c>
      <c r="G5" s="72">
        <v>0</v>
      </c>
      <c r="H5" s="72">
        <v>4</v>
      </c>
      <c r="I5" s="72">
        <v>20</v>
      </c>
      <c r="J5" s="72">
        <v>0.3</v>
      </c>
      <c r="K5" t="s">
        <v>15</v>
      </c>
      <c r="P5" s="119" t="s">
        <v>35</v>
      </c>
      <c r="Q5" s="120"/>
      <c r="R5" s="121"/>
    </row>
    <row r="6" spans="1:18" x14ac:dyDescent="0.25">
      <c r="A6" s="15">
        <f t="shared" ref="A6:A69" si="2">A5+(A5-A4)</f>
        <v>-11.04</v>
      </c>
      <c r="B6" s="4">
        <f t="shared" si="0"/>
        <v>18.61859304614892</v>
      </c>
      <c r="C6" s="4">
        <f t="shared" si="1"/>
        <v>18.61859304614892</v>
      </c>
      <c r="P6" s="107" t="s">
        <v>233</v>
      </c>
      <c r="Q6" s="110">
        <v>195</v>
      </c>
      <c r="R6" s="101" t="s">
        <v>36</v>
      </c>
    </row>
    <row r="7" spans="1:18" x14ac:dyDescent="0.25">
      <c r="A7" s="15">
        <f t="shared" si="2"/>
        <v>-10.799999999999999</v>
      </c>
      <c r="B7" s="4">
        <f t="shared" si="0"/>
        <v>17.741225201251957</v>
      </c>
      <c r="C7" s="4">
        <f t="shared" si="1"/>
        <v>17.741225201251957</v>
      </c>
      <c r="P7" s="105" t="s">
        <v>232</v>
      </c>
      <c r="Q7" s="87">
        <v>15</v>
      </c>
      <c r="R7" s="102" t="s">
        <v>37</v>
      </c>
    </row>
    <row r="8" spans="1:18" x14ac:dyDescent="0.25">
      <c r="A8" s="15">
        <f t="shared" si="2"/>
        <v>-10.559999999999999</v>
      </c>
      <c r="B8" s="4">
        <f t="shared" si="0"/>
        <v>16.879317935878039</v>
      </c>
      <c r="C8" s="4">
        <f t="shared" si="1"/>
        <v>16.879317935878039</v>
      </c>
      <c r="P8" s="105" t="s">
        <v>38</v>
      </c>
      <c r="Q8" s="87">
        <v>145</v>
      </c>
      <c r="R8" s="102" t="s">
        <v>37</v>
      </c>
    </row>
    <row r="9" spans="1:18" x14ac:dyDescent="0.25">
      <c r="A9" s="15">
        <f t="shared" si="2"/>
        <v>-10.319999999999999</v>
      </c>
      <c r="B9" s="4">
        <f t="shared" si="0"/>
        <v>16.032940902150173</v>
      </c>
      <c r="C9" s="4">
        <f t="shared" si="1"/>
        <v>16.032940902150173</v>
      </c>
      <c r="P9" s="115" t="s">
        <v>238</v>
      </c>
      <c r="Q9" s="87">
        <v>167.87</v>
      </c>
      <c r="R9" s="116" t="s">
        <v>36</v>
      </c>
    </row>
    <row r="10" spans="1:18" x14ac:dyDescent="0.25">
      <c r="A10" s="15">
        <f t="shared" si="2"/>
        <v>-10.079999999999998</v>
      </c>
      <c r="B10" s="4">
        <f t="shared" si="0"/>
        <v>15.202165678574559</v>
      </c>
      <c r="C10" s="4">
        <f t="shared" si="1"/>
        <v>15.202165678574559</v>
      </c>
      <c r="P10" s="115" t="s">
        <v>234</v>
      </c>
      <c r="Q10" s="87">
        <v>12.6</v>
      </c>
      <c r="R10" s="116" t="s">
        <v>36</v>
      </c>
    </row>
    <row r="11" spans="1:18" x14ac:dyDescent="0.25">
      <c r="A11" s="15">
        <f t="shared" si="2"/>
        <v>-9.8399999999999981</v>
      </c>
      <c r="B11" s="4">
        <f t="shared" si="0"/>
        <v>14.387065870035016</v>
      </c>
      <c r="C11" s="4">
        <f t="shared" si="1"/>
        <v>14.387065870035016</v>
      </c>
      <c r="P11" s="105"/>
      <c r="Q11" s="69"/>
      <c r="R11" s="102"/>
    </row>
    <row r="12" spans="1:18" x14ac:dyDescent="0.25">
      <c r="A12" s="15">
        <f t="shared" si="2"/>
        <v>-9.5999999999999979</v>
      </c>
      <c r="B12" s="4">
        <f t="shared" si="0"/>
        <v>13.587717215520545</v>
      </c>
      <c r="C12" s="4">
        <f t="shared" si="1"/>
        <v>13.587717215520545</v>
      </c>
      <c r="P12" s="115" t="s">
        <v>235</v>
      </c>
      <c r="Q12" s="117">
        <f>IF((Q9-Q10)&lt;=0,(Q9-Q10)+360,IF((Q9-Q10)&gt;360,(Q9-Q10)-360,(Q9-Q10)))</f>
        <v>155.27000000000001</v>
      </c>
      <c r="R12" s="116" t="s">
        <v>36</v>
      </c>
    </row>
    <row r="13" spans="1:18" x14ac:dyDescent="0.25">
      <c r="A13" s="15">
        <f t="shared" si="2"/>
        <v>-9.3599999999999977</v>
      </c>
      <c r="B13" s="4">
        <f t="shared" si="0"/>
        <v>12.804197704390891</v>
      </c>
      <c r="C13" s="4">
        <f t="shared" si="1"/>
        <v>12.804197704390891</v>
      </c>
      <c r="P13" s="115" t="s">
        <v>241</v>
      </c>
      <c r="Q13" s="117">
        <f>ABS(Q6-Q12)</f>
        <v>39.72999999999999</v>
      </c>
      <c r="R13" s="102" t="s">
        <v>36</v>
      </c>
    </row>
    <row r="14" spans="1:18" x14ac:dyDescent="0.25">
      <c r="A14" s="15">
        <f t="shared" si="2"/>
        <v>-9.1199999999999974</v>
      </c>
      <c r="B14" s="4">
        <f t="shared" si="0"/>
        <v>12.036587702090582</v>
      </c>
      <c r="C14" s="4">
        <f t="shared" si="1"/>
        <v>12.036587702090582</v>
      </c>
      <c r="P14" s="105" t="s">
        <v>39</v>
      </c>
      <c r="Q14" s="103">
        <f>Q7*COS(RADIANS(Q13))</f>
        <v>11.535974873211131</v>
      </c>
      <c r="R14" s="102" t="s">
        <v>37</v>
      </c>
    </row>
    <row r="15" spans="1:18" x14ac:dyDescent="0.25">
      <c r="A15" s="15">
        <f t="shared" si="2"/>
        <v>-8.8799999999999972</v>
      </c>
      <c r="B15" s="4">
        <f t="shared" si="0"/>
        <v>11.284970086345885</v>
      </c>
      <c r="C15" s="4">
        <f t="shared" si="1"/>
        <v>11.284970086345885</v>
      </c>
      <c r="P15" s="105" t="s">
        <v>40</v>
      </c>
      <c r="Q15" s="103">
        <f>Q7*SIN(RADIANS(Q13))</f>
        <v>9.5875587990187263</v>
      </c>
      <c r="R15" s="102" t="s">
        <v>37</v>
      </c>
    </row>
    <row r="16" spans="1:18" x14ac:dyDescent="0.25">
      <c r="A16" s="15">
        <f t="shared" si="2"/>
        <v>-8.639999999999997</v>
      </c>
      <c r="B16" s="4">
        <f t="shared" si="0"/>
        <v>10.549430395022847</v>
      </c>
      <c r="C16" s="4">
        <f t="shared" si="1"/>
        <v>10.549430395022847</v>
      </c>
      <c r="P16" s="105"/>
      <c r="Q16" s="69"/>
      <c r="R16" s="102"/>
    </row>
    <row r="17" spans="1:18" x14ac:dyDescent="0.25">
      <c r="A17" s="15">
        <f t="shared" si="2"/>
        <v>-8.3999999999999968</v>
      </c>
      <c r="B17" s="4">
        <f t="shared" si="0"/>
        <v>9.8300569869930783</v>
      </c>
      <c r="C17" s="4">
        <f t="shared" si="1"/>
        <v>9.8300569869930783</v>
      </c>
      <c r="P17" s="106" t="s">
        <v>41</v>
      </c>
      <c r="Q17" s="103">
        <f>DEGREES(TAN(Q15/Q8))</f>
        <v>3.7939904097074733</v>
      </c>
      <c r="R17" s="102" t="s">
        <v>36</v>
      </c>
    </row>
    <row r="18" spans="1:18" ht="15.75" thickBot="1" x14ac:dyDescent="0.3">
      <c r="A18" s="15">
        <f t="shared" si="2"/>
        <v>-8.1599999999999966</v>
      </c>
      <c r="B18" s="4">
        <f t="shared" si="0"/>
        <v>9.126941217551904</v>
      </c>
      <c r="C18" s="4">
        <f t="shared" si="1"/>
        <v>9.126941217551904</v>
      </c>
      <c r="P18" s="108" t="s">
        <v>42</v>
      </c>
      <c r="Q18" s="104">
        <f>Q8*COS(RADIANS(Q17))</f>
        <v>144.68222004205901</v>
      </c>
      <c r="R18" s="109" t="s">
        <v>37</v>
      </c>
    </row>
    <row r="19" spans="1:18" x14ac:dyDescent="0.25">
      <c r="A19" s="15">
        <f t="shared" si="2"/>
        <v>-7.9199999999999964</v>
      </c>
      <c r="B19" s="4">
        <f t="shared" si="0"/>
        <v>8.4401776301675504</v>
      </c>
      <c r="C19" s="4">
        <f t="shared" si="1"/>
        <v>8.4401776301675504</v>
      </c>
      <c r="P19" s="113" t="s">
        <v>43</v>
      </c>
    </row>
    <row r="20" spans="1:18" x14ac:dyDescent="0.25">
      <c r="A20" s="15">
        <f t="shared" si="2"/>
        <v>-7.6799999999999962</v>
      </c>
      <c r="B20" s="4">
        <f t="shared" si="0"/>
        <v>7.7698641666167969</v>
      </c>
      <c r="C20" s="4">
        <f t="shared" si="1"/>
        <v>7.7698641666167969</v>
      </c>
    </row>
    <row r="21" spans="1:18" x14ac:dyDescent="0.25">
      <c r="A21" s="15">
        <f t="shared" si="2"/>
        <v>-7.4399999999999959</v>
      </c>
      <c r="B21" s="4">
        <f t="shared" si="0"/>
        <v>7.1161023978934175</v>
      </c>
      <c r="C21" s="4">
        <f t="shared" si="1"/>
        <v>7.1161023978934175</v>
      </c>
      <c r="P21" s="13" t="s">
        <v>240</v>
      </c>
    </row>
    <row r="22" spans="1:18" x14ac:dyDescent="0.25">
      <c r="A22" s="15">
        <f t="shared" si="2"/>
        <v>-7.1999999999999957</v>
      </c>
      <c r="B22" s="4">
        <f t="shared" si="0"/>
        <v>6.4789977786709922</v>
      </c>
      <c r="C22" s="4">
        <f t="shared" si="1"/>
        <v>6.4789977786709922</v>
      </c>
      <c r="P22" t="s">
        <v>239</v>
      </c>
    </row>
    <row r="23" spans="1:18" x14ac:dyDescent="0.25">
      <c r="A23" s="15">
        <f t="shared" si="2"/>
        <v>-6.9599999999999955</v>
      </c>
      <c r="B23" s="4">
        <f t="shared" si="0"/>
        <v>5.8586599285782182</v>
      </c>
      <c r="C23" s="4">
        <f t="shared" si="1"/>
        <v>5.8586599285782182</v>
      </c>
      <c r="P23" t="s">
        <v>236</v>
      </c>
    </row>
    <row r="24" spans="1:18" x14ac:dyDescent="0.25">
      <c r="A24" s="15">
        <f t="shared" si="2"/>
        <v>-6.7199999999999953</v>
      </c>
      <c r="B24" s="4">
        <f t="shared" si="0"/>
        <v>5.2552029441223986</v>
      </c>
      <c r="C24" s="4">
        <f t="shared" si="1"/>
        <v>5.2552029441223986</v>
      </c>
      <c r="P24" t="s">
        <v>237</v>
      </c>
    </row>
    <row r="25" spans="1:18" x14ac:dyDescent="0.25">
      <c r="A25" s="15">
        <f t="shared" si="2"/>
        <v>-6.4799999999999951</v>
      </c>
      <c r="B25" s="4">
        <f t="shared" si="0"/>
        <v>4.6687457457997432</v>
      </c>
      <c r="C25" s="4">
        <f t="shared" si="1"/>
        <v>4.6687457457997432</v>
      </c>
    </row>
    <row r="26" spans="1:18" x14ac:dyDescent="0.25">
      <c r="A26" s="15">
        <f t="shared" si="2"/>
        <v>-6.2399999999999949</v>
      </c>
      <c r="B26" s="4">
        <f t="shared" si="0"/>
        <v>4.0994124657942592</v>
      </c>
      <c r="C26" s="4">
        <f t="shared" si="1"/>
        <v>4.0994124657942592</v>
      </c>
    </row>
    <row r="27" spans="1:18" x14ac:dyDescent="0.25">
      <c r="A27" s="15">
        <f t="shared" si="2"/>
        <v>-5.9999999999999947</v>
      </c>
      <c r="B27" s="4">
        <f t="shared" si="0"/>
        <v>3.547332882733043</v>
      </c>
      <c r="C27" s="4">
        <f t="shared" si="1"/>
        <v>3.547332882733043</v>
      </c>
    </row>
    <row r="28" spans="1:18" x14ac:dyDescent="0.25">
      <c r="A28" s="15">
        <f t="shared" si="2"/>
        <v>-5.7599999999999945</v>
      </c>
      <c r="B28" s="4">
        <f t="shared" si="0"/>
        <v>3.0126429112924615</v>
      </c>
      <c r="C28" s="4">
        <f t="shared" si="1"/>
        <v>3.0126429112924615</v>
      </c>
    </row>
    <row r="29" spans="1:18" x14ac:dyDescent="0.25">
      <c r="A29" s="15">
        <f t="shared" si="2"/>
        <v>-5.5199999999999942</v>
      </c>
      <c r="B29" s="4">
        <f t="shared" si="0"/>
        <v>2.4954851561146505</v>
      </c>
      <c r="C29" s="4">
        <f t="shared" si="1"/>
        <v>2.4954851561146505</v>
      </c>
    </row>
    <row r="30" spans="1:18" x14ac:dyDescent="0.25">
      <c r="A30" s="15">
        <f t="shared" si="2"/>
        <v>-5.279999999999994</v>
      </c>
      <c r="B30" s="4">
        <f t="shared" si="0"/>
        <v>1.9960095416007864</v>
      </c>
      <c r="C30" s="4">
        <f t="shared" si="1"/>
        <v>1.9960095416007864</v>
      </c>
    </row>
    <row r="31" spans="1:18" x14ac:dyDescent="0.25">
      <c r="A31" s="15">
        <f t="shared" si="2"/>
        <v>-5.0399999999999938</v>
      </c>
      <c r="B31" s="4">
        <f t="shared" si="0"/>
        <v>1.5143740318397718</v>
      </c>
      <c r="C31" s="4">
        <f t="shared" si="1"/>
        <v>1.5143740318397718</v>
      </c>
    </row>
    <row r="32" spans="1:18" x14ac:dyDescent="0.25">
      <c r="A32" s="15">
        <f t="shared" si="2"/>
        <v>-4.7999999999999936</v>
      </c>
      <c r="B32" s="4">
        <f t="shared" si="0"/>
        <v>1.0507454584053635</v>
      </c>
      <c r="C32" s="4">
        <f t="shared" si="1"/>
        <v>1.0507454584053635</v>
      </c>
    </row>
    <row r="33" spans="1:3" x14ac:dyDescent="0.25">
      <c r="A33" s="15">
        <f t="shared" si="2"/>
        <v>-4.5599999999999934</v>
      </c>
      <c r="B33" s="4">
        <f t="shared" si="0"/>
        <v>0.60530047828927458</v>
      </c>
      <c r="C33" s="4">
        <f t="shared" si="1"/>
        <v>0.60530047828927458</v>
      </c>
    </row>
    <row r="34" spans="1:3" x14ac:dyDescent="0.25">
      <c r="A34" s="15">
        <f t="shared" si="2"/>
        <v>-4.3199999999999932</v>
      </c>
      <c r="B34" s="4">
        <f t="shared" ref="B34:B65" si="3">MAX($E$3*IF(ABS($A34-$G$3)&lt;0,0,ABS($A34-$G$3))^$F$3-$H$3,0)</f>
        <v>0.17822669022664339</v>
      </c>
      <c r="C34" s="4">
        <f t="shared" si="1"/>
        <v>0.17822669022664339</v>
      </c>
    </row>
    <row r="35" spans="1:3" x14ac:dyDescent="0.25">
      <c r="A35" s="15">
        <f t="shared" si="2"/>
        <v>-4.079999999999993</v>
      </c>
      <c r="B35" s="4">
        <f t="shared" si="3"/>
        <v>0</v>
      </c>
      <c r="C35" s="4">
        <f t="shared" si="1"/>
        <v>0</v>
      </c>
    </row>
    <row r="36" spans="1:3" x14ac:dyDescent="0.25">
      <c r="A36" s="15">
        <f t="shared" si="2"/>
        <v>-3.8399999999999928</v>
      </c>
      <c r="B36" s="4">
        <f t="shared" si="3"/>
        <v>0</v>
      </c>
      <c r="C36" s="4">
        <f t="shared" si="1"/>
        <v>0</v>
      </c>
    </row>
    <row r="37" spans="1:3" x14ac:dyDescent="0.25">
      <c r="A37" s="15">
        <f t="shared" si="2"/>
        <v>-3.5999999999999925</v>
      </c>
      <c r="B37" s="4">
        <f t="shared" si="3"/>
        <v>0</v>
      </c>
      <c r="C37" s="4">
        <f t="shared" si="1"/>
        <v>0</v>
      </c>
    </row>
    <row r="38" spans="1:3" x14ac:dyDescent="0.25">
      <c r="A38" s="15">
        <f t="shared" si="2"/>
        <v>-3.3599999999999923</v>
      </c>
      <c r="B38" s="4">
        <f t="shared" si="3"/>
        <v>0</v>
      </c>
      <c r="C38" s="4">
        <f t="shared" si="1"/>
        <v>0</v>
      </c>
    </row>
    <row r="39" spans="1:3" x14ac:dyDescent="0.25">
      <c r="A39" s="15">
        <f t="shared" si="2"/>
        <v>-3.1199999999999921</v>
      </c>
      <c r="B39" s="4">
        <f t="shared" si="3"/>
        <v>0</v>
      </c>
      <c r="C39" s="4">
        <f t="shared" si="1"/>
        <v>0</v>
      </c>
    </row>
    <row r="40" spans="1:3" x14ac:dyDescent="0.25">
      <c r="A40" s="15">
        <f t="shared" si="2"/>
        <v>-2.8799999999999919</v>
      </c>
      <c r="B40" s="4">
        <f t="shared" si="3"/>
        <v>0</v>
      </c>
      <c r="C40" s="4">
        <f t="shared" si="1"/>
        <v>0</v>
      </c>
    </row>
    <row r="41" spans="1:3" x14ac:dyDescent="0.25">
      <c r="A41" s="15">
        <f t="shared" si="2"/>
        <v>-2.6399999999999917</v>
      </c>
      <c r="B41" s="4">
        <f t="shared" si="3"/>
        <v>0</v>
      </c>
      <c r="C41" s="4">
        <f t="shared" si="1"/>
        <v>0</v>
      </c>
    </row>
    <row r="42" spans="1:3" x14ac:dyDescent="0.25">
      <c r="A42" s="15">
        <f t="shared" si="2"/>
        <v>-2.3999999999999915</v>
      </c>
      <c r="B42" s="4">
        <f t="shared" si="3"/>
        <v>0</v>
      </c>
      <c r="C42" s="4">
        <f t="shared" si="1"/>
        <v>0</v>
      </c>
    </row>
    <row r="43" spans="1:3" x14ac:dyDescent="0.25">
      <c r="A43" s="15">
        <f t="shared" si="2"/>
        <v>-2.1599999999999913</v>
      </c>
      <c r="B43" s="4">
        <f t="shared" si="3"/>
        <v>0</v>
      </c>
      <c r="C43" s="4">
        <f t="shared" si="1"/>
        <v>0</v>
      </c>
    </row>
    <row r="44" spans="1:3" x14ac:dyDescent="0.25">
      <c r="A44" s="15">
        <f t="shared" si="2"/>
        <v>-1.919999999999991</v>
      </c>
      <c r="B44" s="4">
        <f t="shared" si="3"/>
        <v>0</v>
      </c>
      <c r="C44" s="4">
        <f t="shared" si="1"/>
        <v>0</v>
      </c>
    </row>
    <row r="45" spans="1:3" x14ac:dyDescent="0.25">
      <c r="A45" s="15">
        <f t="shared" si="2"/>
        <v>-1.6799999999999908</v>
      </c>
      <c r="B45" s="4">
        <f t="shared" si="3"/>
        <v>0</v>
      </c>
      <c r="C45" s="4">
        <f t="shared" si="1"/>
        <v>0</v>
      </c>
    </row>
    <row r="46" spans="1:3" x14ac:dyDescent="0.25">
      <c r="A46" s="15">
        <f t="shared" si="2"/>
        <v>-1.4399999999999906</v>
      </c>
      <c r="B46" s="4">
        <f t="shared" si="3"/>
        <v>0</v>
      </c>
      <c r="C46" s="4">
        <f t="shared" si="1"/>
        <v>0</v>
      </c>
    </row>
    <row r="47" spans="1:3" x14ac:dyDescent="0.25">
      <c r="A47" s="15">
        <f t="shared" si="2"/>
        <v>-1.1999999999999904</v>
      </c>
      <c r="B47" s="4">
        <f t="shared" si="3"/>
        <v>0</v>
      </c>
      <c r="C47" s="4">
        <f t="shared" si="1"/>
        <v>0</v>
      </c>
    </row>
    <row r="48" spans="1:3" x14ac:dyDescent="0.25">
      <c r="A48" s="15">
        <f t="shared" si="2"/>
        <v>-0.95999999999999019</v>
      </c>
      <c r="B48" s="4">
        <f t="shared" si="3"/>
        <v>0</v>
      </c>
      <c r="C48" s="4">
        <f t="shared" si="1"/>
        <v>0</v>
      </c>
    </row>
    <row r="49" spans="1:3" x14ac:dyDescent="0.25">
      <c r="A49" s="15">
        <f t="shared" si="2"/>
        <v>-0.71999999999998998</v>
      </c>
      <c r="B49" s="4">
        <f t="shared" si="3"/>
        <v>0</v>
      </c>
      <c r="C49" s="4">
        <f t="shared" si="1"/>
        <v>0</v>
      </c>
    </row>
    <row r="50" spans="1:3" x14ac:dyDescent="0.25">
      <c r="A50" s="15">
        <f t="shared" si="2"/>
        <v>-0.47999999999998977</v>
      </c>
      <c r="B50" s="4">
        <f t="shared" si="3"/>
        <v>0</v>
      </c>
      <c r="C50" s="4">
        <f t="shared" si="1"/>
        <v>0</v>
      </c>
    </row>
    <row r="51" spans="1:3" x14ac:dyDescent="0.25">
      <c r="A51" s="15">
        <f t="shared" si="2"/>
        <v>-0.23999999999998956</v>
      </c>
      <c r="B51" s="4">
        <f t="shared" si="3"/>
        <v>0</v>
      </c>
      <c r="C51" s="4">
        <f t="shared" si="1"/>
        <v>0</v>
      </c>
    </row>
    <row r="52" spans="1:3" x14ac:dyDescent="0.25">
      <c r="A52" s="15">
        <f t="shared" si="2"/>
        <v>1.0658141036401503E-14</v>
      </c>
      <c r="B52" s="4">
        <f t="shared" si="3"/>
        <v>0</v>
      </c>
      <c r="C52" s="4">
        <f t="shared" si="1"/>
        <v>0</v>
      </c>
    </row>
    <row r="53" spans="1:3" x14ac:dyDescent="0.25">
      <c r="A53" s="15">
        <f t="shared" si="2"/>
        <v>0.24000000000001087</v>
      </c>
      <c r="B53" s="4">
        <f t="shared" si="3"/>
        <v>0</v>
      </c>
      <c r="C53" s="4">
        <f t="shared" si="1"/>
        <v>0</v>
      </c>
    </row>
    <row r="54" spans="1:3" x14ac:dyDescent="0.25">
      <c r="A54" s="15">
        <f t="shared" si="2"/>
        <v>0.48000000000001108</v>
      </c>
      <c r="B54" s="4">
        <f t="shared" si="3"/>
        <v>0</v>
      </c>
      <c r="C54" s="4">
        <f t="shared" si="1"/>
        <v>0</v>
      </c>
    </row>
    <row r="55" spans="1:3" x14ac:dyDescent="0.25">
      <c r="A55" s="15">
        <f t="shared" si="2"/>
        <v>0.7200000000000113</v>
      </c>
      <c r="B55" s="4">
        <f t="shared" si="3"/>
        <v>0</v>
      </c>
      <c r="C55" s="4">
        <f t="shared" si="1"/>
        <v>0</v>
      </c>
    </row>
    <row r="56" spans="1:3" x14ac:dyDescent="0.25">
      <c r="A56" s="15">
        <f t="shared" si="2"/>
        <v>0.96000000000001151</v>
      </c>
      <c r="B56" s="4">
        <f t="shared" si="3"/>
        <v>0</v>
      </c>
      <c r="C56" s="4">
        <f t="shared" si="1"/>
        <v>0</v>
      </c>
    </row>
    <row r="57" spans="1:3" x14ac:dyDescent="0.25">
      <c r="A57" s="15">
        <f t="shared" si="2"/>
        <v>1.2000000000000117</v>
      </c>
      <c r="B57" s="4">
        <f t="shared" si="3"/>
        <v>0</v>
      </c>
      <c r="C57" s="4">
        <f t="shared" si="1"/>
        <v>0</v>
      </c>
    </row>
    <row r="58" spans="1:3" x14ac:dyDescent="0.25">
      <c r="A58" s="15">
        <f t="shared" si="2"/>
        <v>1.4400000000000119</v>
      </c>
      <c r="B58" s="4">
        <f t="shared" si="3"/>
        <v>0</v>
      </c>
      <c r="C58" s="4">
        <f t="shared" si="1"/>
        <v>0</v>
      </c>
    </row>
    <row r="59" spans="1:3" x14ac:dyDescent="0.25">
      <c r="A59" s="15">
        <f t="shared" si="2"/>
        <v>1.6800000000000122</v>
      </c>
      <c r="B59" s="4">
        <f t="shared" si="3"/>
        <v>0</v>
      </c>
      <c r="C59" s="4">
        <f t="shared" si="1"/>
        <v>0</v>
      </c>
    </row>
    <row r="60" spans="1:3" x14ac:dyDescent="0.25">
      <c r="A60" s="15">
        <f t="shared" si="2"/>
        <v>1.9200000000000124</v>
      </c>
      <c r="B60" s="4">
        <f t="shared" si="3"/>
        <v>0</v>
      </c>
      <c r="C60" s="4">
        <f t="shared" si="1"/>
        <v>0</v>
      </c>
    </row>
    <row r="61" spans="1:3" x14ac:dyDescent="0.25">
      <c r="A61" s="15">
        <f t="shared" si="2"/>
        <v>2.1600000000000126</v>
      </c>
      <c r="B61" s="4">
        <f t="shared" si="3"/>
        <v>0</v>
      </c>
      <c r="C61" s="4">
        <f t="shared" si="1"/>
        <v>0</v>
      </c>
    </row>
    <row r="62" spans="1:3" x14ac:dyDescent="0.25">
      <c r="A62" s="15">
        <f t="shared" si="2"/>
        <v>2.4000000000000128</v>
      </c>
      <c r="B62" s="4">
        <f t="shared" si="3"/>
        <v>0</v>
      </c>
      <c r="C62" s="4">
        <f t="shared" si="1"/>
        <v>0</v>
      </c>
    </row>
    <row r="63" spans="1:3" x14ac:dyDescent="0.25">
      <c r="A63" s="15">
        <f t="shared" si="2"/>
        <v>2.640000000000013</v>
      </c>
      <c r="B63" s="4">
        <f t="shared" si="3"/>
        <v>0</v>
      </c>
      <c r="C63" s="4">
        <f t="shared" si="1"/>
        <v>0</v>
      </c>
    </row>
    <row r="64" spans="1:3" x14ac:dyDescent="0.25">
      <c r="A64" s="15">
        <f t="shared" si="2"/>
        <v>2.8800000000000132</v>
      </c>
      <c r="B64" s="4">
        <f t="shared" si="3"/>
        <v>0</v>
      </c>
      <c r="C64" s="4">
        <f t="shared" si="1"/>
        <v>0</v>
      </c>
    </row>
    <row r="65" spans="1:3" x14ac:dyDescent="0.25">
      <c r="A65" s="15">
        <f t="shared" si="2"/>
        <v>3.1200000000000134</v>
      </c>
      <c r="B65" s="4">
        <f t="shared" si="3"/>
        <v>0</v>
      </c>
      <c r="C65" s="4">
        <f t="shared" si="1"/>
        <v>0</v>
      </c>
    </row>
    <row r="66" spans="1:3" x14ac:dyDescent="0.25">
      <c r="A66" s="15">
        <f t="shared" si="2"/>
        <v>3.3600000000000136</v>
      </c>
      <c r="B66" s="4">
        <f t="shared" ref="B66:B102" si="4">MAX($E$3*IF(ABS($A66-$G$3)&lt;0,0,ABS($A66-$G$3))^$F$3-$H$3,0)</f>
        <v>0</v>
      </c>
      <c r="C66" s="4">
        <f t="shared" si="1"/>
        <v>0</v>
      </c>
    </row>
    <row r="67" spans="1:3" x14ac:dyDescent="0.25">
      <c r="A67" s="15">
        <f t="shared" si="2"/>
        <v>3.6000000000000139</v>
      </c>
      <c r="B67" s="4">
        <f t="shared" si="4"/>
        <v>0</v>
      </c>
      <c r="C67" s="4">
        <f t="shared" ref="C67:C102" si="5">MAX($E$2*IF(ABS(A67-$G$2)&lt;0,0,ABS(A67-$G$2))^$F$2-$H$2,0)</f>
        <v>0</v>
      </c>
    </row>
    <row r="68" spans="1:3" x14ac:dyDescent="0.25">
      <c r="A68" s="15">
        <f t="shared" si="2"/>
        <v>3.8400000000000141</v>
      </c>
      <c r="B68" s="4">
        <f t="shared" si="4"/>
        <v>0</v>
      </c>
      <c r="C68" s="4">
        <f t="shared" si="5"/>
        <v>0</v>
      </c>
    </row>
    <row r="69" spans="1:3" x14ac:dyDescent="0.25">
      <c r="A69" s="15">
        <f t="shared" si="2"/>
        <v>4.0800000000000143</v>
      </c>
      <c r="B69" s="4">
        <f t="shared" si="4"/>
        <v>0</v>
      </c>
      <c r="C69" s="4">
        <f t="shared" si="5"/>
        <v>0</v>
      </c>
    </row>
    <row r="70" spans="1:3" x14ac:dyDescent="0.25">
      <c r="A70" s="15">
        <f t="shared" ref="A70:A102" si="6">A69+(A69-A68)</f>
        <v>4.3200000000000145</v>
      </c>
      <c r="B70" s="4">
        <f t="shared" si="4"/>
        <v>0.17822669022667892</v>
      </c>
      <c r="C70" s="4">
        <f t="shared" si="5"/>
        <v>0.17822669022667892</v>
      </c>
    </row>
    <row r="71" spans="1:3" x14ac:dyDescent="0.25">
      <c r="A71" s="15">
        <f t="shared" si="6"/>
        <v>4.5600000000000147</v>
      </c>
      <c r="B71" s="4">
        <f t="shared" si="4"/>
        <v>0.60530047828931366</v>
      </c>
      <c r="C71" s="4">
        <f t="shared" si="5"/>
        <v>0.60530047828931366</v>
      </c>
    </row>
    <row r="72" spans="1:3" x14ac:dyDescent="0.25">
      <c r="A72" s="15">
        <f t="shared" si="6"/>
        <v>4.8000000000000149</v>
      </c>
      <c r="B72" s="4">
        <f t="shared" si="4"/>
        <v>1.0507454584054043</v>
      </c>
      <c r="C72" s="4">
        <f t="shared" si="5"/>
        <v>1.0507454584054043</v>
      </c>
    </row>
    <row r="73" spans="1:3" x14ac:dyDescent="0.25">
      <c r="A73" s="15">
        <f t="shared" si="6"/>
        <v>5.0400000000000151</v>
      </c>
      <c r="B73" s="4">
        <f t="shared" si="4"/>
        <v>1.5143740318398136</v>
      </c>
      <c r="C73" s="4">
        <f t="shared" si="5"/>
        <v>1.5143740318398136</v>
      </c>
    </row>
    <row r="74" spans="1:3" x14ac:dyDescent="0.25">
      <c r="A74" s="15">
        <f t="shared" si="6"/>
        <v>5.2800000000000153</v>
      </c>
      <c r="B74" s="4">
        <f t="shared" si="4"/>
        <v>1.996009541600829</v>
      </c>
      <c r="C74" s="4">
        <f t="shared" si="5"/>
        <v>1.996009541600829</v>
      </c>
    </row>
    <row r="75" spans="1:3" x14ac:dyDescent="0.25">
      <c r="A75" s="15">
        <f t="shared" si="6"/>
        <v>5.5200000000000156</v>
      </c>
      <c r="B75" s="4">
        <f t="shared" si="4"/>
        <v>2.4954851561146958</v>
      </c>
      <c r="C75" s="4">
        <f t="shared" si="5"/>
        <v>2.4954851561146958</v>
      </c>
    </row>
    <row r="76" spans="1:3" x14ac:dyDescent="0.25">
      <c r="A76" s="15">
        <f t="shared" si="6"/>
        <v>5.7600000000000158</v>
      </c>
      <c r="B76" s="4">
        <f t="shared" si="4"/>
        <v>3.0126429112925086</v>
      </c>
      <c r="C76" s="4">
        <f t="shared" si="5"/>
        <v>3.0126429112925086</v>
      </c>
    </row>
    <row r="77" spans="1:3" x14ac:dyDescent="0.25">
      <c r="A77" s="15">
        <f t="shared" si="6"/>
        <v>6.000000000000016</v>
      </c>
      <c r="B77" s="4">
        <f t="shared" si="4"/>
        <v>3.5473328827330901</v>
      </c>
      <c r="C77" s="4">
        <f t="shared" si="5"/>
        <v>3.5473328827330901</v>
      </c>
    </row>
    <row r="78" spans="1:3" x14ac:dyDescent="0.25">
      <c r="A78" s="15">
        <f t="shared" si="6"/>
        <v>6.2400000000000162</v>
      </c>
      <c r="B78" s="4">
        <f t="shared" si="4"/>
        <v>4.099412465794309</v>
      </c>
      <c r="C78" s="4">
        <f t="shared" si="5"/>
        <v>4.099412465794309</v>
      </c>
    </row>
    <row r="79" spans="1:3" x14ac:dyDescent="0.25">
      <c r="A79" s="15">
        <f t="shared" si="6"/>
        <v>6.4800000000000164</v>
      </c>
      <c r="B79" s="4">
        <f t="shared" si="4"/>
        <v>4.668745745799793</v>
      </c>
      <c r="C79" s="4">
        <f t="shared" si="5"/>
        <v>4.668745745799793</v>
      </c>
    </row>
    <row r="80" spans="1:3" x14ac:dyDescent="0.25">
      <c r="A80" s="15">
        <f t="shared" si="6"/>
        <v>6.7200000000000166</v>
      </c>
      <c r="B80" s="4">
        <f t="shared" si="4"/>
        <v>5.2552029441224519</v>
      </c>
      <c r="C80" s="4">
        <f t="shared" si="5"/>
        <v>5.2552029441224519</v>
      </c>
    </row>
    <row r="81" spans="1:3" x14ac:dyDescent="0.25">
      <c r="A81" s="15">
        <f t="shared" si="6"/>
        <v>6.9600000000000168</v>
      </c>
      <c r="B81" s="4">
        <f t="shared" si="4"/>
        <v>5.8586599285782714</v>
      </c>
      <c r="C81" s="4">
        <f t="shared" si="5"/>
        <v>5.8586599285782714</v>
      </c>
    </row>
    <row r="82" spans="1:3" x14ac:dyDescent="0.25">
      <c r="A82" s="15">
        <f t="shared" si="6"/>
        <v>7.2000000000000171</v>
      </c>
      <c r="B82" s="4">
        <f t="shared" si="4"/>
        <v>6.4789977786710491</v>
      </c>
      <c r="C82" s="4">
        <f t="shared" si="5"/>
        <v>6.4789977786710491</v>
      </c>
    </row>
    <row r="83" spans="1:3" x14ac:dyDescent="0.25">
      <c r="A83" s="15">
        <f t="shared" si="6"/>
        <v>7.4400000000000173</v>
      </c>
      <c r="B83" s="4">
        <f t="shared" si="4"/>
        <v>7.1161023978934814</v>
      </c>
      <c r="C83" s="4">
        <f t="shared" si="5"/>
        <v>7.1161023978934814</v>
      </c>
    </row>
    <row r="84" spans="1:3" x14ac:dyDescent="0.25">
      <c r="A84" s="15">
        <f t="shared" si="6"/>
        <v>7.6800000000000175</v>
      </c>
      <c r="B84" s="4">
        <f t="shared" si="4"/>
        <v>7.7698641666168466</v>
      </c>
      <c r="C84" s="4">
        <f t="shared" si="5"/>
        <v>7.7698641666168466</v>
      </c>
    </row>
    <row r="85" spans="1:3" x14ac:dyDescent="0.25">
      <c r="A85" s="15">
        <f t="shared" si="6"/>
        <v>7.9200000000000177</v>
      </c>
      <c r="B85" s="4">
        <f t="shared" si="4"/>
        <v>8.440177630167609</v>
      </c>
      <c r="C85" s="4">
        <f t="shared" si="5"/>
        <v>8.440177630167609</v>
      </c>
    </row>
    <row r="86" spans="1:3" x14ac:dyDescent="0.25">
      <c r="A86" s="15">
        <f t="shared" si="6"/>
        <v>8.1600000000000179</v>
      </c>
      <c r="B86" s="4">
        <f t="shared" si="4"/>
        <v>9.126941217551968</v>
      </c>
      <c r="C86" s="4">
        <f t="shared" si="5"/>
        <v>9.126941217551968</v>
      </c>
    </row>
    <row r="87" spans="1:3" x14ac:dyDescent="0.25">
      <c r="A87" s="15">
        <f t="shared" si="6"/>
        <v>8.4000000000000181</v>
      </c>
      <c r="B87" s="4">
        <f t="shared" si="4"/>
        <v>9.8300569869931405</v>
      </c>
      <c r="C87" s="4">
        <f t="shared" si="5"/>
        <v>9.8300569869931405</v>
      </c>
    </row>
    <row r="88" spans="1:3" x14ac:dyDescent="0.25">
      <c r="A88" s="15">
        <f t="shared" si="6"/>
        <v>8.6400000000000183</v>
      </c>
      <c r="B88" s="4">
        <f t="shared" si="4"/>
        <v>10.549430395022917</v>
      </c>
      <c r="C88" s="4">
        <f t="shared" si="5"/>
        <v>10.549430395022917</v>
      </c>
    </row>
    <row r="89" spans="1:3" x14ac:dyDescent="0.25">
      <c r="A89" s="15">
        <f t="shared" si="6"/>
        <v>8.8800000000000185</v>
      </c>
      <c r="B89" s="4">
        <f t="shared" si="4"/>
        <v>11.284970086345952</v>
      </c>
      <c r="C89" s="4">
        <f t="shared" si="5"/>
        <v>11.284970086345952</v>
      </c>
    </row>
    <row r="90" spans="1:3" x14ac:dyDescent="0.25">
      <c r="A90" s="15">
        <f t="shared" si="6"/>
        <v>9.1200000000000188</v>
      </c>
      <c r="B90" s="4">
        <f t="shared" si="4"/>
        <v>12.03658770209066</v>
      </c>
      <c r="C90" s="4">
        <f t="shared" si="5"/>
        <v>12.03658770209066</v>
      </c>
    </row>
    <row r="91" spans="1:3" x14ac:dyDescent="0.25">
      <c r="A91" s="15">
        <f t="shared" si="6"/>
        <v>9.360000000000019</v>
      </c>
      <c r="B91" s="4">
        <f t="shared" si="4"/>
        <v>12.80419770439098</v>
      </c>
      <c r="C91" s="4">
        <f t="shared" si="5"/>
        <v>12.80419770439098</v>
      </c>
    </row>
    <row r="92" spans="1:3" x14ac:dyDescent="0.25">
      <c r="A92" s="15">
        <f t="shared" si="6"/>
        <v>9.6000000000000192</v>
      </c>
      <c r="B92" s="4">
        <f t="shared" si="4"/>
        <v>13.587717215520623</v>
      </c>
      <c r="C92" s="4">
        <f t="shared" si="5"/>
        <v>13.587717215520623</v>
      </c>
    </row>
    <row r="93" spans="1:3" x14ac:dyDescent="0.25">
      <c r="A93" s="15">
        <f t="shared" si="6"/>
        <v>9.8400000000000194</v>
      </c>
      <c r="B93" s="4">
        <f t="shared" si="4"/>
        <v>14.387065870035094</v>
      </c>
      <c r="C93" s="4">
        <f t="shared" si="5"/>
        <v>14.387065870035094</v>
      </c>
    </row>
    <row r="94" spans="1:3" x14ac:dyDescent="0.25">
      <c r="A94" s="15">
        <f t="shared" si="6"/>
        <v>10.08000000000002</v>
      </c>
      <c r="B94" s="4">
        <f t="shared" si="4"/>
        <v>15.202165678574644</v>
      </c>
      <c r="C94" s="4">
        <f t="shared" si="5"/>
        <v>15.202165678574644</v>
      </c>
    </row>
    <row r="95" spans="1:3" x14ac:dyDescent="0.25">
      <c r="A95" s="15">
        <f t="shared" si="6"/>
        <v>10.32000000000002</v>
      </c>
      <c r="B95" s="4">
        <f t="shared" si="4"/>
        <v>16.032940902150241</v>
      </c>
      <c r="C95" s="4">
        <f t="shared" si="5"/>
        <v>16.032940902150241</v>
      </c>
    </row>
    <row r="96" spans="1:3" x14ac:dyDescent="0.25">
      <c r="A96" s="15">
        <f t="shared" si="6"/>
        <v>10.56000000000002</v>
      </c>
      <c r="B96" s="4">
        <f t="shared" si="4"/>
        <v>16.879317935878113</v>
      </c>
      <c r="C96" s="4">
        <f t="shared" si="5"/>
        <v>16.879317935878113</v>
      </c>
    </row>
    <row r="97" spans="1:3" x14ac:dyDescent="0.25">
      <c r="A97" s="15">
        <f t="shared" si="6"/>
        <v>10.80000000000002</v>
      </c>
      <c r="B97" s="4">
        <f t="shared" si="4"/>
        <v>17.741225201252036</v>
      </c>
      <c r="C97" s="4">
        <f t="shared" si="5"/>
        <v>17.741225201252036</v>
      </c>
    </row>
    <row r="98" spans="1:3" x14ac:dyDescent="0.25">
      <c r="A98" s="15">
        <f t="shared" si="6"/>
        <v>11.04000000000002</v>
      </c>
      <c r="B98" s="4">
        <f t="shared" si="4"/>
        <v>18.618593046149019</v>
      </c>
      <c r="C98" s="4">
        <f t="shared" si="5"/>
        <v>18.618593046149019</v>
      </c>
    </row>
    <row r="99" spans="1:3" x14ac:dyDescent="0.25">
      <c r="A99" s="15">
        <f t="shared" si="6"/>
        <v>11.280000000000021</v>
      </c>
      <c r="B99" s="4">
        <f t="shared" si="4"/>
        <v>19.511353651855465</v>
      </c>
      <c r="C99" s="4">
        <f t="shared" si="5"/>
        <v>19.511353651855465</v>
      </c>
    </row>
    <row r="100" spans="1:3" x14ac:dyDescent="0.25">
      <c r="A100" s="15">
        <f t="shared" si="6"/>
        <v>11.520000000000021</v>
      </c>
      <c r="B100" s="4">
        <f t="shared" si="4"/>
        <v>20.419440946481032</v>
      </c>
      <c r="C100" s="4">
        <f t="shared" si="5"/>
        <v>20.419440946481032</v>
      </c>
    </row>
    <row r="101" spans="1:3" x14ac:dyDescent="0.25">
      <c r="A101" s="15">
        <f t="shared" si="6"/>
        <v>11.760000000000021</v>
      </c>
      <c r="B101" s="4">
        <f t="shared" si="4"/>
        <v>21.342790524195564</v>
      </c>
      <c r="C101" s="4">
        <f t="shared" si="5"/>
        <v>21.342790524195564</v>
      </c>
    </row>
    <row r="102" spans="1:3" x14ac:dyDescent="0.25">
      <c r="A102" s="15">
        <f t="shared" si="6"/>
        <v>12.000000000000021</v>
      </c>
      <c r="B102" s="4">
        <f t="shared" si="4"/>
        <v>22.281339569786567</v>
      </c>
      <c r="C102" s="4">
        <f t="shared" si="5"/>
        <v>22.281339569786567</v>
      </c>
    </row>
  </sheetData>
  <mergeCells count="1">
    <mergeCell ref="P5:R5"/>
  </mergeCells>
  <conditionalFormatting sqref="B2:C102">
    <cfRule type="cellIs" dxfId="71" priority="12" operator="equal">
      <formula>0</formula>
    </cfRule>
    <cfRule type="cellIs" dxfId="70" priority="13" operator="greaterThan">
      <formula>$I$2</formula>
    </cfRule>
  </conditionalFormatting>
  <conditionalFormatting sqref="O2">
    <cfRule type="cellIs" dxfId="69" priority="3" operator="equal">
      <formula>0</formula>
    </cfRule>
    <cfRule type="cellIs" dxfId="68" priority="4" operator="greaterThan">
      <formula>$I$2</formula>
    </cfRule>
  </conditionalFormatting>
  <hyperlinks>
    <hyperlink ref="P19" r:id="rId1" xr:uid="{744D2DA1-A97B-4849-BF0C-8A9CE41DC923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O102"/>
  <sheetViews>
    <sheetView workbookViewId="0">
      <selection activeCell="C24" sqref="C24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2" max="12" width="15.7109375" bestFit="1" customWidth="1"/>
    <col min="13" max="13" width="13.5703125" customWidth="1"/>
    <col min="14" max="14" width="2" customWidth="1"/>
  </cols>
  <sheetData>
    <row r="1" spans="1:15" ht="28.5" x14ac:dyDescent="0.45">
      <c r="A1" t="s">
        <v>44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30</v>
      </c>
      <c r="K1" s="10" t="s">
        <v>45</v>
      </c>
      <c r="M1" s="112" t="s">
        <v>10</v>
      </c>
      <c r="O1" s="112" t="s">
        <v>11</v>
      </c>
    </row>
    <row r="2" spans="1:15" x14ac:dyDescent="0.25">
      <c r="A2">
        <v>-25</v>
      </c>
      <c r="B2" s="4">
        <f>MAX($E$5*IF(ABS(A2-$G$5)&lt;0,0,ABS(A2-$G$2))^$F$5-$H$5,0)</f>
        <v>65.142198214464301</v>
      </c>
      <c r="C2" s="4">
        <f>MAX($E$2*IF(ABS(A2-$G$2)&lt;0,0,ABS(A2-$G$2))^$F$2-$H$2,0)</f>
        <v>65.142198214464301</v>
      </c>
      <c r="E2" s="41">
        <f>IF('Score Distribution'!$C$16,E4,E3)</f>
        <v>0.06</v>
      </c>
      <c r="F2" s="41">
        <f>IF('Score Distribution'!$C$16,F4,F3)</f>
        <v>2.1</v>
      </c>
      <c r="G2" s="41">
        <f>IF('Score Distribution'!$C$16,G4,G3)</f>
        <v>3</v>
      </c>
      <c r="H2" s="41">
        <f>IF('Score Distribution'!$C$16,H4,H3)</f>
        <v>0.5</v>
      </c>
      <c r="I2" s="41">
        <f>IF('Score Distribution'!$C$16,I4,I3)</f>
        <v>20</v>
      </c>
      <c r="J2" s="41">
        <f>IF('Score Distribution'!$C$16,J4,J3)</f>
        <v>0.8</v>
      </c>
      <c r="K2" t="s">
        <v>12</v>
      </c>
      <c r="M2" s="5">
        <v>30</v>
      </c>
      <c r="O2" s="4">
        <f>MAX($E$2*IF(ABS(M2-$G$2)&lt;0,0,ABS(M2-$G$2))^$F$2-$H$2,0)</f>
        <v>60.315622309617879</v>
      </c>
    </row>
    <row r="3" spans="1:15" x14ac:dyDescent="0.25">
      <c r="A3">
        <v>-24.5</v>
      </c>
      <c r="B3" s="4">
        <f t="shared" ref="B3:B66" si="0">MAX($E$5*IF(ABS(A3-$G$5)&lt;0,0,ABS(A3-$G$2))^$F$5-$H$5,0)</f>
        <v>62.704777588616864</v>
      </c>
      <c r="C3" s="4">
        <f t="shared" ref="C3:C66" si="1">MAX($E$2*IF(ABS(A3-$G$2)&lt;0,0,ABS(A3-$G$2))^$F$2-$H$2,0)</f>
        <v>62.704777588616864</v>
      </c>
      <c r="E3" s="5">
        <v>0.06</v>
      </c>
      <c r="F3" s="5">
        <v>2.1</v>
      </c>
      <c r="G3" s="5">
        <v>3</v>
      </c>
      <c r="H3" s="5">
        <v>0.5</v>
      </c>
      <c r="I3" s="5">
        <v>20</v>
      </c>
      <c r="J3" s="5">
        <v>0.8</v>
      </c>
      <c r="K3" t="s">
        <v>13</v>
      </c>
    </row>
    <row r="4" spans="1:15" x14ac:dyDescent="0.25">
      <c r="A4">
        <f>A3+(A3-A2)</f>
        <v>-24</v>
      </c>
      <c r="B4" s="4">
        <f t="shared" si="0"/>
        <v>60.315622309617879</v>
      </c>
      <c r="C4" s="4">
        <f t="shared" si="1"/>
        <v>60.315622309617879</v>
      </c>
      <c r="E4" s="5">
        <v>1.8258000000000001</v>
      </c>
      <c r="F4" s="5">
        <v>0.5</v>
      </c>
      <c r="G4" s="5">
        <v>0</v>
      </c>
      <c r="H4" s="5">
        <v>0</v>
      </c>
      <c r="I4" s="5">
        <v>30</v>
      </c>
      <c r="J4" s="5">
        <v>0.8</v>
      </c>
      <c r="K4" t="s">
        <v>14</v>
      </c>
    </row>
    <row r="5" spans="1:15" x14ac:dyDescent="0.25">
      <c r="A5">
        <f>A4+(A4-A3)</f>
        <v>-23.5</v>
      </c>
      <c r="B5" s="4">
        <f t="shared" si="0"/>
        <v>57.97464389145059</v>
      </c>
      <c r="C5" s="4">
        <f t="shared" si="1"/>
        <v>57.97464389145059</v>
      </c>
      <c r="E5" s="72">
        <v>0.06</v>
      </c>
      <c r="F5" s="72">
        <v>2.1</v>
      </c>
      <c r="G5" s="72">
        <v>3</v>
      </c>
      <c r="H5" s="72">
        <v>0.5</v>
      </c>
      <c r="I5" s="72">
        <v>20</v>
      </c>
      <c r="J5" s="72">
        <v>0.8</v>
      </c>
      <c r="K5" t="s">
        <v>15</v>
      </c>
    </row>
    <row r="6" spans="1:15" x14ac:dyDescent="0.25">
      <c r="A6">
        <f t="shared" ref="A6:A69" si="2">A5+(A5-A4)</f>
        <v>-23</v>
      </c>
      <c r="B6" s="4">
        <f t="shared" si="0"/>
        <v>55.6817523606856</v>
      </c>
      <c r="C6" s="4">
        <f t="shared" si="1"/>
        <v>55.6817523606856</v>
      </c>
    </row>
    <row r="7" spans="1:15" x14ac:dyDescent="0.25">
      <c r="A7">
        <f t="shared" si="2"/>
        <v>-22.5</v>
      </c>
      <c r="B7" s="4">
        <f t="shared" si="0"/>
        <v>53.436856202687707</v>
      </c>
      <c r="C7" s="4">
        <f t="shared" si="1"/>
        <v>53.436856202687707</v>
      </c>
    </row>
    <row r="8" spans="1:15" x14ac:dyDescent="0.25">
      <c r="A8">
        <f t="shared" si="2"/>
        <v>-22</v>
      </c>
      <c r="B8" s="4">
        <f t="shared" si="0"/>
        <v>51.23986230479553</v>
      </c>
      <c r="C8" s="4">
        <f t="shared" si="1"/>
        <v>51.23986230479553</v>
      </c>
    </row>
    <row r="9" spans="1:15" x14ac:dyDescent="0.25">
      <c r="A9">
        <f t="shared" si="2"/>
        <v>-21.5</v>
      </c>
      <c r="B9" s="4">
        <f t="shared" si="0"/>
        <v>49.090675896239617</v>
      </c>
      <c r="C9" s="4">
        <f t="shared" si="1"/>
        <v>49.090675896239617</v>
      </c>
    </row>
    <row r="10" spans="1:15" x14ac:dyDescent="0.25">
      <c r="A10">
        <f t="shared" si="2"/>
        <v>-21</v>
      </c>
      <c r="B10" s="4">
        <f t="shared" si="0"/>
        <v>46.989200484543005</v>
      </c>
      <c r="C10" s="4">
        <f t="shared" si="1"/>
        <v>46.989200484543005</v>
      </c>
    </row>
    <row r="11" spans="1:15" x14ac:dyDescent="0.25">
      <c r="A11">
        <f t="shared" si="2"/>
        <v>-20.5</v>
      </c>
      <c r="B11" s="4">
        <f t="shared" si="0"/>
        <v>44.935337788121707</v>
      </c>
      <c r="C11" s="4">
        <f t="shared" si="1"/>
        <v>44.935337788121707</v>
      </c>
    </row>
    <row r="12" spans="1:15" x14ac:dyDescent="0.25">
      <c r="A12">
        <f t="shared" si="2"/>
        <v>-20</v>
      </c>
      <c r="B12" s="4">
        <f t="shared" si="0"/>
        <v>42.928987664772102</v>
      </c>
      <c r="C12" s="4">
        <f t="shared" si="1"/>
        <v>42.928987664772102</v>
      </c>
    </row>
    <row r="13" spans="1:15" x14ac:dyDescent="0.25">
      <c r="A13">
        <f t="shared" si="2"/>
        <v>-19.5</v>
      </c>
      <c r="B13" s="4">
        <f t="shared" si="0"/>
        <v>40.970048035701708</v>
      </c>
      <c r="C13" s="4">
        <f t="shared" si="1"/>
        <v>40.970048035701708</v>
      </c>
    </row>
    <row r="14" spans="1:15" x14ac:dyDescent="0.25">
      <c r="A14">
        <f t="shared" si="2"/>
        <v>-19</v>
      </c>
      <c r="B14" s="4">
        <f t="shared" si="0"/>
        <v>39.058414804720734</v>
      </c>
      <c r="C14" s="4">
        <f t="shared" si="1"/>
        <v>39.058414804720734</v>
      </c>
    </row>
    <row r="15" spans="1:15" x14ac:dyDescent="0.25">
      <c r="A15">
        <f t="shared" si="2"/>
        <v>-18.5</v>
      </c>
      <c r="B15" s="4">
        <f t="shared" si="0"/>
        <v>37.193981772170702</v>
      </c>
      <c r="C15" s="4">
        <f t="shared" si="1"/>
        <v>37.193981772170702</v>
      </c>
    </row>
    <row r="16" spans="1:15" x14ac:dyDescent="0.25">
      <c r="A16">
        <f t="shared" si="2"/>
        <v>-18</v>
      </c>
      <c r="B16" s="4">
        <f t="shared" si="0"/>
        <v>35.376640543119187</v>
      </c>
      <c r="C16" s="4">
        <f t="shared" si="1"/>
        <v>35.376640543119187</v>
      </c>
    </row>
    <row r="17" spans="1:3" x14ac:dyDescent="0.25">
      <c r="A17">
        <f t="shared" si="2"/>
        <v>-17.5</v>
      </c>
      <c r="B17" s="4">
        <f t="shared" si="0"/>
        <v>33.606280429293314</v>
      </c>
      <c r="C17" s="4">
        <f t="shared" si="1"/>
        <v>33.606280429293314</v>
      </c>
    </row>
    <row r="18" spans="1:3" x14ac:dyDescent="0.25">
      <c r="A18">
        <f t="shared" si="2"/>
        <v>-17</v>
      </c>
      <c r="B18" s="4">
        <f t="shared" si="0"/>
        <v>31.882788344165505</v>
      </c>
      <c r="C18" s="4">
        <f t="shared" si="1"/>
        <v>31.882788344165505</v>
      </c>
    </row>
    <row r="19" spans="1:3" x14ac:dyDescent="0.25">
      <c r="A19">
        <f t="shared" si="2"/>
        <v>-16.5</v>
      </c>
      <c r="B19" s="4">
        <f t="shared" si="0"/>
        <v>30.206048690531389</v>
      </c>
      <c r="C19" s="4">
        <f t="shared" si="1"/>
        <v>30.206048690531389</v>
      </c>
    </row>
    <row r="20" spans="1:3" x14ac:dyDescent="0.25">
      <c r="A20">
        <f t="shared" si="2"/>
        <v>-16</v>
      </c>
      <c r="B20" s="4">
        <f t="shared" si="0"/>
        <v>28.575943239839187</v>
      </c>
      <c r="C20" s="4">
        <f t="shared" si="1"/>
        <v>28.575943239839187</v>
      </c>
    </row>
    <row r="21" spans="1:3" x14ac:dyDescent="0.25">
      <c r="A21">
        <f t="shared" si="2"/>
        <v>-15.5</v>
      </c>
      <c r="B21" s="4">
        <f t="shared" si="0"/>
        <v>26.992351002435576</v>
      </c>
      <c r="C21" s="4">
        <f t="shared" si="1"/>
        <v>26.992351002435576</v>
      </c>
    </row>
    <row r="22" spans="1:3" x14ac:dyDescent="0.25">
      <c r="A22">
        <f t="shared" si="2"/>
        <v>-15</v>
      </c>
      <c r="B22" s="4">
        <f t="shared" si="0"/>
        <v>25.455148087783687</v>
      </c>
      <c r="C22" s="4">
        <f t="shared" si="1"/>
        <v>25.455148087783687</v>
      </c>
    </row>
    <row r="23" spans="1:3" x14ac:dyDescent="0.25">
      <c r="A23">
        <f t="shared" si="2"/>
        <v>-14.5</v>
      </c>
      <c r="B23" s="4">
        <f t="shared" si="0"/>
        <v>23.964207553582224</v>
      </c>
      <c r="C23" s="4">
        <f t="shared" si="1"/>
        <v>23.964207553582224</v>
      </c>
    </row>
    <row r="24" spans="1:3" x14ac:dyDescent="0.25">
      <c r="A24">
        <f t="shared" si="2"/>
        <v>-14</v>
      </c>
      <c r="B24" s="4">
        <f t="shared" si="0"/>
        <v>22.519399242566941</v>
      </c>
      <c r="C24" s="4">
        <f t="shared" si="1"/>
        <v>22.519399242566941</v>
      </c>
    </row>
    <row r="25" spans="1:3" x14ac:dyDescent="0.25">
      <c r="A25">
        <f t="shared" si="2"/>
        <v>-13.5</v>
      </c>
      <c r="B25" s="4">
        <f t="shared" si="0"/>
        <v>21.120589605602852</v>
      </c>
      <c r="C25" s="4">
        <f t="shared" si="1"/>
        <v>21.120589605602852</v>
      </c>
    </row>
    <row r="26" spans="1:3" x14ac:dyDescent="0.25">
      <c r="A26">
        <f t="shared" si="2"/>
        <v>-13</v>
      </c>
      <c r="B26" s="4">
        <f t="shared" si="0"/>
        <v>19.767641509471652</v>
      </c>
      <c r="C26" s="4">
        <f t="shared" si="1"/>
        <v>19.767641509471652</v>
      </c>
    </row>
    <row r="27" spans="1:3" x14ac:dyDescent="0.25">
      <c r="A27">
        <f t="shared" si="2"/>
        <v>-12.5</v>
      </c>
      <c r="B27" s="4">
        <f t="shared" si="0"/>
        <v>18.460414027518418</v>
      </c>
      <c r="C27" s="4">
        <f t="shared" si="1"/>
        <v>18.460414027518418</v>
      </c>
    </row>
    <row r="28" spans="1:3" x14ac:dyDescent="0.25">
      <c r="A28">
        <f t="shared" si="2"/>
        <v>-12</v>
      </c>
      <c r="B28" s="4">
        <f t="shared" si="0"/>
        <v>17.198762211036627</v>
      </c>
      <c r="C28" s="4">
        <f t="shared" si="1"/>
        <v>17.198762211036627</v>
      </c>
    </row>
    <row r="29" spans="1:3" x14ac:dyDescent="0.25">
      <c r="A29">
        <f t="shared" si="2"/>
        <v>-11.5</v>
      </c>
      <c r="B29" s="4">
        <f t="shared" si="0"/>
        <v>15.982536838929018</v>
      </c>
      <c r="C29" s="4">
        <f t="shared" si="1"/>
        <v>15.982536838929018</v>
      </c>
    </row>
    <row r="30" spans="1:3" x14ac:dyDescent="0.25">
      <c r="A30">
        <f t="shared" si="2"/>
        <v>-11</v>
      </c>
      <c r="B30" s="4">
        <f t="shared" si="0"/>
        <v>14.811584142773421</v>
      </c>
      <c r="C30" s="4">
        <f t="shared" si="1"/>
        <v>14.811584142773421</v>
      </c>
    </row>
    <row r="31" spans="1:3" x14ac:dyDescent="0.25">
      <c r="A31">
        <f t="shared" si="2"/>
        <v>-10.5</v>
      </c>
      <c r="B31" s="4">
        <f t="shared" si="0"/>
        <v>13.685745503928841</v>
      </c>
      <c r="C31" s="4">
        <f t="shared" si="1"/>
        <v>13.685745503928841</v>
      </c>
    </row>
    <row r="32" spans="1:3" x14ac:dyDescent="0.25">
      <c r="A32">
        <f t="shared" si="2"/>
        <v>-10</v>
      </c>
      <c r="B32" s="4">
        <f t="shared" si="0"/>
        <v>12.604857118717643</v>
      </c>
      <c r="C32" s="4">
        <f t="shared" si="1"/>
        <v>12.604857118717643</v>
      </c>
    </row>
    <row r="33" spans="1:3" x14ac:dyDescent="0.25">
      <c r="A33">
        <f t="shared" si="2"/>
        <v>-9.5</v>
      </c>
      <c r="B33" s="4">
        <f t="shared" si="0"/>
        <v>11.568749626986476</v>
      </c>
      <c r="C33" s="4">
        <f t="shared" si="1"/>
        <v>11.568749626986476</v>
      </c>
    </row>
    <row r="34" spans="1:3" x14ac:dyDescent="0.25">
      <c r="A34">
        <f t="shared" si="2"/>
        <v>-9</v>
      </c>
      <c r="B34" s="4">
        <f t="shared" si="0"/>
        <v>10.57724769844609</v>
      </c>
      <c r="C34" s="4">
        <f t="shared" si="1"/>
        <v>10.57724769844609</v>
      </c>
    </row>
    <row r="35" spans="1:3" x14ac:dyDescent="0.25">
      <c r="A35">
        <f t="shared" si="2"/>
        <v>-8.5</v>
      </c>
      <c r="B35" s="4">
        <f t="shared" si="0"/>
        <v>9.6301695700693539</v>
      </c>
      <c r="C35" s="4">
        <f t="shared" si="1"/>
        <v>9.6301695700693539</v>
      </c>
    </row>
    <row r="36" spans="1:3" x14ac:dyDescent="0.25">
      <c r="A36">
        <f t="shared" si="2"/>
        <v>-8</v>
      </c>
      <c r="B36" s="4">
        <f t="shared" si="0"/>
        <v>8.7273265264256281</v>
      </c>
      <c r="C36" s="4">
        <f t="shared" si="1"/>
        <v>8.7273265264256281</v>
      </c>
    </row>
    <row r="37" spans="1:3" x14ac:dyDescent="0.25">
      <c r="A37">
        <f t="shared" si="2"/>
        <v>-7.5</v>
      </c>
      <c r="B37" s="4">
        <f t="shared" si="0"/>
        <v>7.8685223130592981</v>
      </c>
      <c r="C37" s="4">
        <f t="shared" si="1"/>
        <v>7.8685223130592981</v>
      </c>
    </row>
    <row r="38" spans="1:3" x14ac:dyDescent="0.25">
      <c r="A38">
        <f t="shared" si="2"/>
        <v>-7</v>
      </c>
      <c r="B38" s="4">
        <f t="shared" si="0"/>
        <v>7.0535524707650055</v>
      </c>
      <c r="C38" s="4">
        <f t="shared" si="1"/>
        <v>7.0535524707650055</v>
      </c>
    </row>
    <row r="39" spans="1:3" x14ac:dyDescent="0.25">
      <c r="A39">
        <f t="shared" si="2"/>
        <v>-6.5</v>
      </c>
      <c r="B39" s="4">
        <f t="shared" si="0"/>
        <v>6.2822035757053971</v>
      </c>
      <c r="C39" s="4">
        <f t="shared" si="1"/>
        <v>6.2822035757053971</v>
      </c>
    </row>
    <row r="40" spans="1:3" x14ac:dyDescent="0.25">
      <c r="A40">
        <f t="shared" si="2"/>
        <v>-6</v>
      </c>
      <c r="B40" s="4">
        <f t="shared" si="0"/>
        <v>5.5542523665314194</v>
      </c>
      <c r="C40" s="4">
        <f t="shared" si="1"/>
        <v>5.5542523665314194</v>
      </c>
    </row>
    <row r="41" spans="1:3" x14ac:dyDescent="0.25">
      <c r="A41">
        <f t="shared" si="2"/>
        <v>-5.5</v>
      </c>
      <c r="B41" s="4">
        <f t="shared" si="0"/>
        <v>4.8694647346680862</v>
      </c>
      <c r="C41" s="4">
        <f t="shared" si="1"/>
        <v>4.8694647346680862</v>
      </c>
    </row>
    <row r="42" spans="1:3" x14ac:dyDescent="0.25">
      <c r="A42">
        <f t="shared" si="2"/>
        <v>-5</v>
      </c>
      <c r="B42" s="4">
        <f t="shared" si="0"/>
        <v>4.2275945472444771</v>
      </c>
      <c r="C42" s="4">
        <f t="shared" si="1"/>
        <v>4.2275945472444771</v>
      </c>
    </row>
    <row r="43" spans="1:3" x14ac:dyDescent="0.25">
      <c r="A43">
        <f t="shared" si="2"/>
        <v>-4.5</v>
      </c>
      <c r="B43" s="4">
        <f t="shared" si="0"/>
        <v>3.6283822630655251</v>
      </c>
      <c r="C43" s="4">
        <f t="shared" si="1"/>
        <v>3.6283822630655251</v>
      </c>
    </row>
    <row r="44" spans="1:3" x14ac:dyDescent="0.25">
      <c r="A44">
        <f t="shared" si="2"/>
        <v>-4</v>
      </c>
      <c r="B44" s="4">
        <f t="shared" si="0"/>
        <v>3.0715532894748567</v>
      </c>
      <c r="C44" s="4">
        <f t="shared" si="1"/>
        <v>3.0715532894748567</v>
      </c>
    </row>
    <row r="45" spans="1:3" x14ac:dyDescent="0.25">
      <c r="A45">
        <f t="shared" si="2"/>
        <v>-3.5</v>
      </c>
      <c r="B45" s="4">
        <f t="shared" si="0"/>
        <v>2.5568160102848854</v>
      </c>
      <c r="C45" s="4">
        <f t="shared" si="1"/>
        <v>2.5568160102848854</v>
      </c>
    </row>
    <row r="46" spans="1:3" x14ac:dyDescent="0.25">
      <c r="A46">
        <f t="shared" si="2"/>
        <v>-3</v>
      </c>
      <c r="B46" s="4">
        <f t="shared" si="0"/>
        <v>2.083859389518842</v>
      </c>
      <c r="C46" s="4">
        <f t="shared" si="1"/>
        <v>2.083859389518842</v>
      </c>
    </row>
    <row r="47" spans="1:3" x14ac:dyDescent="0.25">
      <c r="A47">
        <f t="shared" si="2"/>
        <v>-2.5</v>
      </c>
      <c r="B47" s="4">
        <f t="shared" si="0"/>
        <v>1.652350018209459</v>
      </c>
      <c r="C47" s="4">
        <f t="shared" si="1"/>
        <v>1.652350018209459</v>
      </c>
    </row>
    <row r="48" spans="1:3" x14ac:dyDescent="0.25">
      <c r="A48">
        <f t="shared" si="2"/>
        <v>-2</v>
      </c>
      <c r="B48" s="4">
        <f t="shared" si="0"/>
        <v>1.261928414632028</v>
      </c>
      <c r="C48" s="4">
        <f t="shared" si="1"/>
        <v>1.261928414632028</v>
      </c>
    </row>
    <row r="49" spans="1:3" x14ac:dyDescent="0.25">
      <c r="A49">
        <f t="shared" si="2"/>
        <v>-1.5</v>
      </c>
      <c r="B49" s="4">
        <f t="shared" si="0"/>
        <v>0.91220429926590074</v>
      </c>
      <c r="C49" s="4">
        <f t="shared" si="1"/>
        <v>0.91220429926590074</v>
      </c>
    </row>
    <row r="50" spans="1:3" x14ac:dyDescent="0.25">
      <c r="A50">
        <f t="shared" si="2"/>
        <v>-1</v>
      </c>
      <c r="B50" s="4">
        <f t="shared" si="0"/>
        <v>0.60275042079715346</v>
      </c>
      <c r="C50" s="4">
        <f t="shared" si="1"/>
        <v>0.60275042079715346</v>
      </c>
    </row>
    <row r="51" spans="1:3" x14ac:dyDescent="0.25">
      <c r="A51">
        <f t="shared" si="2"/>
        <v>-0.5</v>
      </c>
      <c r="B51" s="4">
        <f t="shared" si="0"/>
        <v>0.33309426252796281</v>
      </c>
      <c r="C51" s="4">
        <f t="shared" si="1"/>
        <v>0.33309426252796281</v>
      </c>
    </row>
    <row r="52" spans="1:3" x14ac:dyDescent="0.25">
      <c r="A52">
        <f t="shared" si="2"/>
        <v>0</v>
      </c>
      <c r="B52" s="4">
        <f t="shared" si="0"/>
        <v>0.10270651397830866</v>
      </c>
      <c r="C52" s="4">
        <f t="shared" si="1"/>
        <v>0.10270651397830866</v>
      </c>
    </row>
    <row r="53" spans="1:3" x14ac:dyDescent="0.25">
      <c r="A53">
        <f t="shared" si="2"/>
        <v>0.5</v>
      </c>
      <c r="B53" s="4">
        <f t="shared" si="0"/>
        <v>0</v>
      </c>
      <c r="C53" s="4">
        <f t="shared" si="1"/>
        <v>0</v>
      </c>
    </row>
    <row r="54" spans="1:3" x14ac:dyDescent="0.25">
      <c r="A54">
        <f t="shared" si="2"/>
        <v>1</v>
      </c>
      <c r="B54" s="4">
        <f t="shared" si="0"/>
        <v>0</v>
      </c>
      <c r="C54" s="4">
        <f t="shared" si="1"/>
        <v>0</v>
      </c>
    </row>
    <row r="55" spans="1:3" x14ac:dyDescent="0.25">
      <c r="A55">
        <f t="shared" si="2"/>
        <v>1.5</v>
      </c>
      <c r="B55" s="4">
        <f t="shared" si="0"/>
        <v>0</v>
      </c>
      <c r="C55" s="4">
        <f t="shared" si="1"/>
        <v>0</v>
      </c>
    </row>
    <row r="56" spans="1:3" x14ac:dyDescent="0.25">
      <c r="A56">
        <f t="shared" si="2"/>
        <v>2</v>
      </c>
      <c r="B56" s="4">
        <f t="shared" si="0"/>
        <v>0</v>
      </c>
      <c r="C56" s="4">
        <f t="shared" si="1"/>
        <v>0</v>
      </c>
    </row>
    <row r="57" spans="1:3" x14ac:dyDescent="0.25">
      <c r="A57">
        <f t="shared" si="2"/>
        <v>2.5</v>
      </c>
      <c r="B57" s="4">
        <f t="shared" si="0"/>
        <v>0</v>
      </c>
      <c r="C57" s="4">
        <f t="shared" si="1"/>
        <v>0</v>
      </c>
    </row>
    <row r="58" spans="1:3" x14ac:dyDescent="0.25">
      <c r="A58">
        <f t="shared" si="2"/>
        <v>3</v>
      </c>
      <c r="B58" s="4">
        <f t="shared" si="0"/>
        <v>0</v>
      </c>
      <c r="C58" s="4">
        <f t="shared" si="1"/>
        <v>0</v>
      </c>
    </row>
    <row r="59" spans="1:3" x14ac:dyDescent="0.25">
      <c r="A59">
        <f t="shared" si="2"/>
        <v>3.5</v>
      </c>
      <c r="B59" s="4">
        <f t="shared" si="0"/>
        <v>0</v>
      </c>
      <c r="C59" s="4">
        <f t="shared" si="1"/>
        <v>0</v>
      </c>
    </row>
    <row r="60" spans="1:3" x14ac:dyDescent="0.25">
      <c r="A60">
        <f t="shared" si="2"/>
        <v>4</v>
      </c>
      <c r="B60" s="4">
        <f t="shared" si="0"/>
        <v>0</v>
      </c>
      <c r="C60" s="4">
        <f t="shared" si="1"/>
        <v>0</v>
      </c>
    </row>
    <row r="61" spans="1:3" x14ac:dyDescent="0.25">
      <c r="A61">
        <f t="shared" si="2"/>
        <v>4.5</v>
      </c>
      <c r="B61" s="4">
        <f t="shared" si="0"/>
        <v>0</v>
      </c>
      <c r="C61" s="4">
        <f t="shared" si="1"/>
        <v>0</v>
      </c>
    </row>
    <row r="62" spans="1:3" x14ac:dyDescent="0.25">
      <c r="A62">
        <f t="shared" si="2"/>
        <v>5</v>
      </c>
      <c r="B62" s="4">
        <f t="shared" si="0"/>
        <v>0</v>
      </c>
      <c r="C62" s="4">
        <f t="shared" si="1"/>
        <v>0</v>
      </c>
    </row>
    <row r="63" spans="1:3" x14ac:dyDescent="0.25">
      <c r="A63">
        <f t="shared" si="2"/>
        <v>5.5</v>
      </c>
      <c r="B63" s="4">
        <f t="shared" si="0"/>
        <v>0</v>
      </c>
      <c r="C63" s="4">
        <f t="shared" si="1"/>
        <v>0</v>
      </c>
    </row>
    <row r="64" spans="1:3" x14ac:dyDescent="0.25">
      <c r="A64">
        <f t="shared" si="2"/>
        <v>6</v>
      </c>
      <c r="B64" s="4">
        <f t="shared" si="0"/>
        <v>0.10270651397830866</v>
      </c>
      <c r="C64" s="4">
        <f t="shared" si="1"/>
        <v>0.10270651397830866</v>
      </c>
    </row>
    <row r="65" spans="1:3" x14ac:dyDescent="0.25">
      <c r="A65">
        <f t="shared" si="2"/>
        <v>6.5</v>
      </c>
      <c r="B65" s="4">
        <f t="shared" si="0"/>
        <v>0.33309426252796281</v>
      </c>
      <c r="C65" s="4">
        <f t="shared" si="1"/>
        <v>0.33309426252796281</v>
      </c>
    </row>
    <row r="66" spans="1:3" x14ac:dyDescent="0.25">
      <c r="A66">
        <f t="shared" si="2"/>
        <v>7</v>
      </c>
      <c r="B66" s="4">
        <f t="shared" si="0"/>
        <v>0.60275042079715346</v>
      </c>
      <c r="C66" s="4">
        <f t="shared" si="1"/>
        <v>0.60275042079715346</v>
      </c>
    </row>
    <row r="67" spans="1:3" x14ac:dyDescent="0.25">
      <c r="A67">
        <f t="shared" si="2"/>
        <v>7.5</v>
      </c>
      <c r="B67" s="4">
        <f t="shared" ref="B67:B102" si="3">MAX($E$5*IF(ABS(A67-$G$5)&lt;0,0,ABS(A67-$G$2))^$F$5-$H$5,0)</f>
        <v>0.91220429926590074</v>
      </c>
      <c r="C67" s="4">
        <f t="shared" ref="C67:C102" si="4">MAX($E$2*IF(ABS(A67-$G$2)&lt;0,0,ABS(A67-$G$2))^$F$2-$H$2,0)</f>
        <v>0.91220429926590074</v>
      </c>
    </row>
    <row r="68" spans="1:3" x14ac:dyDescent="0.25">
      <c r="A68">
        <f t="shared" si="2"/>
        <v>8</v>
      </c>
      <c r="B68" s="4">
        <f t="shared" si="3"/>
        <v>1.261928414632028</v>
      </c>
      <c r="C68" s="4">
        <f t="shared" si="4"/>
        <v>1.261928414632028</v>
      </c>
    </row>
    <row r="69" spans="1:3" x14ac:dyDescent="0.25">
      <c r="A69">
        <f t="shared" si="2"/>
        <v>8.5</v>
      </c>
      <c r="B69" s="4">
        <f t="shared" si="3"/>
        <v>1.652350018209459</v>
      </c>
      <c r="C69" s="4">
        <f t="shared" si="4"/>
        <v>1.652350018209459</v>
      </c>
    </row>
    <row r="70" spans="1:3" x14ac:dyDescent="0.25">
      <c r="A70">
        <f t="shared" ref="A70:A102" si="5">A69+(A69-A68)</f>
        <v>9</v>
      </c>
      <c r="B70" s="4">
        <f t="shared" si="3"/>
        <v>2.083859389518842</v>
      </c>
      <c r="C70" s="4">
        <f t="shared" si="4"/>
        <v>2.083859389518842</v>
      </c>
    </row>
    <row r="71" spans="1:3" x14ac:dyDescent="0.25">
      <c r="A71">
        <f t="shared" si="5"/>
        <v>9.5</v>
      </c>
      <c r="B71" s="4">
        <f t="shared" si="3"/>
        <v>2.5568160102848854</v>
      </c>
      <c r="C71" s="4">
        <f t="shared" si="4"/>
        <v>2.5568160102848854</v>
      </c>
    </row>
    <row r="72" spans="1:3" x14ac:dyDescent="0.25">
      <c r="A72">
        <f t="shared" si="5"/>
        <v>10</v>
      </c>
      <c r="B72" s="4">
        <f t="shared" si="3"/>
        <v>3.0715532894748567</v>
      </c>
      <c r="C72" s="4">
        <f t="shared" si="4"/>
        <v>3.0715532894748567</v>
      </c>
    </row>
    <row r="73" spans="1:3" x14ac:dyDescent="0.25">
      <c r="A73">
        <f t="shared" si="5"/>
        <v>10.5</v>
      </c>
      <c r="B73" s="4">
        <f t="shared" si="3"/>
        <v>3.6283822630655251</v>
      </c>
      <c r="C73" s="4">
        <f t="shared" si="4"/>
        <v>3.6283822630655251</v>
      </c>
    </row>
    <row r="74" spans="1:3" x14ac:dyDescent="0.25">
      <c r="A74">
        <f t="shared" si="5"/>
        <v>11</v>
      </c>
      <c r="B74" s="4">
        <f t="shared" si="3"/>
        <v>4.2275945472444771</v>
      </c>
      <c r="C74" s="4">
        <f t="shared" si="4"/>
        <v>4.2275945472444771</v>
      </c>
    </row>
    <row r="75" spans="1:3" x14ac:dyDescent="0.25">
      <c r="A75">
        <f t="shared" si="5"/>
        <v>11.5</v>
      </c>
      <c r="B75" s="4">
        <f t="shared" si="3"/>
        <v>4.8694647346680862</v>
      </c>
      <c r="C75" s="4">
        <f t="shared" si="4"/>
        <v>4.8694647346680862</v>
      </c>
    </row>
    <row r="76" spans="1:3" x14ac:dyDescent="0.25">
      <c r="A76">
        <f t="shared" si="5"/>
        <v>12</v>
      </c>
      <c r="B76" s="4">
        <f t="shared" si="3"/>
        <v>5.5542523665314194</v>
      </c>
      <c r="C76" s="4">
        <f t="shared" si="4"/>
        <v>5.5542523665314194</v>
      </c>
    </row>
    <row r="77" spans="1:3" x14ac:dyDescent="0.25">
      <c r="A77">
        <f t="shared" si="5"/>
        <v>12.5</v>
      </c>
      <c r="B77" s="4">
        <f t="shared" si="3"/>
        <v>6.2822035757053971</v>
      </c>
      <c r="C77" s="4">
        <f t="shared" si="4"/>
        <v>6.2822035757053971</v>
      </c>
    </row>
    <row r="78" spans="1:3" x14ac:dyDescent="0.25">
      <c r="A78">
        <f t="shared" si="5"/>
        <v>13</v>
      </c>
      <c r="B78" s="4">
        <f t="shared" si="3"/>
        <v>7.0535524707650055</v>
      </c>
      <c r="C78" s="4">
        <f t="shared" si="4"/>
        <v>7.0535524707650055</v>
      </c>
    </row>
    <row r="79" spans="1:3" x14ac:dyDescent="0.25">
      <c r="A79">
        <f t="shared" si="5"/>
        <v>13.5</v>
      </c>
      <c r="B79" s="4">
        <f t="shared" si="3"/>
        <v>7.8685223130592981</v>
      </c>
      <c r="C79" s="4">
        <f t="shared" si="4"/>
        <v>7.8685223130592981</v>
      </c>
    </row>
    <row r="80" spans="1:3" x14ac:dyDescent="0.25">
      <c r="A80">
        <f t="shared" si="5"/>
        <v>14</v>
      </c>
      <c r="B80" s="4">
        <f t="shared" si="3"/>
        <v>8.7273265264256281</v>
      </c>
      <c r="C80" s="4">
        <f t="shared" si="4"/>
        <v>8.7273265264256281</v>
      </c>
    </row>
    <row r="81" spans="1:3" x14ac:dyDescent="0.25">
      <c r="A81">
        <f t="shared" si="5"/>
        <v>14.5</v>
      </c>
      <c r="B81" s="4">
        <f t="shared" si="3"/>
        <v>9.6301695700693539</v>
      </c>
      <c r="C81" s="4">
        <f t="shared" si="4"/>
        <v>9.6301695700693539</v>
      </c>
    </row>
    <row r="82" spans="1:3" x14ac:dyDescent="0.25">
      <c r="A82">
        <f t="shared" si="5"/>
        <v>15</v>
      </c>
      <c r="B82" s="4">
        <f t="shared" si="3"/>
        <v>10.57724769844609</v>
      </c>
      <c r="C82" s="4">
        <f t="shared" si="4"/>
        <v>10.57724769844609</v>
      </c>
    </row>
    <row r="83" spans="1:3" x14ac:dyDescent="0.25">
      <c r="A83">
        <f t="shared" si="5"/>
        <v>15.5</v>
      </c>
      <c r="B83" s="4">
        <f t="shared" si="3"/>
        <v>11.568749626986476</v>
      </c>
      <c r="C83" s="4">
        <f t="shared" si="4"/>
        <v>11.568749626986476</v>
      </c>
    </row>
    <row r="84" spans="1:3" x14ac:dyDescent="0.25">
      <c r="A84">
        <f t="shared" si="5"/>
        <v>16</v>
      </c>
      <c r="B84" s="4">
        <f t="shared" si="3"/>
        <v>12.604857118717643</v>
      </c>
      <c r="C84" s="4">
        <f t="shared" si="4"/>
        <v>12.604857118717643</v>
      </c>
    </row>
    <row r="85" spans="1:3" x14ac:dyDescent="0.25">
      <c r="A85">
        <f t="shared" si="5"/>
        <v>16.5</v>
      </c>
      <c r="B85" s="4">
        <f t="shared" si="3"/>
        <v>13.685745503928841</v>
      </c>
      <c r="C85" s="4">
        <f t="shared" si="4"/>
        <v>13.685745503928841</v>
      </c>
    </row>
    <row r="86" spans="1:3" x14ac:dyDescent="0.25">
      <c r="A86">
        <f t="shared" si="5"/>
        <v>17</v>
      </c>
      <c r="B86" s="4">
        <f t="shared" si="3"/>
        <v>14.811584142773421</v>
      </c>
      <c r="C86" s="4">
        <f t="shared" si="4"/>
        <v>14.811584142773421</v>
      </c>
    </row>
    <row r="87" spans="1:3" x14ac:dyDescent="0.25">
      <c r="A87">
        <f t="shared" si="5"/>
        <v>17.5</v>
      </c>
      <c r="B87" s="4">
        <f t="shared" si="3"/>
        <v>15.982536838929018</v>
      </c>
      <c r="C87" s="4">
        <f t="shared" si="4"/>
        <v>15.982536838929018</v>
      </c>
    </row>
    <row r="88" spans="1:3" x14ac:dyDescent="0.25">
      <c r="A88">
        <f t="shared" si="5"/>
        <v>18</v>
      </c>
      <c r="B88" s="4">
        <f t="shared" si="3"/>
        <v>17.198762211036627</v>
      </c>
      <c r="C88" s="4">
        <f t="shared" si="4"/>
        <v>17.198762211036627</v>
      </c>
    </row>
    <row r="89" spans="1:3" x14ac:dyDescent="0.25">
      <c r="A89">
        <f t="shared" si="5"/>
        <v>18.5</v>
      </c>
      <c r="B89" s="4">
        <f t="shared" si="3"/>
        <v>18.460414027518418</v>
      </c>
      <c r="C89" s="4">
        <f t="shared" si="4"/>
        <v>18.460414027518418</v>
      </c>
    </row>
    <row r="90" spans="1:3" x14ac:dyDescent="0.25">
      <c r="A90">
        <f t="shared" si="5"/>
        <v>19</v>
      </c>
      <c r="B90" s="4">
        <f t="shared" si="3"/>
        <v>19.767641509471652</v>
      </c>
      <c r="C90" s="4">
        <f t="shared" si="4"/>
        <v>19.767641509471652</v>
      </c>
    </row>
    <row r="91" spans="1:3" x14ac:dyDescent="0.25">
      <c r="A91">
        <f t="shared" si="5"/>
        <v>19.5</v>
      </c>
      <c r="B91" s="4">
        <f t="shared" si="3"/>
        <v>21.120589605602852</v>
      </c>
      <c r="C91" s="4">
        <f t="shared" si="4"/>
        <v>21.120589605602852</v>
      </c>
    </row>
    <row r="92" spans="1:3" x14ac:dyDescent="0.25">
      <c r="A92">
        <f t="shared" si="5"/>
        <v>20</v>
      </c>
      <c r="B92" s="4">
        <f t="shared" si="3"/>
        <v>22.519399242566941</v>
      </c>
      <c r="C92" s="4">
        <f t="shared" si="4"/>
        <v>22.519399242566941</v>
      </c>
    </row>
    <row r="93" spans="1:3" x14ac:dyDescent="0.25">
      <c r="A93">
        <f t="shared" si="5"/>
        <v>20.5</v>
      </c>
      <c r="B93" s="4">
        <f t="shared" si="3"/>
        <v>23.964207553582224</v>
      </c>
      <c r="C93" s="4">
        <f t="shared" si="4"/>
        <v>23.964207553582224</v>
      </c>
    </row>
    <row r="94" spans="1:3" x14ac:dyDescent="0.25">
      <c r="A94">
        <f t="shared" si="5"/>
        <v>21</v>
      </c>
      <c r="B94" s="4">
        <f t="shared" si="3"/>
        <v>25.455148087783687</v>
      </c>
      <c r="C94" s="4">
        <f t="shared" si="4"/>
        <v>25.455148087783687</v>
      </c>
    </row>
    <row r="95" spans="1:3" x14ac:dyDescent="0.25">
      <c r="A95">
        <f t="shared" si="5"/>
        <v>21.5</v>
      </c>
      <c r="B95" s="4">
        <f t="shared" si="3"/>
        <v>26.992351002435576</v>
      </c>
      <c r="C95" s="4">
        <f t="shared" si="4"/>
        <v>26.992351002435576</v>
      </c>
    </row>
    <row r="96" spans="1:3" x14ac:dyDescent="0.25">
      <c r="A96">
        <f t="shared" si="5"/>
        <v>22</v>
      </c>
      <c r="B96" s="4">
        <f t="shared" si="3"/>
        <v>28.575943239839187</v>
      </c>
      <c r="C96" s="4">
        <f t="shared" si="4"/>
        <v>28.575943239839187</v>
      </c>
    </row>
    <row r="97" spans="1:3" x14ac:dyDescent="0.25">
      <c r="A97">
        <f t="shared" si="5"/>
        <v>22.5</v>
      </c>
      <c r="B97" s="4">
        <f t="shared" si="3"/>
        <v>30.206048690531389</v>
      </c>
      <c r="C97" s="4">
        <f t="shared" si="4"/>
        <v>30.206048690531389</v>
      </c>
    </row>
    <row r="98" spans="1:3" x14ac:dyDescent="0.25">
      <c r="A98">
        <f t="shared" si="5"/>
        <v>23</v>
      </c>
      <c r="B98" s="4">
        <f t="shared" si="3"/>
        <v>31.882788344165505</v>
      </c>
      <c r="C98" s="4">
        <f t="shared" si="4"/>
        <v>31.882788344165505</v>
      </c>
    </row>
    <row r="99" spans="1:3" x14ac:dyDescent="0.25">
      <c r="A99">
        <f t="shared" si="5"/>
        <v>23.5</v>
      </c>
      <c r="B99" s="4">
        <f t="shared" si="3"/>
        <v>33.606280429293314</v>
      </c>
      <c r="C99" s="4">
        <f t="shared" si="4"/>
        <v>33.606280429293314</v>
      </c>
    </row>
    <row r="100" spans="1:3" x14ac:dyDescent="0.25">
      <c r="A100">
        <f t="shared" si="5"/>
        <v>24</v>
      </c>
      <c r="B100" s="4">
        <f t="shared" si="3"/>
        <v>35.376640543119187</v>
      </c>
      <c r="C100" s="4">
        <f t="shared" si="4"/>
        <v>35.376640543119187</v>
      </c>
    </row>
    <row r="101" spans="1:3" x14ac:dyDescent="0.25">
      <c r="A101">
        <f t="shared" si="5"/>
        <v>24.5</v>
      </c>
      <c r="B101" s="4">
        <f t="shared" si="3"/>
        <v>37.193981772170702</v>
      </c>
      <c r="C101" s="4">
        <f t="shared" si="4"/>
        <v>37.193981772170702</v>
      </c>
    </row>
    <row r="102" spans="1:3" x14ac:dyDescent="0.25">
      <c r="A102">
        <f t="shared" si="5"/>
        <v>25</v>
      </c>
      <c r="B102" s="4">
        <f t="shared" si="3"/>
        <v>39.058414804720734</v>
      </c>
      <c r="C102" s="4">
        <f t="shared" si="4"/>
        <v>39.058414804720734</v>
      </c>
    </row>
  </sheetData>
  <conditionalFormatting sqref="C2:C102">
    <cfRule type="cellIs" dxfId="67" priority="14" operator="equal">
      <formula>0</formula>
    </cfRule>
    <cfRule type="cellIs" dxfId="66" priority="15" operator="greaterThan">
      <formula>$I$2</formula>
    </cfRule>
  </conditionalFormatting>
  <conditionalFormatting sqref="O2">
    <cfRule type="cellIs" dxfId="65" priority="5" operator="equal">
      <formula>0</formula>
    </cfRule>
    <cfRule type="cellIs" dxfId="64" priority="6" operator="greaterThan">
      <formula>$I$2</formula>
    </cfRule>
  </conditionalFormatting>
  <conditionalFormatting sqref="B2:B102">
    <cfRule type="cellIs" dxfId="63" priority="1" operator="equal">
      <formula>0</formula>
    </cfRule>
    <cfRule type="cellIs" dxfId="62" priority="2" operator="greaterThan">
      <formula>$I$2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9804-682E-49AE-B6DB-F2A1DCAAED58}">
  <sheetPr codeName="Sheet10"/>
  <dimension ref="A1:O102"/>
  <sheetViews>
    <sheetView workbookViewId="0">
      <selection activeCell="E3" sqref="E3:I3"/>
    </sheetView>
  </sheetViews>
  <sheetFormatPr defaultRowHeight="15" x14ac:dyDescent="0.25"/>
  <cols>
    <col min="1" max="1" width="10" bestFit="1" customWidth="1"/>
    <col min="2" max="2" width="20.140625" customWidth="1"/>
    <col min="3" max="3" width="11" style="2" customWidth="1"/>
    <col min="5" max="5" width="13" customWidth="1"/>
    <col min="6" max="6" width="12.5703125" customWidth="1"/>
    <col min="7" max="7" width="9" customWidth="1"/>
    <col min="8" max="8" width="13.5703125" bestFit="1" customWidth="1"/>
    <col min="9" max="9" width="12.5703125" customWidth="1"/>
    <col min="13" max="13" width="15.7109375" bestFit="1" customWidth="1"/>
    <col min="14" max="14" width="4.42578125" customWidth="1"/>
  </cols>
  <sheetData>
    <row r="1" spans="1:15" ht="28.5" x14ac:dyDescent="0.45">
      <c r="A1" t="s">
        <v>46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0" t="s">
        <v>47</v>
      </c>
      <c r="M1" s="112" t="s">
        <v>10</v>
      </c>
      <c r="O1" s="112" t="s">
        <v>11</v>
      </c>
    </row>
    <row r="2" spans="1:15" x14ac:dyDescent="0.25">
      <c r="A2">
        <v>0</v>
      </c>
      <c r="B2" s="4">
        <f>MAX($E$5*ABS((A2-$G$5))^$F$5-$H$5,0)</f>
        <v>15</v>
      </c>
      <c r="C2" s="4">
        <f>MAX($E$2*ABS((A2-$G$2))^$F$2-$H$2,0)</f>
        <v>15</v>
      </c>
      <c r="E2" s="41">
        <f>IF('Score Distribution'!$C$16,E4,E3)</f>
        <v>3</v>
      </c>
      <c r="F2" s="41">
        <f>IF('Score Distribution'!$C$16,F4,F3)</f>
        <v>1</v>
      </c>
      <c r="G2" s="41">
        <f>IF('Score Distribution'!$C$16,G4,G3)</f>
        <v>6</v>
      </c>
      <c r="H2" s="41">
        <f>IF('Score Distribution'!$C$16,H4,H3)</f>
        <v>3</v>
      </c>
      <c r="I2" s="41">
        <f>IF('Score Distribution'!$C$16,I4,I3)</f>
        <v>20</v>
      </c>
      <c r="J2" t="s">
        <v>12</v>
      </c>
      <c r="M2" s="5">
        <v>4.2</v>
      </c>
      <c r="O2" s="95">
        <f>MAX($E$2*ABS((M$2-$G$2))^$F$2-$H$2,0)</f>
        <v>2.3999999999999995</v>
      </c>
    </row>
    <row r="3" spans="1:15" x14ac:dyDescent="0.25">
      <c r="A3">
        <v>0.2</v>
      </c>
      <c r="B3" s="4">
        <f t="shared" ref="B3:B66" si="0">MAX($E$5*ABS((A3-$G$5))^$F$5-$H$5,0)</f>
        <v>14.399999999999999</v>
      </c>
      <c r="C3" s="4">
        <f t="shared" ref="C3:C66" si="1">MAX($E$2*ABS((A3-$G$2))^$F$2-$H$2,0)</f>
        <v>14.399999999999999</v>
      </c>
      <c r="E3" s="5">
        <v>3</v>
      </c>
      <c r="F3" s="5">
        <v>1</v>
      </c>
      <c r="G3" s="5">
        <v>6</v>
      </c>
      <c r="H3" s="5">
        <v>3</v>
      </c>
      <c r="I3" s="5">
        <v>20</v>
      </c>
      <c r="J3" t="s">
        <v>13</v>
      </c>
    </row>
    <row r="4" spans="1:15" x14ac:dyDescent="0.25">
      <c r="A4">
        <v>0.4</v>
      </c>
      <c r="B4" s="4">
        <f t="shared" si="0"/>
        <v>13.799999999999997</v>
      </c>
      <c r="C4" s="4">
        <f t="shared" si="1"/>
        <v>13.799999999999997</v>
      </c>
      <c r="E4" s="5">
        <v>2.5</v>
      </c>
      <c r="F4" s="5">
        <v>0.5</v>
      </c>
      <c r="G4" s="5">
        <v>6</v>
      </c>
      <c r="H4" s="5">
        <v>0</v>
      </c>
      <c r="I4" s="5">
        <v>5</v>
      </c>
      <c r="J4" t="s">
        <v>14</v>
      </c>
      <c r="M4" t="s">
        <v>48</v>
      </c>
    </row>
    <row r="5" spans="1:15" x14ac:dyDescent="0.25">
      <c r="A5">
        <v>0.6</v>
      </c>
      <c r="B5" s="4">
        <f t="shared" si="0"/>
        <v>13.200000000000003</v>
      </c>
      <c r="C5" s="4">
        <f t="shared" si="1"/>
        <v>13.200000000000003</v>
      </c>
      <c r="E5" s="72">
        <v>3</v>
      </c>
      <c r="F5" s="72">
        <v>1</v>
      </c>
      <c r="G5" s="72">
        <v>6</v>
      </c>
      <c r="H5" s="72">
        <v>3</v>
      </c>
      <c r="I5" s="72">
        <v>20</v>
      </c>
      <c r="J5" t="s">
        <v>15</v>
      </c>
    </row>
    <row r="6" spans="1:15" x14ac:dyDescent="0.25">
      <c r="A6">
        <v>0.8</v>
      </c>
      <c r="B6" s="4">
        <f t="shared" si="0"/>
        <v>12.600000000000001</v>
      </c>
      <c r="C6" s="4">
        <f t="shared" si="1"/>
        <v>12.600000000000001</v>
      </c>
      <c r="E6" s="72"/>
      <c r="F6" s="72"/>
      <c r="G6" s="72"/>
      <c r="H6" s="72"/>
      <c r="I6" s="72"/>
    </row>
    <row r="7" spans="1:15" x14ac:dyDescent="0.25">
      <c r="A7">
        <v>1</v>
      </c>
      <c r="B7" s="4">
        <f t="shared" si="0"/>
        <v>12</v>
      </c>
      <c r="C7" s="4">
        <f t="shared" si="1"/>
        <v>12</v>
      </c>
    </row>
    <row r="8" spans="1:15" x14ac:dyDescent="0.25">
      <c r="A8">
        <v>1.2</v>
      </c>
      <c r="B8" s="4">
        <f t="shared" si="0"/>
        <v>11.399999999999999</v>
      </c>
      <c r="C8" s="4">
        <f t="shared" si="1"/>
        <v>11.399999999999999</v>
      </c>
    </row>
    <row r="9" spans="1:15" x14ac:dyDescent="0.25">
      <c r="A9">
        <v>1.4</v>
      </c>
      <c r="B9" s="4">
        <f t="shared" si="0"/>
        <v>10.799999999999999</v>
      </c>
      <c r="C9" s="4">
        <f t="shared" si="1"/>
        <v>10.799999999999999</v>
      </c>
    </row>
    <row r="10" spans="1:15" x14ac:dyDescent="0.25">
      <c r="A10">
        <v>1.6</v>
      </c>
      <c r="B10" s="4">
        <f t="shared" si="0"/>
        <v>10.200000000000001</v>
      </c>
      <c r="C10" s="4">
        <f t="shared" si="1"/>
        <v>10.200000000000001</v>
      </c>
    </row>
    <row r="11" spans="1:15" x14ac:dyDescent="0.25">
      <c r="A11">
        <v>1.8</v>
      </c>
      <c r="B11" s="4">
        <f t="shared" si="0"/>
        <v>9.6000000000000014</v>
      </c>
      <c r="C11" s="4">
        <f t="shared" si="1"/>
        <v>9.6000000000000014</v>
      </c>
    </row>
    <row r="12" spans="1:15" x14ac:dyDescent="0.25">
      <c r="A12">
        <v>2</v>
      </c>
      <c r="B12" s="4">
        <f t="shared" si="0"/>
        <v>9</v>
      </c>
      <c r="C12" s="4">
        <f t="shared" si="1"/>
        <v>9</v>
      </c>
    </row>
    <row r="13" spans="1:15" x14ac:dyDescent="0.25">
      <c r="A13">
        <v>2.2000000000000002</v>
      </c>
      <c r="B13" s="4">
        <f t="shared" si="0"/>
        <v>8.3999999999999986</v>
      </c>
      <c r="C13" s="4">
        <f t="shared" si="1"/>
        <v>8.3999999999999986</v>
      </c>
    </row>
    <row r="14" spans="1:15" x14ac:dyDescent="0.25">
      <c r="A14">
        <v>2.4</v>
      </c>
      <c r="B14" s="4">
        <f t="shared" si="0"/>
        <v>7.8000000000000007</v>
      </c>
      <c r="C14" s="4">
        <f t="shared" si="1"/>
        <v>7.8000000000000007</v>
      </c>
    </row>
    <row r="15" spans="1:15" x14ac:dyDescent="0.25">
      <c r="A15">
        <v>2.6</v>
      </c>
      <c r="B15" s="4">
        <f t="shared" si="0"/>
        <v>7.1999999999999993</v>
      </c>
      <c r="C15" s="4">
        <f t="shared" si="1"/>
        <v>7.1999999999999993</v>
      </c>
    </row>
    <row r="16" spans="1:15" x14ac:dyDescent="0.25">
      <c r="A16">
        <v>2.8</v>
      </c>
      <c r="B16" s="4">
        <f t="shared" si="0"/>
        <v>6.6000000000000014</v>
      </c>
      <c r="C16" s="4">
        <f t="shared" si="1"/>
        <v>6.6000000000000014</v>
      </c>
    </row>
    <row r="17" spans="1:3" x14ac:dyDescent="0.25">
      <c r="A17">
        <v>3</v>
      </c>
      <c r="B17" s="4">
        <f t="shared" si="0"/>
        <v>6</v>
      </c>
      <c r="C17" s="4">
        <f t="shared" si="1"/>
        <v>6</v>
      </c>
    </row>
    <row r="18" spans="1:3" x14ac:dyDescent="0.25">
      <c r="A18">
        <v>3.2</v>
      </c>
      <c r="B18" s="4">
        <f t="shared" si="0"/>
        <v>5.3999999999999986</v>
      </c>
      <c r="C18" s="4">
        <f t="shared" si="1"/>
        <v>5.3999999999999986</v>
      </c>
    </row>
    <row r="19" spans="1:3" x14ac:dyDescent="0.25">
      <c r="A19">
        <v>3.4</v>
      </c>
      <c r="B19" s="4">
        <f t="shared" si="0"/>
        <v>4.8000000000000007</v>
      </c>
      <c r="C19" s="4">
        <f t="shared" si="1"/>
        <v>4.8000000000000007</v>
      </c>
    </row>
    <row r="20" spans="1:3" x14ac:dyDescent="0.25">
      <c r="A20">
        <v>3.6</v>
      </c>
      <c r="B20" s="4">
        <f t="shared" si="0"/>
        <v>4.1999999999999993</v>
      </c>
      <c r="C20" s="4">
        <f t="shared" si="1"/>
        <v>4.1999999999999993</v>
      </c>
    </row>
    <row r="21" spans="1:3" x14ac:dyDescent="0.25">
      <c r="A21">
        <v>3.8</v>
      </c>
      <c r="B21" s="4">
        <f t="shared" si="0"/>
        <v>3.6000000000000005</v>
      </c>
      <c r="C21" s="4">
        <f t="shared" si="1"/>
        <v>3.6000000000000005</v>
      </c>
    </row>
    <row r="22" spans="1:3" x14ac:dyDescent="0.25">
      <c r="A22">
        <v>4</v>
      </c>
      <c r="B22" s="4">
        <f t="shared" si="0"/>
        <v>3</v>
      </c>
      <c r="C22" s="4">
        <f t="shared" si="1"/>
        <v>3</v>
      </c>
    </row>
    <row r="23" spans="1:3" x14ac:dyDescent="0.25">
      <c r="A23">
        <v>4.2</v>
      </c>
      <c r="B23" s="4">
        <f t="shared" si="0"/>
        <v>2.3999999999999995</v>
      </c>
      <c r="C23" s="4">
        <f t="shared" si="1"/>
        <v>2.3999999999999995</v>
      </c>
    </row>
    <row r="24" spans="1:3" x14ac:dyDescent="0.25">
      <c r="A24">
        <v>4.4000000000000004</v>
      </c>
      <c r="B24" s="4">
        <f t="shared" si="0"/>
        <v>1.7999999999999989</v>
      </c>
      <c r="C24" s="4">
        <f t="shared" si="1"/>
        <v>1.7999999999999989</v>
      </c>
    </row>
    <row r="25" spans="1:3" x14ac:dyDescent="0.25">
      <c r="A25">
        <v>4.5999999999999996</v>
      </c>
      <c r="B25" s="4">
        <f t="shared" si="0"/>
        <v>1.2000000000000011</v>
      </c>
      <c r="C25" s="4">
        <f t="shared" si="1"/>
        <v>1.2000000000000011</v>
      </c>
    </row>
    <row r="26" spans="1:3" x14ac:dyDescent="0.25">
      <c r="A26">
        <v>4.8</v>
      </c>
      <c r="B26" s="4">
        <f t="shared" si="0"/>
        <v>0.60000000000000053</v>
      </c>
      <c r="C26" s="4">
        <f t="shared" si="1"/>
        <v>0.60000000000000053</v>
      </c>
    </row>
    <row r="27" spans="1:3" x14ac:dyDescent="0.25">
      <c r="A27">
        <v>5</v>
      </c>
      <c r="B27" s="4">
        <f t="shared" si="0"/>
        <v>0</v>
      </c>
      <c r="C27" s="4">
        <f t="shared" si="1"/>
        <v>0</v>
      </c>
    </row>
    <row r="28" spans="1:3" x14ac:dyDescent="0.25">
      <c r="A28">
        <v>5.2</v>
      </c>
      <c r="B28" s="4">
        <f t="shared" si="0"/>
        <v>0</v>
      </c>
      <c r="C28" s="4">
        <f t="shared" si="1"/>
        <v>0</v>
      </c>
    </row>
    <row r="29" spans="1:3" x14ac:dyDescent="0.25">
      <c r="A29">
        <v>5.4</v>
      </c>
      <c r="B29" s="4">
        <f t="shared" si="0"/>
        <v>0</v>
      </c>
      <c r="C29" s="4">
        <f t="shared" si="1"/>
        <v>0</v>
      </c>
    </row>
    <row r="30" spans="1:3" x14ac:dyDescent="0.25">
      <c r="A30">
        <v>5.6</v>
      </c>
      <c r="B30" s="4">
        <f t="shared" si="0"/>
        <v>0</v>
      </c>
      <c r="C30" s="4">
        <f t="shared" si="1"/>
        <v>0</v>
      </c>
    </row>
    <row r="31" spans="1:3" x14ac:dyDescent="0.25">
      <c r="A31">
        <v>5.8</v>
      </c>
      <c r="B31" s="4">
        <f t="shared" si="0"/>
        <v>0</v>
      </c>
      <c r="C31" s="4">
        <f t="shared" si="1"/>
        <v>0</v>
      </c>
    </row>
    <row r="32" spans="1:3" x14ac:dyDescent="0.25">
      <c r="A32">
        <v>6</v>
      </c>
      <c r="B32" s="4">
        <f t="shared" si="0"/>
        <v>0</v>
      </c>
      <c r="C32" s="4">
        <f t="shared" si="1"/>
        <v>0</v>
      </c>
    </row>
    <row r="33" spans="1:3" x14ac:dyDescent="0.25">
      <c r="A33">
        <v>6.2</v>
      </c>
      <c r="B33" s="4">
        <f t="shared" si="0"/>
        <v>0</v>
      </c>
      <c r="C33" s="4">
        <f t="shared" si="1"/>
        <v>0</v>
      </c>
    </row>
    <row r="34" spans="1:3" x14ac:dyDescent="0.25">
      <c r="A34">
        <v>6.4</v>
      </c>
      <c r="B34" s="4">
        <f t="shared" si="0"/>
        <v>0</v>
      </c>
      <c r="C34" s="4">
        <f t="shared" si="1"/>
        <v>0</v>
      </c>
    </row>
    <row r="35" spans="1:3" x14ac:dyDescent="0.25">
      <c r="A35">
        <v>6.6</v>
      </c>
      <c r="B35" s="4">
        <f t="shared" si="0"/>
        <v>0</v>
      </c>
      <c r="C35" s="4">
        <f t="shared" si="1"/>
        <v>0</v>
      </c>
    </row>
    <row r="36" spans="1:3" x14ac:dyDescent="0.25">
      <c r="A36">
        <v>6.8</v>
      </c>
      <c r="B36" s="4">
        <f t="shared" si="0"/>
        <v>0</v>
      </c>
      <c r="C36" s="4">
        <f t="shared" si="1"/>
        <v>0</v>
      </c>
    </row>
    <row r="37" spans="1:3" x14ac:dyDescent="0.25">
      <c r="A37">
        <v>7</v>
      </c>
      <c r="B37" s="4">
        <f t="shared" si="0"/>
        <v>0</v>
      </c>
      <c r="C37" s="4">
        <f t="shared" si="1"/>
        <v>0</v>
      </c>
    </row>
    <row r="38" spans="1:3" x14ac:dyDescent="0.25">
      <c r="A38">
        <v>7.2</v>
      </c>
      <c r="B38" s="4">
        <f t="shared" si="0"/>
        <v>0.60000000000000053</v>
      </c>
      <c r="C38" s="4">
        <f t="shared" si="1"/>
        <v>0.60000000000000053</v>
      </c>
    </row>
    <row r="39" spans="1:3" x14ac:dyDescent="0.25">
      <c r="A39">
        <v>7.4</v>
      </c>
      <c r="B39" s="4">
        <f t="shared" si="0"/>
        <v>1.2000000000000011</v>
      </c>
      <c r="C39" s="4">
        <f t="shared" si="1"/>
        <v>1.2000000000000011</v>
      </c>
    </row>
    <row r="40" spans="1:3" x14ac:dyDescent="0.25">
      <c r="A40">
        <v>7.6</v>
      </c>
      <c r="B40" s="4">
        <f t="shared" si="0"/>
        <v>1.7999999999999989</v>
      </c>
      <c r="C40" s="4">
        <f t="shared" si="1"/>
        <v>1.7999999999999989</v>
      </c>
    </row>
    <row r="41" spans="1:3" x14ac:dyDescent="0.25">
      <c r="A41">
        <v>7.8</v>
      </c>
      <c r="B41" s="4">
        <f t="shared" si="0"/>
        <v>2.3999999999999995</v>
      </c>
      <c r="C41" s="4">
        <f t="shared" si="1"/>
        <v>2.3999999999999995</v>
      </c>
    </row>
    <row r="42" spans="1:3" x14ac:dyDescent="0.25">
      <c r="A42">
        <v>8</v>
      </c>
      <c r="B42" s="4">
        <f t="shared" si="0"/>
        <v>3</v>
      </c>
      <c r="C42" s="4">
        <f t="shared" si="1"/>
        <v>3</v>
      </c>
    </row>
    <row r="43" spans="1:3" x14ac:dyDescent="0.25">
      <c r="A43">
        <v>8.1999999999999993</v>
      </c>
      <c r="B43" s="4">
        <f t="shared" si="0"/>
        <v>3.5999999999999979</v>
      </c>
      <c r="C43" s="4">
        <f t="shared" si="1"/>
        <v>3.5999999999999979</v>
      </c>
    </row>
    <row r="44" spans="1:3" x14ac:dyDescent="0.25">
      <c r="A44">
        <v>8.4</v>
      </c>
      <c r="B44" s="4">
        <f t="shared" si="0"/>
        <v>4.2000000000000011</v>
      </c>
      <c r="C44" s="4">
        <f t="shared" si="1"/>
        <v>4.2000000000000011</v>
      </c>
    </row>
    <row r="45" spans="1:3" x14ac:dyDescent="0.25">
      <c r="A45">
        <v>8.6</v>
      </c>
      <c r="B45" s="4">
        <f t="shared" si="0"/>
        <v>4.7999999999999989</v>
      </c>
      <c r="C45" s="4">
        <f t="shared" si="1"/>
        <v>4.7999999999999989</v>
      </c>
    </row>
    <row r="46" spans="1:3" x14ac:dyDescent="0.25">
      <c r="A46">
        <v>8.8000000000000007</v>
      </c>
      <c r="B46" s="4">
        <f t="shared" si="0"/>
        <v>5.4000000000000021</v>
      </c>
      <c r="C46" s="4">
        <f t="shared" si="1"/>
        <v>5.4000000000000021</v>
      </c>
    </row>
    <row r="47" spans="1:3" x14ac:dyDescent="0.25">
      <c r="A47">
        <v>9</v>
      </c>
      <c r="B47" s="4">
        <f t="shared" si="0"/>
        <v>6</v>
      </c>
      <c r="C47" s="4">
        <f t="shared" si="1"/>
        <v>6</v>
      </c>
    </row>
    <row r="48" spans="1:3" x14ac:dyDescent="0.25">
      <c r="A48">
        <v>9.1999999999999993</v>
      </c>
      <c r="B48" s="4">
        <f t="shared" si="0"/>
        <v>6.5999999999999979</v>
      </c>
      <c r="C48" s="4">
        <f t="shared" si="1"/>
        <v>6.5999999999999979</v>
      </c>
    </row>
    <row r="49" spans="1:3" x14ac:dyDescent="0.25">
      <c r="A49">
        <v>9.4</v>
      </c>
      <c r="B49" s="4">
        <f t="shared" si="0"/>
        <v>7.2000000000000011</v>
      </c>
      <c r="C49" s="4">
        <f t="shared" si="1"/>
        <v>7.2000000000000011</v>
      </c>
    </row>
    <row r="50" spans="1:3" x14ac:dyDescent="0.25">
      <c r="A50">
        <v>9.6</v>
      </c>
      <c r="B50" s="4">
        <f t="shared" si="0"/>
        <v>7.7999999999999989</v>
      </c>
      <c r="C50" s="4">
        <f t="shared" si="1"/>
        <v>7.7999999999999989</v>
      </c>
    </row>
    <row r="51" spans="1:3" x14ac:dyDescent="0.25">
      <c r="A51">
        <v>9.8000000000000007</v>
      </c>
      <c r="B51" s="4">
        <f t="shared" si="0"/>
        <v>8.4000000000000021</v>
      </c>
      <c r="C51" s="4">
        <f t="shared" si="1"/>
        <v>8.4000000000000021</v>
      </c>
    </row>
    <row r="52" spans="1:3" x14ac:dyDescent="0.25">
      <c r="A52">
        <v>10</v>
      </c>
      <c r="B52" s="4">
        <f t="shared" si="0"/>
        <v>9</v>
      </c>
      <c r="C52" s="4">
        <f t="shared" si="1"/>
        <v>9</v>
      </c>
    </row>
    <row r="53" spans="1:3" x14ac:dyDescent="0.25">
      <c r="A53">
        <v>10.199999999999999</v>
      </c>
      <c r="B53" s="4">
        <f t="shared" si="0"/>
        <v>9.5999999999999979</v>
      </c>
      <c r="C53" s="4">
        <f t="shared" si="1"/>
        <v>9.5999999999999979</v>
      </c>
    </row>
    <row r="54" spans="1:3" x14ac:dyDescent="0.25">
      <c r="A54">
        <v>10.4</v>
      </c>
      <c r="B54" s="4">
        <f t="shared" si="0"/>
        <v>10.200000000000001</v>
      </c>
      <c r="C54" s="4">
        <f t="shared" si="1"/>
        <v>10.200000000000001</v>
      </c>
    </row>
    <row r="55" spans="1:3" x14ac:dyDescent="0.25">
      <c r="A55">
        <v>10.6</v>
      </c>
      <c r="B55" s="4">
        <f t="shared" si="0"/>
        <v>10.799999999999999</v>
      </c>
      <c r="C55" s="4">
        <f t="shared" si="1"/>
        <v>10.799999999999999</v>
      </c>
    </row>
    <row r="56" spans="1:3" x14ac:dyDescent="0.25">
      <c r="A56">
        <v>10.8</v>
      </c>
      <c r="B56" s="4">
        <f t="shared" si="0"/>
        <v>11.400000000000002</v>
      </c>
      <c r="C56" s="4">
        <f t="shared" si="1"/>
        <v>11.400000000000002</v>
      </c>
    </row>
    <row r="57" spans="1:3" x14ac:dyDescent="0.25">
      <c r="A57">
        <v>11</v>
      </c>
      <c r="B57" s="4">
        <f t="shared" si="0"/>
        <v>12</v>
      </c>
      <c r="C57" s="4">
        <f t="shared" si="1"/>
        <v>12</v>
      </c>
    </row>
    <row r="58" spans="1:3" x14ac:dyDescent="0.25">
      <c r="A58">
        <v>11.2</v>
      </c>
      <c r="B58" s="4">
        <f t="shared" si="0"/>
        <v>12.599999999999998</v>
      </c>
      <c r="C58" s="4">
        <f t="shared" si="1"/>
        <v>12.599999999999998</v>
      </c>
    </row>
    <row r="59" spans="1:3" x14ac:dyDescent="0.25">
      <c r="A59">
        <v>11.4</v>
      </c>
      <c r="B59" s="4">
        <f t="shared" si="0"/>
        <v>13.200000000000003</v>
      </c>
      <c r="C59" s="4">
        <f t="shared" si="1"/>
        <v>13.200000000000003</v>
      </c>
    </row>
    <row r="60" spans="1:3" x14ac:dyDescent="0.25">
      <c r="A60">
        <v>11.6</v>
      </c>
      <c r="B60" s="4">
        <f t="shared" si="0"/>
        <v>13.799999999999997</v>
      </c>
      <c r="C60" s="4">
        <f t="shared" si="1"/>
        <v>13.799999999999997</v>
      </c>
    </row>
    <row r="61" spans="1:3" x14ac:dyDescent="0.25">
      <c r="A61">
        <v>11.8</v>
      </c>
      <c r="B61" s="4">
        <f t="shared" si="0"/>
        <v>14.400000000000002</v>
      </c>
      <c r="C61" s="4">
        <f t="shared" si="1"/>
        <v>14.400000000000002</v>
      </c>
    </row>
    <row r="62" spans="1:3" x14ac:dyDescent="0.25">
      <c r="A62">
        <v>12</v>
      </c>
      <c r="B62" s="4">
        <f t="shared" si="0"/>
        <v>15</v>
      </c>
      <c r="C62" s="4">
        <f t="shared" si="1"/>
        <v>15</v>
      </c>
    </row>
    <row r="63" spans="1:3" x14ac:dyDescent="0.25">
      <c r="A63">
        <v>12.2</v>
      </c>
      <c r="B63" s="4">
        <f t="shared" si="0"/>
        <v>15.599999999999998</v>
      </c>
      <c r="C63" s="4">
        <f t="shared" si="1"/>
        <v>15.599999999999998</v>
      </c>
    </row>
    <row r="64" spans="1:3" x14ac:dyDescent="0.25">
      <c r="A64">
        <v>12.4</v>
      </c>
      <c r="B64" s="4">
        <f t="shared" si="0"/>
        <v>16.200000000000003</v>
      </c>
      <c r="C64" s="4">
        <f t="shared" si="1"/>
        <v>16.200000000000003</v>
      </c>
    </row>
    <row r="65" spans="1:3" x14ac:dyDescent="0.25">
      <c r="A65">
        <v>12.6</v>
      </c>
      <c r="B65" s="4">
        <f t="shared" si="0"/>
        <v>16.799999999999997</v>
      </c>
      <c r="C65" s="4">
        <f t="shared" si="1"/>
        <v>16.799999999999997</v>
      </c>
    </row>
    <row r="66" spans="1:3" x14ac:dyDescent="0.25">
      <c r="A66">
        <v>12.8</v>
      </c>
      <c r="B66" s="4">
        <f t="shared" si="0"/>
        <v>17.400000000000002</v>
      </c>
      <c r="C66" s="4">
        <f t="shared" si="1"/>
        <v>17.400000000000002</v>
      </c>
    </row>
    <row r="67" spans="1:3" x14ac:dyDescent="0.25">
      <c r="A67">
        <v>13</v>
      </c>
      <c r="B67" s="4">
        <f t="shared" ref="B67:B102" si="2">MAX($E$5*ABS((A67-$G$5))^$F$5-$H$5,0)</f>
        <v>18</v>
      </c>
      <c r="C67" s="4">
        <f t="shared" ref="C67:C102" si="3">MAX($E$2*ABS((A67-$G$2))^$F$2-$H$2,0)</f>
        <v>18</v>
      </c>
    </row>
    <row r="68" spans="1:3" x14ac:dyDescent="0.25">
      <c r="A68">
        <v>13.2</v>
      </c>
      <c r="B68" s="4">
        <f t="shared" si="2"/>
        <v>18.599999999999998</v>
      </c>
      <c r="C68" s="4">
        <f t="shared" si="3"/>
        <v>18.599999999999998</v>
      </c>
    </row>
    <row r="69" spans="1:3" x14ac:dyDescent="0.25">
      <c r="A69">
        <v>13.4</v>
      </c>
      <c r="B69" s="4">
        <f t="shared" si="2"/>
        <v>19.200000000000003</v>
      </c>
      <c r="C69" s="4">
        <f t="shared" si="3"/>
        <v>19.200000000000003</v>
      </c>
    </row>
    <row r="70" spans="1:3" x14ac:dyDescent="0.25">
      <c r="A70">
        <v>13.6</v>
      </c>
      <c r="B70" s="4">
        <f t="shared" si="2"/>
        <v>19.799999999999997</v>
      </c>
      <c r="C70" s="4">
        <f t="shared" si="3"/>
        <v>19.799999999999997</v>
      </c>
    </row>
    <row r="71" spans="1:3" x14ac:dyDescent="0.25">
      <c r="A71">
        <v>13.8</v>
      </c>
      <c r="B71" s="4">
        <f t="shared" si="2"/>
        <v>20.400000000000002</v>
      </c>
      <c r="C71" s="4">
        <f t="shared" si="3"/>
        <v>20.400000000000002</v>
      </c>
    </row>
    <row r="72" spans="1:3" x14ac:dyDescent="0.25">
      <c r="A72">
        <v>14</v>
      </c>
      <c r="B72" s="4">
        <f t="shared" si="2"/>
        <v>21</v>
      </c>
      <c r="C72" s="4">
        <f t="shared" si="3"/>
        <v>21</v>
      </c>
    </row>
    <row r="73" spans="1:3" x14ac:dyDescent="0.25">
      <c r="A73">
        <v>14.2</v>
      </c>
      <c r="B73" s="4">
        <f t="shared" si="2"/>
        <v>21.599999999999998</v>
      </c>
      <c r="C73" s="4">
        <f t="shared" si="3"/>
        <v>21.599999999999998</v>
      </c>
    </row>
    <row r="74" spans="1:3" x14ac:dyDescent="0.25">
      <c r="A74">
        <v>14.4</v>
      </c>
      <c r="B74" s="4">
        <f t="shared" si="2"/>
        <v>22.200000000000003</v>
      </c>
      <c r="C74" s="4">
        <f t="shared" si="3"/>
        <v>22.200000000000003</v>
      </c>
    </row>
    <row r="75" spans="1:3" x14ac:dyDescent="0.25">
      <c r="A75">
        <v>14.6</v>
      </c>
      <c r="B75" s="4">
        <f t="shared" si="2"/>
        <v>22.799999999999997</v>
      </c>
      <c r="C75" s="4">
        <f t="shared" si="3"/>
        <v>22.799999999999997</v>
      </c>
    </row>
    <row r="76" spans="1:3" x14ac:dyDescent="0.25">
      <c r="A76">
        <v>14.8</v>
      </c>
      <c r="B76" s="4">
        <f t="shared" si="2"/>
        <v>23.400000000000002</v>
      </c>
      <c r="C76" s="4">
        <f t="shared" si="3"/>
        <v>23.400000000000002</v>
      </c>
    </row>
    <row r="77" spans="1:3" x14ac:dyDescent="0.25">
      <c r="A77">
        <v>15</v>
      </c>
      <c r="B77" s="4">
        <f t="shared" si="2"/>
        <v>24</v>
      </c>
      <c r="C77" s="4">
        <f t="shared" si="3"/>
        <v>24</v>
      </c>
    </row>
    <row r="78" spans="1:3" x14ac:dyDescent="0.25">
      <c r="A78">
        <v>15.2</v>
      </c>
      <c r="B78" s="4">
        <f t="shared" si="2"/>
        <v>24.599999999999998</v>
      </c>
      <c r="C78" s="4">
        <f t="shared" si="3"/>
        <v>24.599999999999998</v>
      </c>
    </row>
    <row r="79" spans="1:3" x14ac:dyDescent="0.25">
      <c r="A79">
        <v>15.4</v>
      </c>
      <c r="B79" s="4">
        <f t="shared" si="2"/>
        <v>25.200000000000003</v>
      </c>
      <c r="C79" s="4">
        <f t="shared" si="3"/>
        <v>25.200000000000003</v>
      </c>
    </row>
    <row r="80" spans="1:3" x14ac:dyDescent="0.25">
      <c r="A80">
        <v>15.6</v>
      </c>
      <c r="B80" s="4">
        <f t="shared" si="2"/>
        <v>25.799999999999997</v>
      </c>
      <c r="C80" s="4">
        <f t="shared" si="3"/>
        <v>25.799999999999997</v>
      </c>
    </row>
    <row r="81" spans="1:3" x14ac:dyDescent="0.25">
      <c r="A81">
        <v>15.8</v>
      </c>
      <c r="B81" s="4">
        <f t="shared" si="2"/>
        <v>26.400000000000002</v>
      </c>
      <c r="C81" s="4">
        <f t="shared" si="3"/>
        <v>26.400000000000002</v>
      </c>
    </row>
    <row r="82" spans="1:3" x14ac:dyDescent="0.25">
      <c r="A82">
        <v>16</v>
      </c>
      <c r="B82" s="4">
        <f t="shared" si="2"/>
        <v>27</v>
      </c>
      <c r="C82" s="4">
        <f t="shared" si="3"/>
        <v>27</v>
      </c>
    </row>
    <row r="83" spans="1:3" x14ac:dyDescent="0.25">
      <c r="A83">
        <v>16.2</v>
      </c>
      <c r="B83" s="4">
        <f t="shared" si="2"/>
        <v>27.599999999999998</v>
      </c>
      <c r="C83" s="4">
        <f t="shared" si="3"/>
        <v>27.599999999999998</v>
      </c>
    </row>
    <row r="84" spans="1:3" x14ac:dyDescent="0.25">
      <c r="A84">
        <v>16.399999999999999</v>
      </c>
      <c r="B84" s="4">
        <f t="shared" si="2"/>
        <v>28.199999999999996</v>
      </c>
      <c r="C84" s="4">
        <f t="shared" si="3"/>
        <v>28.199999999999996</v>
      </c>
    </row>
    <row r="85" spans="1:3" x14ac:dyDescent="0.25">
      <c r="A85">
        <v>16.600000000000001</v>
      </c>
      <c r="B85" s="4">
        <f t="shared" si="2"/>
        <v>28.800000000000004</v>
      </c>
      <c r="C85" s="4">
        <f t="shared" si="3"/>
        <v>28.800000000000004</v>
      </c>
    </row>
    <row r="86" spans="1:3" x14ac:dyDescent="0.25">
      <c r="A86">
        <v>16.8</v>
      </c>
      <c r="B86" s="4">
        <f t="shared" si="2"/>
        <v>29.400000000000006</v>
      </c>
      <c r="C86" s="4">
        <f t="shared" si="3"/>
        <v>29.400000000000006</v>
      </c>
    </row>
    <row r="87" spans="1:3" x14ac:dyDescent="0.25">
      <c r="A87">
        <v>17</v>
      </c>
      <c r="B87" s="4">
        <f t="shared" si="2"/>
        <v>30</v>
      </c>
      <c r="C87" s="4">
        <f t="shared" si="3"/>
        <v>30</v>
      </c>
    </row>
    <row r="88" spans="1:3" x14ac:dyDescent="0.25">
      <c r="A88">
        <v>17.2</v>
      </c>
      <c r="B88" s="4">
        <f t="shared" si="2"/>
        <v>30.599999999999994</v>
      </c>
      <c r="C88" s="4">
        <f t="shared" si="3"/>
        <v>30.599999999999994</v>
      </c>
    </row>
    <row r="89" spans="1:3" x14ac:dyDescent="0.25">
      <c r="A89">
        <v>17.399999999999999</v>
      </c>
      <c r="B89" s="4">
        <f t="shared" si="2"/>
        <v>31.199999999999996</v>
      </c>
      <c r="C89" s="4">
        <f t="shared" si="3"/>
        <v>31.199999999999996</v>
      </c>
    </row>
    <row r="90" spans="1:3" x14ac:dyDescent="0.25">
      <c r="A90">
        <v>17.600000000000001</v>
      </c>
      <c r="B90" s="4">
        <f t="shared" si="2"/>
        <v>31.800000000000004</v>
      </c>
      <c r="C90" s="4">
        <f t="shared" si="3"/>
        <v>31.800000000000004</v>
      </c>
    </row>
    <row r="91" spans="1:3" x14ac:dyDescent="0.25">
      <c r="A91">
        <v>17.8</v>
      </c>
      <c r="B91" s="4">
        <f t="shared" si="2"/>
        <v>32.400000000000006</v>
      </c>
      <c r="C91" s="4">
        <f t="shared" si="3"/>
        <v>32.400000000000006</v>
      </c>
    </row>
    <row r="92" spans="1:3" x14ac:dyDescent="0.25">
      <c r="A92">
        <v>18</v>
      </c>
      <c r="B92" s="4">
        <f t="shared" si="2"/>
        <v>33</v>
      </c>
      <c r="C92" s="4">
        <f t="shared" si="3"/>
        <v>33</v>
      </c>
    </row>
    <row r="93" spans="1:3" x14ac:dyDescent="0.25">
      <c r="A93">
        <v>18.2</v>
      </c>
      <c r="B93" s="4">
        <f t="shared" si="2"/>
        <v>33.599999999999994</v>
      </c>
      <c r="C93" s="4">
        <f t="shared" si="3"/>
        <v>33.599999999999994</v>
      </c>
    </row>
    <row r="94" spans="1:3" x14ac:dyDescent="0.25">
      <c r="A94">
        <v>18.399999999999999</v>
      </c>
      <c r="B94" s="4">
        <f t="shared" si="2"/>
        <v>34.199999999999996</v>
      </c>
      <c r="C94" s="4">
        <f t="shared" si="3"/>
        <v>34.199999999999996</v>
      </c>
    </row>
    <row r="95" spans="1:3" x14ac:dyDescent="0.25">
      <c r="A95">
        <v>18.600000000000001</v>
      </c>
      <c r="B95" s="4">
        <f t="shared" si="2"/>
        <v>34.800000000000004</v>
      </c>
      <c r="C95" s="4">
        <f t="shared" si="3"/>
        <v>34.800000000000004</v>
      </c>
    </row>
    <row r="96" spans="1:3" x14ac:dyDescent="0.25">
      <c r="A96">
        <v>18.8</v>
      </c>
      <c r="B96" s="4">
        <f t="shared" si="2"/>
        <v>35.400000000000006</v>
      </c>
      <c r="C96" s="4">
        <f t="shared" si="3"/>
        <v>35.400000000000006</v>
      </c>
    </row>
    <row r="97" spans="1:3" x14ac:dyDescent="0.25">
      <c r="A97">
        <v>19</v>
      </c>
      <c r="B97" s="4">
        <f t="shared" si="2"/>
        <v>36</v>
      </c>
      <c r="C97" s="4">
        <f t="shared" si="3"/>
        <v>36</v>
      </c>
    </row>
    <row r="98" spans="1:3" x14ac:dyDescent="0.25">
      <c r="A98">
        <v>19.2</v>
      </c>
      <c r="B98" s="4">
        <f t="shared" si="2"/>
        <v>36.599999999999994</v>
      </c>
      <c r="C98" s="4">
        <f t="shared" si="3"/>
        <v>36.599999999999994</v>
      </c>
    </row>
    <row r="99" spans="1:3" x14ac:dyDescent="0.25">
      <c r="A99">
        <v>19.399999999999999</v>
      </c>
      <c r="B99" s="4">
        <f t="shared" si="2"/>
        <v>37.199999999999996</v>
      </c>
      <c r="C99" s="4">
        <f t="shared" si="3"/>
        <v>37.199999999999996</v>
      </c>
    </row>
    <row r="100" spans="1:3" x14ac:dyDescent="0.25">
      <c r="A100">
        <v>19.600000000000001</v>
      </c>
      <c r="B100" s="4">
        <f t="shared" si="2"/>
        <v>37.800000000000004</v>
      </c>
      <c r="C100" s="4">
        <f t="shared" si="3"/>
        <v>37.800000000000004</v>
      </c>
    </row>
    <row r="101" spans="1:3" x14ac:dyDescent="0.25">
      <c r="A101">
        <v>19.8</v>
      </c>
      <c r="B101" s="4">
        <f t="shared" si="2"/>
        <v>38.400000000000006</v>
      </c>
      <c r="C101" s="4">
        <f t="shared" si="3"/>
        <v>38.400000000000006</v>
      </c>
    </row>
    <row r="102" spans="1:3" x14ac:dyDescent="0.25">
      <c r="A102">
        <v>20</v>
      </c>
      <c r="B102" s="4">
        <f t="shared" si="2"/>
        <v>39</v>
      </c>
      <c r="C102" s="4">
        <f t="shared" si="3"/>
        <v>39</v>
      </c>
    </row>
  </sheetData>
  <conditionalFormatting sqref="B2:C102">
    <cfRule type="cellIs" dxfId="61" priority="3" operator="equal">
      <formula>0</formula>
    </cfRule>
    <cfRule type="cellIs" dxfId="60" priority="4" operator="greaterThan">
      <formula>$I$2</formula>
    </cfRule>
  </conditionalFormatting>
  <conditionalFormatting sqref="O2">
    <cfRule type="cellIs" dxfId="59" priority="1" operator="equal">
      <formula>0</formula>
    </cfRule>
    <cfRule type="cellIs" dxfId="58" priority="2" operator="greaterThan">
      <formula>$I$2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8"/>
  <sheetViews>
    <sheetView zoomScale="145" zoomScaleNormal="145" workbookViewId="0">
      <selection activeCell="C2" sqref="C2"/>
    </sheetView>
  </sheetViews>
  <sheetFormatPr defaultRowHeight="15" x14ac:dyDescent="0.25"/>
  <cols>
    <col min="1" max="1" width="15.28515625" style="1" customWidth="1"/>
    <col min="2" max="2" width="14.140625" style="2" customWidth="1"/>
    <col min="3" max="3" width="15.85546875" style="2" customWidth="1"/>
    <col min="4" max="4" width="9.28515625" customWidth="1"/>
    <col min="5" max="5" width="14.140625" bestFit="1" customWidth="1"/>
    <col min="6" max="6" width="10" customWidth="1"/>
    <col min="7" max="7" width="22.85546875" customWidth="1"/>
    <col min="8" max="8" width="22.140625" bestFit="1" customWidth="1"/>
    <col min="9" max="9" width="15" bestFit="1" customWidth="1"/>
    <col min="10" max="11" width="20.5703125" bestFit="1" customWidth="1"/>
  </cols>
  <sheetData>
    <row r="1" spans="1:11" ht="18.75" x14ac:dyDescent="0.3">
      <c r="A1" s="9" t="s">
        <v>49</v>
      </c>
      <c r="B1" s="112" t="s">
        <v>50</v>
      </c>
      <c r="C1" s="112" t="s">
        <v>2</v>
      </c>
      <c r="E1" s="8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ht="18.75" x14ac:dyDescent="0.3">
      <c r="A2" s="1" t="s">
        <v>57</v>
      </c>
      <c r="B2" s="5">
        <v>37</v>
      </c>
      <c r="C2" s="4">
        <f>ABS('Nose Gear'!E3*ABS((Table3[[#This Row],[Data]]-'Nose Gear'!G3)/10)^'Nose Gear'!F3-'Nose Gear'!H3)</f>
        <v>1.0275000000000001</v>
      </c>
      <c r="E2" s="7">
        <f>(100-SUM(Table3[Deduction]))*0.01</f>
        <v>0.56281573522711026</v>
      </c>
      <c r="G2" s="6">
        <v>120</v>
      </c>
      <c r="H2" s="6">
        <v>0</v>
      </c>
      <c r="I2" s="6">
        <v>0</v>
      </c>
      <c r="J2" s="6">
        <v>0.3</v>
      </c>
      <c r="K2">
        <f>Table1[[#This Row],[Prev Co-Efficient]]*Table1[[#This Row],[Cross Over]]-Table1[[#This Row],[Current Coefficient]]*Table1[[#This Row],[Cross Over]]+Table1[[#This Row],[Prev Subtract]]</f>
        <v>-36</v>
      </c>
    </row>
    <row r="3" spans="1:11" x14ac:dyDescent="0.25">
      <c r="A3" s="1" t="s">
        <v>58</v>
      </c>
      <c r="B3" s="5">
        <v>175</v>
      </c>
      <c r="C3" s="4">
        <f>MAX('Main Gear'!E3*IF((Table3[[#This Row],[Data]]-'Main Gear'!G3)&lt;0,0,(Table3[[#This Row],[Data]]-'Main Gear'!G3)/10)^'Main Gear'!F3-'Main Gear'!H3,0)</f>
        <v>0</v>
      </c>
      <c r="G3" s="6">
        <v>250</v>
      </c>
      <c r="H3">
        <f t="shared" ref="H3:I8" si="0">J2</f>
        <v>0.3</v>
      </c>
      <c r="I3">
        <f t="shared" si="0"/>
        <v>-36</v>
      </c>
      <c r="J3" s="6">
        <v>0.5</v>
      </c>
      <c r="K3">
        <f>Table1[[#This Row],[Prev Co-Efficient]]*Table1[[#This Row],[Cross Over]]-Table1[[#This Row],[Current Coefficient]]*Table1[[#This Row],[Cross Over]]+Table1[[#This Row],[Prev Subtract]]</f>
        <v>-86</v>
      </c>
    </row>
    <row r="4" spans="1:11" x14ac:dyDescent="0.25">
      <c r="A4" s="1" t="s">
        <v>59</v>
      </c>
      <c r="B4" s="5">
        <v>1.8</v>
      </c>
      <c r="C4" s="4">
        <f>MAX(Offset!E3*IF((Table3[[#This Row],[Data]]-Offset!G3)&lt;0,0,(Table3[[#This Row],[Data]]-Offset!G3)/10)^Offset!F3-Offset!H3,0)</f>
        <v>4.8219963310671236E-2</v>
      </c>
      <c r="E4" t="e">
        <f>ABS('Main Gear'!E3*((E5-'Main Gear'!G3)/10)^'Main Gear'!F3-'Main Gear'!H3)</f>
        <v>#NUM!</v>
      </c>
      <c r="G4" s="6">
        <v>400</v>
      </c>
      <c r="H4">
        <f t="shared" si="0"/>
        <v>0.5</v>
      </c>
      <c r="I4">
        <f t="shared" si="0"/>
        <v>-86</v>
      </c>
      <c r="J4" s="6">
        <v>0.8</v>
      </c>
      <c r="K4">
        <f>Table1[[#This Row],[Prev Co-Efficient]]*Table1[[#This Row],[Cross Over]]-Table1[[#This Row],[Current Coefficient]]*Table1[[#This Row],[Cross Over]]+Table1[[#This Row],[Prev Subtract]]</f>
        <v>-206</v>
      </c>
    </row>
    <row r="5" spans="1:11" x14ac:dyDescent="0.25">
      <c r="A5" s="1" t="s">
        <v>28</v>
      </c>
      <c r="B5" s="5">
        <v>1678</v>
      </c>
      <c r="C5" s="4">
        <f>MAX(Distance!E3*IF(ABS(Table3[[#This Row],[Data]]-Distance!G3)&lt;0,0,ABS(Table3[[#This Row],[Data]]-Distance!G3))^Distance!F3-Distance!H3,0)</f>
        <v>0</v>
      </c>
      <c r="D5" s="1"/>
      <c r="G5" s="6"/>
      <c r="H5">
        <f t="shared" si="0"/>
        <v>0.8</v>
      </c>
      <c r="I5">
        <f t="shared" si="0"/>
        <v>-206</v>
      </c>
      <c r="J5" s="6"/>
      <c r="K5">
        <f>Table1[[#This Row],[Prev Co-Efficient]]*Table1[[#This Row],[Cross Over]]-Table1[[#This Row],[Current Coefficient]]*Table1[[#This Row],[Cross Over]]+Table1[[#This Row],[Prev Subtract]]</f>
        <v>-206</v>
      </c>
    </row>
    <row r="6" spans="1:11" x14ac:dyDescent="0.25">
      <c r="A6" s="1" t="s">
        <v>29</v>
      </c>
      <c r="B6" s="5">
        <v>4.2</v>
      </c>
      <c r="C6" s="4">
        <f>MAX(Pitch!E3*IF(ABS(Table3[[#This Row],[Data]]-Pitch!G3)&lt;0,0,ABS(Table3[[#This Row],[Data]]-Pitch!G3))^Pitch!F3-Pitch!H3,0)</f>
        <v>0</v>
      </c>
      <c r="G6" s="6"/>
      <c r="H6">
        <f t="shared" si="0"/>
        <v>0</v>
      </c>
      <c r="I6">
        <f t="shared" si="0"/>
        <v>-206</v>
      </c>
      <c r="J6" s="6"/>
      <c r="K6">
        <f>Table1[[#This Row],[Prev Co-Efficient]]*Table1[[#This Row],[Cross Over]]-Table1[[#This Row],[Current Coefficient]]*Table1[[#This Row],[Cross Over]]+Table1[[#This Row],[Prev Subtract]]</f>
        <v>-206</v>
      </c>
    </row>
    <row r="7" spans="1:11" x14ac:dyDescent="0.25">
      <c r="A7" s="1" t="s">
        <v>32</v>
      </c>
      <c r="B7" s="5">
        <v>0</v>
      </c>
      <c r="C7" s="4">
        <f>MAX(Bank!E3*IF(ABS(Table3[[#This Row],[Data]]-Bank!G3)&lt;0,0,ABS(Table3[[#This Row],[Data]]-Bank!G3))^Bank!F3-Bank!H3,0)</f>
        <v>0</v>
      </c>
      <c r="G7" s="6"/>
      <c r="H7">
        <f t="shared" si="0"/>
        <v>0</v>
      </c>
      <c r="I7">
        <f t="shared" si="0"/>
        <v>-206</v>
      </c>
      <c r="J7" s="6"/>
      <c r="K7">
        <f>Table1[[#This Row],[Prev Co-Efficient]]*Table1[[#This Row],[Cross Over]]-Table1[[#This Row],[Current Coefficient]]*Table1[[#This Row],[Cross Over]]+Table1[[#This Row],[Prev Subtract]]</f>
        <v>-206</v>
      </c>
    </row>
    <row r="8" spans="1:11" x14ac:dyDescent="0.25">
      <c r="A8" s="1" t="s">
        <v>34</v>
      </c>
      <c r="B8" s="5">
        <v>0</v>
      </c>
      <c r="C8" s="4">
        <f>MAX(Crab!E3*IF(ABS(Table3[[#This Row],[Data]]-Crab!G3)&lt;0,0,ABS(Table3[[#This Row],[Data]]-Crab!G3))^Crab!F3-Crab!H3,0)</f>
        <v>0</v>
      </c>
      <c r="E8" s="112" t="s">
        <v>60</v>
      </c>
      <c r="G8" s="6"/>
      <c r="H8">
        <f t="shared" si="0"/>
        <v>0</v>
      </c>
      <c r="I8">
        <f t="shared" si="0"/>
        <v>-206</v>
      </c>
      <c r="J8" s="6"/>
      <c r="K8">
        <f>Table1[[#This Row],[Prev Co-Efficient]]*Table1[[#This Row],[Cross Over]]-Table1[[#This Row],[Current Coefficient]]*Table1[[#This Row],[Cross Over]]+Table1[[#This Row],[Prev Subtract]]</f>
        <v>-206</v>
      </c>
    </row>
    <row r="9" spans="1:11" x14ac:dyDescent="0.25">
      <c r="A9" s="1" t="s">
        <v>61</v>
      </c>
      <c r="B9" s="5">
        <v>0</v>
      </c>
      <c r="C9" s="4">
        <f>MAX(vRef!E3*IF(ABS(Table3[[#This Row],[Data]]-vRef!G3)&lt;0,0,ABS(Table3[[#This Row],[Data]]-vRef!G3))^vRef!F3-vRef!H3,0)</f>
        <v>0.10270651397830866</v>
      </c>
      <c r="E9" s="5">
        <v>10</v>
      </c>
    </row>
    <row r="10" spans="1:11" x14ac:dyDescent="0.25">
      <c r="A10" s="17" t="s">
        <v>47</v>
      </c>
      <c r="B10" s="18">
        <v>15.78</v>
      </c>
      <c r="C10" s="81">
        <f>MAX('Nose Transition'!E3*ABS((Table3[[#This Row],[Data]]*10-'Nose Transition'!G3)/10)^'Nose Transition'!F3-'Nose Transition'!H3,0)</f>
        <v>42.539999999999992</v>
      </c>
    </row>
    <row r="11" spans="1:11" x14ac:dyDescent="0.25">
      <c r="A11" s="17"/>
      <c r="B11" s="85"/>
      <c r="C11" s="84">
        <f>SUBTOTAL(109,C2:C10)</f>
        <v>43.718426477288972</v>
      </c>
    </row>
    <row r="13" spans="1:11" ht="18.75" x14ac:dyDescent="0.3">
      <c r="A13" s="122" t="s">
        <v>62</v>
      </c>
      <c r="B13" s="122"/>
      <c r="C13" s="122"/>
    </row>
    <row r="14" spans="1:11" ht="18.75" x14ac:dyDescent="0.3">
      <c r="A14" s="9" t="s">
        <v>49</v>
      </c>
      <c r="B14" s="112" t="s">
        <v>50</v>
      </c>
      <c r="C14" s="112" t="s">
        <v>2</v>
      </c>
      <c r="E14" s="8" t="s">
        <v>51</v>
      </c>
    </row>
    <row r="15" spans="1:11" ht="18.75" x14ac:dyDescent="0.3">
      <c r="A15" s="1" t="s">
        <v>57</v>
      </c>
      <c r="B15" s="41">
        <v>37</v>
      </c>
      <c r="C15" s="86">
        <f>ABS('Nose Gear'!E2*ABS((Table35[[#This Row],[Data]]-'Nose Gear'!G2)/10)^'Nose Gear'!F2-'Nose Gear'!H2)</f>
        <v>1.0275000000000001</v>
      </c>
      <c r="E15" s="7">
        <f>(100-SUM(Table35[Deduction]))*0.01</f>
        <v>0.55894749958075829</v>
      </c>
    </row>
    <row r="16" spans="1:11" x14ac:dyDescent="0.25">
      <c r="A16" s="1" t="s">
        <v>58</v>
      </c>
      <c r="B16" s="41">
        <v>175</v>
      </c>
      <c r="C16" s="86">
        <f>ABS('Main Gear'!E2*ABS((Table35[[#This Row],[Data]]-'Main Gear'!G2)/10)^'Main Gear'!F2-'Main Gear'!H2)</f>
        <v>0.43504352794587176</v>
      </c>
    </row>
    <row r="17" spans="1:11" x14ac:dyDescent="0.25">
      <c r="A17" s="1" t="s">
        <v>59</v>
      </c>
      <c r="B17" s="41">
        <v>1.8</v>
      </c>
      <c r="C17" s="86">
        <f>MAX(Offset!E2*IF((Table35[[#This Row],[Data]]-Offset!G2)&lt;0,0,(Table35[[#This Row],[Data]]-Offset!G2)/10)^Offset!F2-Offset!H2,0)</f>
        <v>0</v>
      </c>
    </row>
    <row r="18" spans="1:11" x14ac:dyDescent="0.25">
      <c r="A18" s="1" t="s">
        <v>28</v>
      </c>
      <c r="B18" s="41">
        <v>1678</v>
      </c>
      <c r="C18" s="86">
        <f>MAX(Distance!E2*IF(ABS(Table35[[#This Row],[Data]]-Distance!G2)&lt;0,0,ABS(Table35[[#This Row],[Data]]-Distance!G2))^Distance!F2-Distance!H2,0)</f>
        <v>0</v>
      </c>
      <c r="D18" s="1"/>
    </row>
    <row r="19" spans="1:11" x14ac:dyDescent="0.25">
      <c r="A19" s="1" t="s">
        <v>29</v>
      </c>
      <c r="B19" s="41">
        <v>4.2</v>
      </c>
      <c r="C19" s="86">
        <f>MAX(Pitch!E2*IF(ABS(Table35[[#This Row],[Data]]-Pitch!G2)&lt;0,0,ABS(Table35[[#This Row],[Data]]-Pitch!G2))^Pitch!F2-Pitch!H2,0)</f>
        <v>0</v>
      </c>
      <c r="K19" s="77"/>
    </row>
    <row r="20" spans="1:11" x14ac:dyDescent="0.25">
      <c r="A20" s="1" t="s">
        <v>32</v>
      </c>
      <c r="B20" s="41">
        <v>0</v>
      </c>
      <c r="C20" s="86">
        <f>MAX(Bank!E2*IF(ABS(Table35[[#This Row],[Data]]-Bank!G2)&lt;0,0,ABS(Table35[[#This Row],[Data]]-Bank!G2))^Bank!F2-Bank!H2,0)</f>
        <v>0</v>
      </c>
    </row>
    <row r="21" spans="1:11" x14ac:dyDescent="0.25">
      <c r="A21" s="1" t="s">
        <v>34</v>
      </c>
      <c r="B21" s="41">
        <v>0</v>
      </c>
      <c r="C21" s="86">
        <f>MAX(Crab!E2*IF(ABS(Table35[[#This Row],[Data]]-Crab!G2)&lt;0,0,ABS(Table35[[#This Row],[Data]]-Crab!G2))^Crab!F2-Crab!H2,0)</f>
        <v>0</v>
      </c>
      <c r="E21" s="112"/>
    </row>
    <row r="22" spans="1:11" x14ac:dyDescent="0.25">
      <c r="A22" s="1" t="s">
        <v>61</v>
      </c>
      <c r="B22" s="41">
        <v>0</v>
      </c>
      <c r="C22" s="86">
        <f>MAX(vRef!E2*IF(ABS(Table35[[#This Row],[Data]]-vRef!G2)&lt;0,0,ABS(Table35[[#This Row],[Data]]-vRef!G2))^vRef!F2-vRef!H2,0)</f>
        <v>0.10270651397830866</v>
      </c>
    </row>
    <row r="23" spans="1:11" x14ac:dyDescent="0.25">
      <c r="A23" s="17" t="s">
        <v>47</v>
      </c>
      <c r="B23" s="41">
        <v>15.78</v>
      </c>
      <c r="C23" s="86">
        <f>MAX('Nose Transition'!E2*ABS((Table35[[#This Row],[Data]]*10-'Nose Transition'!G2)/10)^'Nose Transition'!F2-'Nose Transition'!H2,0)</f>
        <v>42.539999999999992</v>
      </c>
    </row>
    <row r="24" spans="1:11" x14ac:dyDescent="0.25">
      <c r="A24" s="17"/>
      <c r="B24" s="1"/>
      <c r="C24" s="84">
        <f>SUBTOTAL(109,C15:C23)</f>
        <v>44.105250041924172</v>
      </c>
    </row>
    <row r="25" spans="1:11" x14ac:dyDescent="0.25">
      <c r="B25" s="112"/>
      <c r="C25" s="112"/>
    </row>
    <row r="26" spans="1:11" ht="18.75" x14ac:dyDescent="0.3">
      <c r="A26" s="79" t="s">
        <v>63</v>
      </c>
      <c r="B26" s="79"/>
      <c r="C26" s="79"/>
      <c r="D26" s="78"/>
    </row>
    <row r="27" spans="1:11" ht="18.75" x14ac:dyDescent="0.3">
      <c r="A27" s="9" t="s">
        <v>49</v>
      </c>
      <c r="B27" s="112" t="s">
        <v>50</v>
      </c>
      <c r="C27" s="112" t="s">
        <v>2</v>
      </c>
      <c r="D27" s="112" t="s">
        <v>64</v>
      </c>
      <c r="E27" s="8" t="s">
        <v>51</v>
      </c>
    </row>
    <row r="28" spans="1:11" ht="18.75" x14ac:dyDescent="0.3">
      <c r="A28" s="1" t="s">
        <v>57</v>
      </c>
      <c r="B28" s="41">
        <v>37</v>
      </c>
      <c r="C28" s="4">
        <f>ABS('Nose Gear'!E2*ABS((Table3511[[#This Row],[Data]]-'Nose Gear'!G2)/10)^'Nose Gear'!F2-'Nose Gear'!H2)</f>
        <v>1.0275000000000001</v>
      </c>
      <c r="D28" s="41">
        <v>5</v>
      </c>
      <c r="E28" s="7">
        <f>(100-SUM(Table3511[Deduction]))*0.01</f>
        <v>0.55894749958075829</v>
      </c>
    </row>
    <row r="29" spans="1:11" x14ac:dyDescent="0.25">
      <c r="A29" s="1" t="s">
        <v>58</v>
      </c>
      <c r="B29" s="41">
        <v>175</v>
      </c>
      <c r="C29" s="4">
        <f>ABS('Main Gear'!E2*ABS((Table3511[[#This Row],[Data]]-'Main Gear'!G2)/10)^'Main Gear'!F2-'Main Gear'!H2)</f>
        <v>0.43504352794587176</v>
      </c>
      <c r="D29" s="41">
        <v>20</v>
      </c>
    </row>
    <row r="30" spans="1:11" x14ac:dyDescent="0.25">
      <c r="A30" s="1" t="s">
        <v>59</v>
      </c>
      <c r="B30" s="41">
        <v>1.8</v>
      </c>
      <c r="C30" s="4">
        <f>MAX(Offset!E2*IF((Table3511[[#This Row],[Data]]-Offset!G2)&lt;0,0,(Table3511[[#This Row],[Data]]-Offset!G2)/10)^Offset!F2-Offset!H2,0)</f>
        <v>0</v>
      </c>
      <c r="D30" s="41">
        <v>10</v>
      </c>
    </row>
    <row r="31" spans="1:11" x14ac:dyDescent="0.25">
      <c r="A31" s="1" t="s">
        <v>28</v>
      </c>
      <c r="B31" s="41">
        <v>1678</v>
      </c>
      <c r="C31" s="4">
        <f>MAX(Distance!E2*IF(ABS(Table3511[[#This Row],[Data]]-Distance!G2)&lt;0,0,ABS(Table3511[[#This Row],[Data]]-Distance!G2))^Distance!F2-Distance!H2,0)</f>
        <v>0</v>
      </c>
      <c r="D31" s="41">
        <v>10</v>
      </c>
    </row>
    <row r="32" spans="1:11" x14ac:dyDescent="0.25">
      <c r="A32" s="1" t="s">
        <v>29</v>
      </c>
      <c r="B32" s="41">
        <v>4.2</v>
      </c>
      <c r="C32" s="4">
        <f>(MAX(Pitch!E2*IF(ABS(Table3511[[#This Row],[Data]]-Pitch!G2)&lt;0,0,ABS(Table3511[[#This Row],[Data]]-Pitch!G2))^Pitch!F2-Pitch!H2,0)*D32/10)</f>
        <v>0</v>
      </c>
      <c r="D32" s="41">
        <v>20</v>
      </c>
    </row>
    <row r="33" spans="1:5" x14ac:dyDescent="0.25">
      <c r="A33" s="1" t="s">
        <v>32</v>
      </c>
      <c r="B33" s="41">
        <v>0</v>
      </c>
      <c r="C33" s="4">
        <f>MAX(Bank!E2*IF(ABS(Table3511[[#This Row],[Data]]-Bank!G2)&lt;0,0,ABS(Table3511[[#This Row],[Data]]-Bank!G2))^Bank!F2-Bank!H2,0)</f>
        <v>0</v>
      </c>
      <c r="D33" s="41">
        <v>10</v>
      </c>
    </row>
    <row r="34" spans="1:5" x14ac:dyDescent="0.25">
      <c r="A34" s="1" t="s">
        <v>34</v>
      </c>
      <c r="B34" s="41">
        <v>0</v>
      </c>
      <c r="C34" s="4">
        <f>MAX(Crab!E2*IF(ABS(Table3511[[#This Row],[Data]]-Crab!G2)&lt;0,0,ABS(Table3511[[#This Row],[Data]]-Crab!G2))^Crab!F2-Crab!H2,0)</f>
        <v>0</v>
      </c>
      <c r="D34" s="41">
        <v>10</v>
      </c>
      <c r="E34" s="112"/>
    </row>
    <row r="35" spans="1:5" x14ac:dyDescent="0.25">
      <c r="A35" s="1" t="s">
        <v>61</v>
      </c>
      <c r="B35" s="41">
        <v>0</v>
      </c>
      <c r="C35" s="4">
        <f>MAX(vRef!E2*IF(ABS(Table3511[[#This Row],[Data]]-vRef!G2)&lt;0,0,ABS(Table3511[[#This Row],[Data]]-vRef!G2))^vRef!F2-vRef!H2,0)</f>
        <v>0.10270651397830866</v>
      </c>
      <c r="D35" s="41">
        <v>10</v>
      </c>
    </row>
    <row r="36" spans="1:5" ht="15.75" thickBot="1" x14ac:dyDescent="0.3">
      <c r="A36" s="17" t="s">
        <v>47</v>
      </c>
      <c r="B36" s="41">
        <v>15.78</v>
      </c>
      <c r="C36" s="81">
        <f>MAX('Nose Transition'!E2*ABS((Table3511[[#This Row],[Data]]*10-'Nose Transition'!G2)/10)^'Nose Transition'!F2-'Nose Transition'!H2,0)</f>
        <v>42.539999999999992</v>
      </c>
      <c r="D36" s="80">
        <v>5</v>
      </c>
    </row>
    <row r="37" spans="1:5" ht="15.75" thickTop="1" x14ac:dyDescent="0.25">
      <c r="A37" s="17"/>
      <c r="B37" s="112"/>
      <c r="C37" s="82">
        <f>SUBTOTAL(109,C28:C36)</f>
        <v>44.105250041924172</v>
      </c>
      <c r="D37" s="83">
        <f>SUBTOTAL(109,D28:D36)</f>
        <v>100</v>
      </c>
    </row>
    <row r="38" spans="1:5" x14ac:dyDescent="0.25">
      <c r="B38" s="112"/>
      <c r="C38" s="112"/>
    </row>
  </sheetData>
  <mergeCells count="1">
    <mergeCell ref="A13:C13"/>
  </mergeCells>
  <conditionalFormatting sqref="C15">
    <cfRule type="cellIs" dxfId="57" priority="71" operator="equal">
      <formula>0</formula>
    </cfRule>
    <cfRule type="cellIs" dxfId="56" priority="72" operator="greaterThan">
      <formula>$I$2</formula>
    </cfRule>
  </conditionalFormatting>
  <conditionalFormatting sqref="C16">
    <cfRule type="cellIs" dxfId="55" priority="69" operator="equal">
      <formula>0</formula>
    </cfRule>
    <cfRule type="cellIs" dxfId="54" priority="70" operator="greaterThan">
      <formula>$I$2</formula>
    </cfRule>
  </conditionalFormatting>
  <conditionalFormatting sqref="C20">
    <cfRule type="cellIs" dxfId="53" priority="67" operator="equal">
      <formula>0</formula>
    </cfRule>
    <cfRule type="cellIs" dxfId="52" priority="68" operator="greaterThan">
      <formula>$I$2</formula>
    </cfRule>
  </conditionalFormatting>
  <conditionalFormatting sqref="C17">
    <cfRule type="cellIs" dxfId="51" priority="65" operator="equal">
      <formula>0</formula>
    </cfRule>
    <cfRule type="cellIs" dxfId="50" priority="66" operator="greaterThan">
      <formula>$I$2</formula>
    </cfRule>
  </conditionalFormatting>
  <conditionalFormatting sqref="C18">
    <cfRule type="cellIs" dxfId="49" priority="63" operator="equal">
      <formula>0</formula>
    </cfRule>
    <cfRule type="cellIs" dxfId="48" priority="64" operator="greaterThan">
      <formula>$I$2</formula>
    </cfRule>
  </conditionalFormatting>
  <conditionalFormatting sqref="C19">
    <cfRule type="cellIs" dxfId="47" priority="61" operator="equal">
      <formula>0</formula>
    </cfRule>
    <cfRule type="cellIs" dxfId="46" priority="62" operator="greaterThan">
      <formula>$I$2</formula>
    </cfRule>
  </conditionalFormatting>
  <conditionalFormatting sqref="C21">
    <cfRule type="cellIs" dxfId="45" priority="59" operator="equal">
      <formula>0</formula>
    </cfRule>
    <cfRule type="cellIs" dxfId="44" priority="60" operator="greaterThan">
      <formula>$I$2</formula>
    </cfRule>
  </conditionalFormatting>
  <conditionalFormatting sqref="C22">
    <cfRule type="cellIs" dxfId="43" priority="57" operator="equal">
      <formula>0</formula>
    </cfRule>
    <cfRule type="cellIs" dxfId="42" priority="58" operator="greaterThan">
      <formula>$I$2</formula>
    </cfRule>
  </conditionalFormatting>
  <conditionalFormatting sqref="C23">
    <cfRule type="cellIs" dxfId="41" priority="55" operator="equal">
      <formula>0</formula>
    </cfRule>
    <cfRule type="cellIs" dxfId="40" priority="56" operator="greaterThan">
      <formula>$I$2</formula>
    </cfRule>
  </conditionalFormatting>
  <conditionalFormatting sqref="C10">
    <cfRule type="cellIs" dxfId="39" priority="37" operator="equal">
      <formula>0</formula>
    </cfRule>
    <cfRule type="cellIs" dxfId="38" priority="38" operator="greaterThan">
      <formula>$I$2</formula>
    </cfRule>
  </conditionalFormatting>
  <conditionalFormatting sqref="C2">
    <cfRule type="cellIs" dxfId="37" priority="53" operator="equal">
      <formula>0</formula>
    </cfRule>
    <cfRule type="cellIs" dxfId="36" priority="54" operator="greaterThan">
      <formula>$I$2</formula>
    </cfRule>
  </conditionalFormatting>
  <conditionalFormatting sqref="C3">
    <cfRule type="cellIs" dxfId="35" priority="51" operator="equal">
      <formula>0</formula>
    </cfRule>
    <cfRule type="cellIs" dxfId="34" priority="52" operator="greaterThan">
      <formula>$I$2</formula>
    </cfRule>
  </conditionalFormatting>
  <conditionalFormatting sqref="C7">
    <cfRule type="cellIs" dxfId="33" priority="49" operator="equal">
      <formula>0</formula>
    </cfRule>
    <cfRule type="cellIs" dxfId="32" priority="50" operator="greaterThan">
      <formula>$I$2</formula>
    </cfRule>
  </conditionalFormatting>
  <conditionalFormatting sqref="C4">
    <cfRule type="cellIs" dxfId="31" priority="47" operator="equal">
      <formula>0</formula>
    </cfRule>
    <cfRule type="cellIs" dxfId="30" priority="48" operator="greaterThan">
      <formula>$I$2</formula>
    </cfRule>
  </conditionalFormatting>
  <conditionalFormatting sqref="C5">
    <cfRule type="cellIs" dxfId="29" priority="45" operator="equal">
      <formula>0</formula>
    </cfRule>
    <cfRule type="cellIs" dxfId="28" priority="46" operator="greaterThan">
      <formula>$I$2</formula>
    </cfRule>
  </conditionalFormatting>
  <conditionalFormatting sqref="C6">
    <cfRule type="cellIs" dxfId="27" priority="43" operator="equal">
      <formula>0</formula>
    </cfRule>
    <cfRule type="cellIs" dxfId="26" priority="44" operator="greaterThan">
      <formula>$I$2</formula>
    </cfRule>
  </conditionalFormatting>
  <conditionalFormatting sqref="C8">
    <cfRule type="cellIs" dxfId="25" priority="41" operator="equal">
      <formula>0</formula>
    </cfRule>
    <cfRule type="cellIs" dxfId="24" priority="42" operator="greaterThan">
      <formula>$I$2</formula>
    </cfRule>
  </conditionalFormatting>
  <conditionalFormatting sqref="C9">
    <cfRule type="cellIs" dxfId="23" priority="39" operator="equal">
      <formula>0</formula>
    </cfRule>
    <cfRule type="cellIs" dxfId="22" priority="40" operator="greaterThan">
      <formula>$I$2</formula>
    </cfRule>
  </conditionalFormatting>
  <conditionalFormatting sqref="C28">
    <cfRule type="cellIs" dxfId="21" priority="17" operator="equal">
      <formula>0</formula>
    </cfRule>
    <cfRule type="cellIs" dxfId="20" priority="18" operator="greaterThan">
      <formula>$I$2</formula>
    </cfRule>
  </conditionalFormatting>
  <conditionalFormatting sqref="C29">
    <cfRule type="cellIs" dxfId="19" priority="15" operator="equal">
      <formula>0</formula>
    </cfRule>
    <cfRule type="cellIs" dxfId="18" priority="16" operator="greaterThan">
      <formula>$I$2</formula>
    </cfRule>
  </conditionalFormatting>
  <conditionalFormatting sqref="C33">
    <cfRule type="cellIs" dxfId="17" priority="13" operator="equal">
      <formula>0</formula>
    </cfRule>
    <cfRule type="cellIs" dxfId="16" priority="14" operator="greaterThan">
      <formula>$I$2</formula>
    </cfRule>
  </conditionalFormatting>
  <conditionalFormatting sqref="C30">
    <cfRule type="cellIs" dxfId="15" priority="11" operator="equal">
      <formula>0</formula>
    </cfRule>
    <cfRule type="cellIs" dxfId="14" priority="12" operator="greaterThan">
      <formula>$I$2</formula>
    </cfRule>
  </conditionalFormatting>
  <conditionalFormatting sqref="C31">
    <cfRule type="cellIs" dxfId="13" priority="9" operator="equal">
      <formula>0</formula>
    </cfRule>
    <cfRule type="cellIs" dxfId="12" priority="10" operator="greaterThan">
      <formula>$I$2</formula>
    </cfRule>
  </conditionalFormatting>
  <conditionalFormatting sqref="C32">
    <cfRule type="cellIs" dxfId="11" priority="7" operator="equal">
      <formula>0</formula>
    </cfRule>
    <cfRule type="cellIs" dxfId="10" priority="8" operator="greaterThan">
      <formula>$I$2</formula>
    </cfRule>
  </conditionalFormatting>
  <conditionalFormatting sqref="C34">
    <cfRule type="cellIs" dxfId="9" priority="5" operator="equal">
      <formula>0</formula>
    </cfRule>
    <cfRule type="cellIs" dxfId="8" priority="6" operator="greaterThan">
      <formula>$I$2</formula>
    </cfRule>
  </conditionalFormatting>
  <conditionalFormatting sqref="C35">
    <cfRule type="cellIs" dxfId="7" priority="3" operator="equal">
      <formula>0</formula>
    </cfRule>
    <cfRule type="cellIs" dxfId="6" priority="4" operator="greaterThan">
      <formula>$I$2</formula>
    </cfRule>
  </conditionalFormatting>
  <conditionalFormatting sqref="C36">
    <cfRule type="cellIs" dxfId="5" priority="1" operator="equal">
      <formula>0</formula>
    </cfRule>
    <cfRule type="cellIs" dxfId="4" priority="2" operator="greaterThan">
      <formula>$I$2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B8EF-2DD4-41EC-928F-52EEDAC3C134}">
  <sheetPr codeName="Sheet13"/>
  <dimension ref="A1:AA106"/>
  <sheetViews>
    <sheetView tabSelected="1" workbookViewId="0">
      <selection activeCell="P12" sqref="P12"/>
    </sheetView>
  </sheetViews>
  <sheetFormatPr defaultRowHeight="15" x14ac:dyDescent="0.25"/>
  <cols>
    <col min="1" max="1" width="8.28515625" bestFit="1" customWidth="1"/>
    <col min="2" max="2" width="17" customWidth="1"/>
    <col min="3" max="3" width="34.28515625" customWidth="1"/>
    <col min="4" max="4" width="10.5703125" customWidth="1"/>
    <col min="5" max="5" width="10.7109375" customWidth="1"/>
    <col min="6" max="6" width="8" customWidth="1"/>
    <col min="7" max="7" width="15.28515625" bestFit="1" customWidth="1"/>
    <col min="8" max="8" width="7.85546875" bestFit="1" customWidth="1"/>
    <col min="9" max="9" width="7.85546875" customWidth="1"/>
    <col min="10" max="10" width="8.28515625" customWidth="1"/>
    <col min="11" max="11" width="10.7109375" customWidth="1"/>
    <col min="12" max="12" width="9.5703125" customWidth="1"/>
    <col min="13" max="13" width="9" bestFit="1" customWidth="1"/>
    <col min="14" max="15" width="7.28515625" bestFit="1" customWidth="1"/>
    <col min="16" max="16" width="15.28515625" customWidth="1"/>
    <col min="17" max="18" width="14.140625" bestFit="1" customWidth="1"/>
    <col min="19" max="19" width="15.140625" customWidth="1"/>
    <col min="20" max="20" width="17.28515625" customWidth="1"/>
    <col min="21" max="21" width="14" bestFit="1" customWidth="1"/>
    <col min="22" max="22" width="13.85546875" bestFit="1" customWidth="1"/>
    <col min="23" max="24" width="13.5703125" bestFit="1" customWidth="1"/>
    <col min="25" max="25" width="15.28515625" bestFit="1" customWidth="1"/>
    <col min="26" max="26" width="70.42578125" bestFit="1" customWidth="1"/>
    <col min="27" max="27" width="4.42578125" customWidth="1"/>
    <col min="28" max="28" width="12.85546875" customWidth="1"/>
    <col min="29" max="29" width="7.7109375" customWidth="1"/>
    <col min="30" max="30" width="6.5703125" customWidth="1"/>
  </cols>
  <sheetData>
    <row r="1" spans="1:27" x14ac:dyDescent="0.25">
      <c r="G1" s="1" t="s">
        <v>65</v>
      </c>
      <c r="H1" s="5" t="b">
        <v>0</v>
      </c>
      <c r="I1" s="112"/>
      <c r="J1" s="112"/>
      <c r="K1" s="112"/>
      <c r="L1" s="112"/>
      <c r="M1" s="112"/>
      <c r="N1" s="112"/>
      <c r="O1" s="112"/>
      <c r="P1" s="112"/>
    </row>
    <row r="2" spans="1:27" x14ac:dyDescent="0.25">
      <c r="G2" s="1" t="s">
        <v>66</v>
      </c>
      <c r="H2" s="5">
        <v>100</v>
      </c>
      <c r="I2" s="9" t="s">
        <v>67</v>
      </c>
      <c r="J2" s="112"/>
      <c r="K2" s="112"/>
      <c r="L2" s="112"/>
      <c r="M2" s="112"/>
      <c r="N2" s="112"/>
      <c r="O2" s="112"/>
      <c r="P2" s="112"/>
    </row>
    <row r="3" spans="1:27" x14ac:dyDescent="0.25">
      <c r="G3" s="1" t="s">
        <v>68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112"/>
    </row>
    <row r="4" spans="1:27" x14ac:dyDescent="0.25">
      <c r="G4" s="1" t="s">
        <v>69</v>
      </c>
      <c r="H4" s="5">
        <v>1</v>
      </c>
      <c r="I4" s="5">
        <v>1</v>
      </c>
      <c r="J4" s="5">
        <v>0.1</v>
      </c>
      <c r="K4" s="5">
        <v>1</v>
      </c>
      <c r="L4" s="5">
        <f>10^-1</f>
        <v>0.1</v>
      </c>
      <c r="M4" s="5">
        <v>0.1</v>
      </c>
      <c r="N4" s="5">
        <v>0.1</v>
      </c>
      <c r="O4" s="5">
        <v>1</v>
      </c>
      <c r="P4" s="5">
        <v>1</v>
      </c>
    </row>
    <row r="5" spans="1:27" x14ac:dyDescent="0.25">
      <c r="C5" s="1"/>
      <c r="G5" s="36" t="s">
        <v>70</v>
      </c>
      <c r="H5" s="41">
        <f>COUNTA(WFLandings[Raw Qs483 from PSX])</f>
        <v>93</v>
      </c>
      <c r="I5" s="112"/>
      <c r="J5" s="112"/>
      <c r="K5" s="112"/>
      <c r="L5" s="112"/>
      <c r="M5" s="112"/>
      <c r="N5" s="112"/>
      <c r="O5" s="112"/>
      <c r="P5" s="112"/>
    </row>
    <row r="6" spans="1:27" ht="15.75" thickBot="1" x14ac:dyDescent="0.3">
      <c r="G6" s="40"/>
      <c r="H6" s="40"/>
    </row>
    <row r="7" spans="1:27" ht="22.5" thickTop="1" thickBot="1" x14ac:dyDescent="0.4">
      <c r="A7" s="23" t="s">
        <v>50</v>
      </c>
      <c r="C7" s="60"/>
      <c r="F7" s="37"/>
      <c r="G7" s="111" t="s">
        <v>71</v>
      </c>
      <c r="H7" s="123" t="s">
        <v>72</v>
      </c>
      <c r="I7" s="124"/>
      <c r="J7" s="124"/>
      <c r="K7" s="124"/>
      <c r="L7" s="124"/>
      <c r="M7" s="124"/>
      <c r="N7" s="124"/>
      <c r="O7" s="124"/>
      <c r="P7" s="125"/>
      <c r="Q7" s="123" t="s">
        <v>73</v>
      </c>
      <c r="R7" s="124"/>
      <c r="S7" s="124"/>
      <c r="T7" s="124"/>
      <c r="U7" s="124"/>
      <c r="V7" s="124"/>
      <c r="W7" s="124"/>
      <c r="X7" s="124"/>
      <c r="Y7" s="125"/>
      <c r="Z7" s="51"/>
    </row>
    <row r="8" spans="1:27" ht="16.5" thickTop="1" x14ac:dyDescent="0.25">
      <c r="C8" s="60"/>
      <c r="D8" s="11"/>
      <c r="F8" s="39" t="s">
        <v>74</v>
      </c>
      <c r="G8" s="35">
        <f ca="1">AVERAGEIF(G$14:OFFSET(G$14,$H$5-2,0),"&gt;0")</f>
        <v>68.407598401231269</v>
      </c>
      <c r="H8" s="50">
        <f ca="1">AVERAGE(H$14:OFFSET(H$14,$H$5-2,0))</f>
        <v>173.65217391304347</v>
      </c>
      <c r="I8" s="33">
        <f ca="1">AVERAGE(I$14:OFFSET(I$14,$H$5-1,0))</f>
        <v>408.58064516129031</v>
      </c>
      <c r="J8" s="34">
        <f ca="1">AVERAGE(J$14:OFFSET(J$14,$H$5-1,0))</f>
        <v>20.544086021505379</v>
      </c>
      <c r="K8" s="33">
        <f ca="1">AVERAGE(K$14:OFFSET(K$14,$H$5-1,0))</f>
        <v>1612.494623655914</v>
      </c>
      <c r="L8" s="34">
        <f ca="1">AVERAGE(L$14:OFFSET(L$14,$H$5-1,0))</f>
        <v>3.2645161290322595</v>
      </c>
      <c r="M8" s="34">
        <f ca="1">AVERAGE(M$14:OFFSET(M$14,$H$5-1,0))</f>
        <v>1.1236559139784947</v>
      </c>
      <c r="N8" s="34">
        <f ca="1">AVERAGE(N$14:OFFSET(N$14,$H$5-1,0))</f>
        <v>1.8129032258064512</v>
      </c>
      <c r="O8" s="33">
        <f ca="1">AVERAGE(O$14:OFFSET(O$14,$H$5-1,0))</f>
        <v>-1.7849462365591398</v>
      </c>
      <c r="P8" s="34">
        <f ca="1">AVERAGE(P$14:OFFSET(P$14,$H$5-1,0))</f>
        <v>5.7171182795698927</v>
      </c>
      <c r="Q8" s="31">
        <f ca="1">AVERAGE(Q$14:OFFSET(Q$14,$H$5-1,0))</f>
        <v>6.112903225806452</v>
      </c>
      <c r="R8" s="34">
        <f ca="1">AVERAGE(R$14:OFFSET(R$14,$H$5-1,0))</f>
        <v>19.964246251912893</v>
      </c>
      <c r="S8" s="34">
        <f ca="1">AVERAGE(S$14:OFFSET(S$14,$H$5-1,0))</f>
        <v>0</v>
      </c>
      <c r="T8" s="34">
        <f ca="1">AVERAGE(T$14:OFFSET(T$14,$H$5-1,0))</f>
        <v>0</v>
      </c>
      <c r="U8" s="34">
        <f ca="1">AVERAGE(U$14:OFFSET(U$14,$H$5-1,0))</f>
        <v>1.1552887323394976</v>
      </c>
      <c r="V8" s="34">
        <f ca="1">AVERAGE(V$14:OFFSET(V$14,$H$5-1,0))</f>
        <v>1.2908064496649463</v>
      </c>
      <c r="W8" s="34">
        <f ca="1">AVERAGE(W$14:OFFSET(W$14,$H$5-1,0))</f>
        <v>0.617819867690522</v>
      </c>
      <c r="X8" s="34">
        <f ca="1">AVERAGE(X$14:OFFSET(X$14,$H$5-1,0))</f>
        <v>13.277488199274844</v>
      </c>
      <c r="Y8" s="53">
        <f ca="1">AVERAGE(Y$14:OFFSET(Y$14,$H$5-1,0))</f>
        <v>5.6383225806451627</v>
      </c>
      <c r="Z8" s="52"/>
      <c r="AA8" s="24"/>
    </row>
    <row r="9" spans="1:27" ht="15.75" x14ac:dyDescent="0.25">
      <c r="B9" s="46"/>
      <c r="C9" s="60"/>
      <c r="F9" s="38" t="s">
        <v>75</v>
      </c>
      <c r="G9" s="35">
        <f ca="1">_xlfn.STDEV.S(G$14:OFFSET(G$14,$H$5-1,0))</f>
        <v>29.05095542338497</v>
      </c>
      <c r="H9" s="50">
        <f ca="1">_xlfn.STDEV.S(H$14:OFFSET(H$14,$H$5-1,0))</f>
        <v>162.52650950740349</v>
      </c>
      <c r="I9" s="33">
        <f ca="1">_xlfn.STDEV.S(I$14:OFFSET(I$14,$H$5-1,0))</f>
        <v>221.48011602676979</v>
      </c>
      <c r="J9" s="34">
        <f ca="1">_xlfn.STDEV.S(J$14:OFFSET(J$14,$H$5-1,0))</f>
        <v>104.15537355146252</v>
      </c>
      <c r="K9" s="33">
        <f ca="1">_xlfn.STDEV.S(K$14:OFFSET(K$14,$H$5-1,0))</f>
        <v>3424.8556796748699</v>
      </c>
      <c r="L9" s="34">
        <f ca="1">_xlfn.STDEV.S(L$14:OFFSET(L$14,$H$5-1,0))</f>
        <v>1.1040090147405159</v>
      </c>
      <c r="M9" s="34">
        <f ca="1">_xlfn.STDEV.S(M$14:OFFSET(M$14,$H$5-1,0))</f>
        <v>1.5086992561591914</v>
      </c>
      <c r="N9" s="34">
        <f ca="1">_xlfn.STDEV.S(N$14:OFFSET(N$14,$H$5-1,0))</f>
        <v>2.0912460299841018</v>
      </c>
      <c r="O9" s="33">
        <f ca="1">_xlfn.STDEV.S(O$14:OFFSET(O$14,$H$5-1,0))</f>
        <v>11.814553904590278</v>
      </c>
      <c r="P9" s="34">
        <f ca="1">_xlfn.STDEV.S(P$14:OFFSET(P$14,$H$5-1,0))</f>
        <v>3.4689408540506039</v>
      </c>
      <c r="Q9" s="31">
        <f ca="1">_xlfn.STDEV.S(Q$14:OFFSET(Q$14,$H$5-1,0))</f>
        <v>11.090580372613621</v>
      </c>
      <c r="R9" s="34">
        <f ca="1">_xlfn.STDEV.S(R$14:OFFSET(R$14,$H$5-1,0))</f>
        <v>20.318248778824419</v>
      </c>
      <c r="S9" s="34">
        <f ca="1">_xlfn.STDEV.S(S$14:OFFSET(S$14,$H$5-1,0))</f>
        <v>0</v>
      </c>
      <c r="T9" s="34">
        <f ca="1">_xlfn.STDEV.S(T$14:OFFSET(T$14,$H$5-1,0))</f>
        <v>0</v>
      </c>
      <c r="U9" s="34">
        <f ca="1">_xlfn.STDEV.S(U$14:OFFSET(U$14,$H$5-1,0))</f>
        <v>3.9688575284962688</v>
      </c>
      <c r="V9" s="34">
        <f ca="1">_xlfn.STDEV.S(V$14:OFFSET(V$14,$H$5-1,0))</f>
        <v>2.4050860313292457</v>
      </c>
      <c r="W9" s="34">
        <f ca="1">_xlfn.STDEV.S(W$14:OFFSET(W$14,$H$5-1,0))</f>
        <v>2.8767621208039365</v>
      </c>
      <c r="X9" s="34">
        <f ca="1">_xlfn.STDEV.S(X$14:OFFSET(X$14,$H$5-1,0))</f>
        <v>60.968639053450801</v>
      </c>
      <c r="Y9" s="53">
        <f ca="1">_xlfn.STDEV.S(Y$14:OFFSET(Y$14,$H$5-1,0))</f>
        <v>5.891730365449396</v>
      </c>
      <c r="Z9" s="53"/>
      <c r="AA9" s="24"/>
    </row>
    <row r="10" spans="1:27" ht="15.75" x14ac:dyDescent="0.25">
      <c r="C10" s="60"/>
      <c r="F10" s="39" t="s">
        <v>76</v>
      </c>
      <c r="G10" s="35">
        <f ca="1">MAX(G$14:OFFSET(G$14,$H$5-1,0))</f>
        <v>99.39724957920285</v>
      </c>
      <c r="H10" s="50">
        <f ca="1">MIN(H$14:OFFSET(H$14,$H$5-1,0))</f>
        <v>29</v>
      </c>
      <c r="I10" s="33">
        <f ca="1">MIN(I$14:OFFSET(I$14,$H$5-1,0))</f>
        <v>61</v>
      </c>
      <c r="J10" s="34">
        <f ca="1">MIN(J$14:OFFSET(J$14,$H$5-1,0))</f>
        <v>0</v>
      </c>
      <c r="K10" s="33">
        <f t="array" aca="1" ref="K10" ca="1">INDEX(K$14:OFFSET(K$14,$H$5-1,0),MATCH(MIN(ABS(K$14:OFFSET(K$14,$H$5-1,0)-Distance!$G$2)),ABS(K$14:OFFSET(K$14,$H$5-1,0)-Distance!$G$2),0))</f>
        <v>1576</v>
      </c>
      <c r="L10" s="34" cm="1">
        <f t="array" aca="1" ref="L10" ca="1">INDEX(L$14:OFFSET(L$14,$H$5-1,0),MATCH(MIN(ABS(L$14:OFFSET(L$14,$H$5-1,0)-Pitch!$G$2)),ABS(L$14:OFFSET(L$14,$H$5-1,0)-Pitch!$G$2),0))</f>
        <v>3.9000000000000004</v>
      </c>
      <c r="M10" s="33">
        <f ca="1">MIN(M$14:OFFSET(M$14,$H$5-1,0))</f>
        <v>0</v>
      </c>
      <c r="N10" s="34">
        <f t="array" aca="1" ref="N10" ca="1">INDEX(N$14:OFFSET(N$14,$H$5-1,0),MATCH(MIN(ABS(N$14:OFFSET(N$14,$H$5-1,0)-Crab!$G$2)),ABS(N$14:OFFSET(N$14,$H$5-1,0)-Crab!$G$2),0))</f>
        <v>0</v>
      </c>
      <c r="O10" s="34">
        <f t="array" aca="1" ref="O10" ca="1">MIN(ABS(O$14:OFFSET(O$14,$H$5-1,0)))</f>
        <v>0</v>
      </c>
      <c r="P10" s="34" cm="1">
        <f t="array" aca="1" ref="P10" ca="1">INDEX(P$14:OFFSET(P$14,$H$5-1,0),MATCH(MIN(ABS(P$14:OFFSET(P$14,$H$5-1,0)-'Nose Transition'!$G$2)),ABS(P$14:OFFSET(P$14,$H$5-1,0)-'Nose Transition'!$G$2),0))</f>
        <v>6</v>
      </c>
      <c r="Q10" s="31">
        <f ca="1">MIN(Q$14:OFFSET(Q$14,$H$5-1,0))</f>
        <v>0</v>
      </c>
      <c r="R10" s="34">
        <f ca="1">MIN(R$14:OFFSET(R$14,$H$5-1,0))</f>
        <v>0</v>
      </c>
      <c r="S10" s="34">
        <f ca="1">MIN(S$14:OFFSET(S$14,$H$5-1,0))</f>
        <v>0</v>
      </c>
      <c r="T10" s="34">
        <f ca="1">MIN(T$14:OFFSET(T$14,$H$5-1,0))</f>
        <v>0</v>
      </c>
      <c r="U10" s="34">
        <f ca="1">MIN(U$14:OFFSET(U$14,$H$5-1,0))</f>
        <v>0</v>
      </c>
      <c r="V10" s="34">
        <f ca="1">MIN(V$14:OFFSET(V$14,$H$5-1,0))</f>
        <v>0</v>
      </c>
      <c r="W10" s="34">
        <f ca="1">MIN(W$14:OFFSET(W$14,$H$5-1,0))</f>
        <v>0</v>
      </c>
      <c r="X10" s="34">
        <f ca="1">MIN(X$14:OFFSET(X$14,$H$5-1,0))</f>
        <v>0</v>
      </c>
      <c r="Y10" s="34">
        <f ca="1">MIN(Y$14:OFFSET(Y$14,$H$5-1,0))</f>
        <v>0</v>
      </c>
      <c r="Z10" s="118"/>
      <c r="AA10" s="24"/>
    </row>
    <row r="11" spans="1:27" ht="15.75" x14ac:dyDescent="0.25">
      <c r="C11" s="60"/>
      <c r="D11" s="47"/>
      <c r="F11" s="39" t="s">
        <v>77</v>
      </c>
      <c r="G11" s="35">
        <f ca="1">MIN(G$14:OFFSET(G$14,$H$5-1,0))</f>
        <v>0</v>
      </c>
      <c r="H11" s="50">
        <f ca="1">MAX(H$14:OFFSET(H$14,$H$5-1,0))</f>
        <v>1177</v>
      </c>
      <c r="I11" s="33">
        <f ca="1">MAX(I$14:OFFSET(I$14,$H$5-1,0))</f>
        <v>1098</v>
      </c>
      <c r="J11" s="34">
        <f ca="1">MAX(J$14:OFFSET(J$14,$H$5-1,0))</f>
        <v>999.90000000000009</v>
      </c>
      <c r="K11" s="33" cm="1">
        <f t="array" aca="1" ref="K11" ca="1">INDEX(K$14:OFFSET(K$14,$H$5-1,0),MATCH(MAX(ABS(K$14:OFFSET(K$14,$H$5-1,0)-Distance!$G$2)),ABS(K$14:OFFSET(K$14,$H$5-1,0)-Distance!$G$2),0))</f>
        <v>-21877</v>
      </c>
      <c r="L11" s="34" cm="1">
        <f t="array" aca="1" ref="L11" ca="1">INDEX(L$14:OFFSET(L$14,$H$5-1,0),MATCH(MAX(ABS(L$14:OFFSET(L$14,$H$5-1,0)-Pitch!$G$2)),ABS(L$14:OFFSET(L$14,$H$5-1,0)-Pitch!$G$2),0))</f>
        <v>-1.1000000000000001</v>
      </c>
      <c r="M11" s="34">
        <f ca="1">MAX(M$14:OFFSET(M$14,$H$5-1,0))</f>
        <v>9.2000000000000011</v>
      </c>
      <c r="N11" s="34">
        <f t="array" aca="1" ref="N11" ca="1">INDEX(N$14:OFFSET(N$14,$H$5-1,0),MATCH(MAX(ABS(N$14:OFFSET(N$14,$H$5-1,0)-Crab!$G$2)),ABS(N$14:OFFSET(N$14,$H$5-1,0)-Crab!$G$2),0))</f>
        <v>12.200000000000001</v>
      </c>
      <c r="O11" s="33">
        <f t="array" aca="1" ref="O11" ca="1">INDEX(O$14:OFFSET(O$14,$H$5-1,0),MATCH(MAX(ABS(O$14:OFFSET(O$14,$H$5-1,0)-vRef!$G$2)),ABS(O$14:OFFSET(O$14,$H$5-1,0)-vRef!$G$2),0))</f>
        <v>82</v>
      </c>
      <c r="P11" s="34" cm="1">
        <f t="array" aca="1" ref="P11" ca="1">INDEX(P$14:OFFSET(P$14,$H$5-1,0),MATCH(MAX(ABS(P$14:OFFSET(P$14,$H$5-1,0)-'Nose Transition'!$G$2)),ABS(P$14:OFFSET(P$14,$H$5-1,0)-'Nose Transition'!$G$2),0))</f>
        <v>15.871</v>
      </c>
      <c r="Q11" s="31">
        <f ca="1">MAX(Q$14:OFFSET(Q$14,$H$5-1,0))</f>
        <v>79.274999999999991</v>
      </c>
      <c r="R11" s="34">
        <f ca="1">MAX(R$14:OFFSET(R$14,$H$5-1,0))</f>
        <v>99.207159970404064</v>
      </c>
      <c r="S11" s="34">
        <f ca="1">MAX(S$14:OFFSET(S$14,$H$5-1,0))</f>
        <v>0</v>
      </c>
      <c r="T11" s="34">
        <f ca="1">MAX(T$14:OFFSET(T$14,$H$5-1,0))</f>
        <v>0</v>
      </c>
      <c r="U11" s="34">
        <f ca="1">MAX(U$14:OFFSET(U$14,$H$5-1,0))</f>
        <v>33.554009572659659</v>
      </c>
      <c r="V11" s="34">
        <f ca="1">MAX(V$14:OFFSET(V$14,$H$5-1,0))</f>
        <v>16.228912649508263</v>
      </c>
      <c r="W11" s="34">
        <f ca="1">MAX(W$14:OFFSET(W$14,$H$5-1,0))</f>
        <v>23.075030213485601</v>
      </c>
      <c r="X11" s="34">
        <f ca="1">MAX(X$14:OFFSET(X$14,$H$5-1,0))</f>
        <v>579.15307232952853</v>
      </c>
      <c r="Y11" s="34">
        <f ca="1">MAX(Y$14:OFFSET(Y$14,$H$5-1,0))</f>
        <v>26.613</v>
      </c>
      <c r="Z11" s="118"/>
      <c r="AA11" s="24"/>
    </row>
    <row r="12" spans="1:27" ht="15.75" x14ac:dyDescent="0.25">
      <c r="F12" s="39"/>
      <c r="G12" s="39"/>
      <c r="H12" s="33"/>
      <c r="I12" s="30"/>
      <c r="J12" s="29"/>
      <c r="L12" s="30"/>
      <c r="M12" s="30"/>
      <c r="N12" s="29"/>
      <c r="O12" s="30"/>
      <c r="Q12" s="31"/>
      <c r="R12" s="55"/>
      <c r="S12" s="55"/>
      <c r="T12" s="55"/>
      <c r="U12" s="55"/>
      <c r="V12" s="55"/>
      <c r="W12" s="55"/>
      <c r="X12" s="55"/>
      <c r="Y12" s="56"/>
      <c r="Z12" s="54"/>
      <c r="AA12" s="24"/>
    </row>
    <row r="13" spans="1:27" x14ac:dyDescent="0.25">
      <c r="A13" s="13" t="s">
        <v>78</v>
      </c>
      <c r="B13" s="13" t="s">
        <v>79</v>
      </c>
      <c r="C13" s="13" t="s">
        <v>80</v>
      </c>
      <c r="D13" t="s">
        <v>81</v>
      </c>
      <c r="E13" t="s">
        <v>82</v>
      </c>
      <c r="F13" s="19" t="s">
        <v>83</v>
      </c>
      <c r="G13" s="112" t="s">
        <v>84</v>
      </c>
      <c r="H13" s="59" t="s">
        <v>57</v>
      </c>
      <c r="I13" s="9" t="s">
        <v>58</v>
      </c>
      <c r="J13" s="9" t="s">
        <v>17</v>
      </c>
      <c r="K13" s="9" t="s">
        <v>28</v>
      </c>
      <c r="L13" s="9" t="s">
        <v>29</v>
      </c>
      <c r="M13" s="9" t="s">
        <v>32</v>
      </c>
      <c r="N13" s="9" t="s">
        <v>34</v>
      </c>
      <c r="O13" s="9" t="s">
        <v>85</v>
      </c>
      <c r="P13" s="9" t="s">
        <v>86</v>
      </c>
      <c r="Q13" s="59" t="s">
        <v>87</v>
      </c>
      <c r="R13" s="9" t="s">
        <v>88</v>
      </c>
      <c r="S13" s="9" t="s">
        <v>89</v>
      </c>
      <c r="T13" s="9" t="s">
        <v>90</v>
      </c>
      <c r="U13" s="9" t="s">
        <v>91</v>
      </c>
      <c r="V13" s="9" t="s">
        <v>92</v>
      </c>
      <c r="W13" s="9" t="s">
        <v>93</v>
      </c>
      <c r="X13" s="9" t="s">
        <v>94</v>
      </c>
      <c r="Y13" s="9" t="s">
        <v>95</v>
      </c>
      <c r="Z13" s="9" t="s">
        <v>96</v>
      </c>
    </row>
    <row r="14" spans="1:27" ht="15.75" x14ac:dyDescent="0.25">
      <c r="A14" s="93">
        <v>2048</v>
      </c>
      <c r="B14" s="32" t="s">
        <v>113</v>
      </c>
      <c r="C14" s="87" t="s">
        <v>261</v>
      </c>
      <c r="D14" s="22"/>
      <c r="E14" s="22">
        <v>6.6849999999999996</v>
      </c>
      <c r="F14" s="25"/>
      <c r="G14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99.39724957920285</v>
      </c>
      <c r="H1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95</v>
      </c>
      <c r="I14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120</v>
      </c>
      <c r="J14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4.5</v>
      </c>
      <c r="K14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1218</v>
      </c>
      <c r="L14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4.3</v>
      </c>
      <c r="M14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0.4</v>
      </c>
      <c r="N14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2.4000000000000004</v>
      </c>
      <c r="O14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</v>
      </c>
      <c r="P14" s="27">
        <f>IF(WFLandings[[#This Row],[Raw Qs483 from PSX]]="","",(WFLandings[[#This Row],[Nose Sec]]-WFLandings[[#This Row],[Main Sec]])*$P$4)</f>
        <v>6.6849999999999996</v>
      </c>
      <c r="Q1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1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</v>
      </c>
      <c r="S14" s="27">
        <f>IF(WFLandings[[#This Row],[Raw Qs483 from PSX]]="","",MAX(Offset!E$2*ABS(IF((WFLandings[[#This Row],[Offset]]-Offset!G$2)&lt;0,0,(WFLandings[[#This Row],[Offset]]-Offset!G$2)))^Offset!F$2-Offset!H$2,0))</f>
        <v>0</v>
      </c>
      <c r="T1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4" s="27">
        <f>IF(WFLandings[[#This Row],[Raw Qs483 from PSX]]="","",MAX(Pitch!E$2*IF(ABS(WFLandings[[#This Row],[Pitch]]-Pitch!G$2)&lt;0,0,ABS(WFLandings[[#This Row],[Pitch]]-Pitch!G$2))^Pitch!F$2-Pitch!H$2,0))</f>
        <v>0</v>
      </c>
      <c r="V14" s="27">
        <f>IF(WFLandings[[#This Row],[Raw Qs483 from PSX]]="","",MAX(Bank!E$2*IF(ABS(WFLandings[[#This Row],[Bank]]-Bank!G$2)&lt;0,0,ABS(WFLandings[[#This Row],[Bank]]-Bank!G$2))^Bank!F$2-Bank!H$2,0))</f>
        <v>0</v>
      </c>
      <c r="W14" s="27">
        <f>IF(WFLandings[[#This Row],[Raw Qs483 from PSX]]="","",MAX(Crab!E$2*IF(ABS(WFLandings[[#This Row],[Crab]]-Crab!G$2)&lt;0,0,ABS(WFLandings[[#This Row],[Crab]]-Crab!G$2))^Crab!F$2-Crab!H$2,0))</f>
        <v>0</v>
      </c>
      <c r="X14" s="27">
        <f>IF(WFLandings[[#This Row],[Raw Qs483 from PSX]]="","",MAX(vRef!E$2*IF(ABS(WFLandings[[#This Row],[vRef]]-vRef!G$2)&lt;0,0,ABS(WFLandings[[#This Row],[vRef]]-vRef!G$2))^vRef!F$2-vRef!H$2,0))</f>
        <v>0.60275042079715346</v>
      </c>
      <c r="Y1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14" s="87"/>
    </row>
    <row r="15" spans="1:27" ht="15.75" x14ac:dyDescent="0.25">
      <c r="A15" s="93">
        <v>1918</v>
      </c>
      <c r="B15" s="93" t="s">
        <v>105</v>
      </c>
      <c r="C15" s="87" t="s">
        <v>125</v>
      </c>
      <c r="D15" s="94">
        <v>35.984999999999999</v>
      </c>
      <c r="E15" s="94">
        <v>42.695</v>
      </c>
      <c r="F15" s="25"/>
      <c r="G15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98.445338727856196</v>
      </c>
      <c r="H1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72</v>
      </c>
      <c r="I1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145</v>
      </c>
      <c r="J1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0.70000000000000007</v>
      </c>
      <c r="K1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2387</v>
      </c>
      <c r="L1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4.3</v>
      </c>
      <c r="M1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</v>
      </c>
      <c r="N1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1.1000000000000001</v>
      </c>
      <c r="O1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15" s="27">
        <f>IF(WFLandings[[#This Row],[Raw Qs483 from PSX]]="","",(WFLandings[[#This Row],[Nose Sec]]-WFLandings[[#This Row],[Main Sec]])*$P$4)</f>
        <v>6.7100000000000009</v>
      </c>
      <c r="Q1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0.60000000000000009</v>
      </c>
      <c r="R1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0.45466127214381624</v>
      </c>
      <c r="S15" s="27">
        <f>IF(WFLandings[[#This Row],[Raw Qs483 from PSX]]="","",MAX(Offset!E$2*ABS(IF((WFLandings[[#This Row],[Offset]]-Offset!G$2)&lt;0,0,(WFLandings[[#This Row],[Offset]]-Offset!G$2)))^Offset!F$2-Offset!H$2,0))</f>
        <v>0</v>
      </c>
      <c r="T1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5" s="27">
        <f>IF(WFLandings[[#This Row],[Raw Qs483 from PSX]]="","",MAX(Pitch!E$2*IF(ABS(WFLandings[[#This Row],[Pitch]]-Pitch!G$2)&lt;0,0,ABS(WFLandings[[#This Row],[Pitch]]-Pitch!G$2))^Pitch!F$2-Pitch!H$2,0))</f>
        <v>0</v>
      </c>
      <c r="V15" s="27">
        <f>IF(WFLandings[[#This Row],[Raw Qs483 from PSX]]="","",MAX(Bank!E$2*IF(ABS(WFLandings[[#This Row],[Bank]]-Bank!G$2)&lt;0,0,ABS(WFLandings[[#This Row],[Bank]]-Bank!G$2))^Bank!F$2-Bank!H$2,0))</f>
        <v>0.5</v>
      </c>
      <c r="W15" s="27">
        <f>IF(WFLandings[[#This Row],[Raw Qs483 from PSX]]="","",MAX(Crab!E$2*IF(ABS(WFLandings[[#This Row],[Crab]]-Crab!G$2)&lt;0,0,ABS(WFLandings[[#This Row],[Crab]]-Crab!G$2))^Crab!F$2-Crab!H$2,0))</f>
        <v>0</v>
      </c>
      <c r="X15" s="27">
        <f>IF(WFLandings[[#This Row],[Raw Qs483 from PSX]]="","",MAX(vRef!E$2*IF(ABS(WFLandings[[#This Row],[vRef]]-vRef!G$2)&lt;0,0,ABS(WFLandings[[#This Row],[vRef]]-vRef!G$2))^vRef!F$2-vRef!H$2,0))</f>
        <v>0</v>
      </c>
      <c r="Y1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15" s="87"/>
    </row>
    <row r="16" spans="1:27" ht="15.75" x14ac:dyDescent="0.25">
      <c r="A16" s="93">
        <v>2009</v>
      </c>
      <c r="B16" s="93" t="s">
        <v>113</v>
      </c>
      <c r="C16" s="87" t="s">
        <v>165</v>
      </c>
      <c r="D16" s="94"/>
      <c r="E16" s="94">
        <v>4.8209999999999997</v>
      </c>
      <c r="F16" s="25"/>
      <c r="G16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98.027552263116462</v>
      </c>
      <c r="H1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114</v>
      </c>
      <c r="I16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115</v>
      </c>
      <c r="J16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52.2</v>
      </c>
      <c r="K16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840</v>
      </c>
      <c r="L16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4.2</v>
      </c>
      <c r="M16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0.8</v>
      </c>
      <c r="N16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2.2000000000000002</v>
      </c>
      <c r="O16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16" s="27">
        <f>IF(WFLandings[[#This Row],[Raw Qs483 from PSX]]="","",(WFLandings[[#This Row],[Nose Sec]]-WFLandings[[#This Row],[Main Sec]])*$P$4)</f>
        <v>4.8209999999999997</v>
      </c>
      <c r="Q1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1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</v>
      </c>
      <c r="S16" s="27">
        <f>IF(WFLandings[[#This Row],[Raw Qs483 from PSX]]="","",MAX(Offset!E$2*ABS(IF((WFLandings[[#This Row],[Offset]]-Offset!G$2)&lt;0,0,(WFLandings[[#This Row],[Offset]]-Offset!G$2)))^Offset!F$2-Offset!H$2,0))</f>
        <v>0</v>
      </c>
      <c r="T1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6" s="27">
        <f>IF(WFLandings[[#This Row],[Raw Qs483 from PSX]]="","",MAX(Pitch!E$2*IF(ABS(WFLandings[[#This Row],[Pitch]]-Pitch!G$2)&lt;0,0,ABS(WFLandings[[#This Row],[Pitch]]-Pitch!G$2))^Pitch!F$2-Pitch!H$2,0))</f>
        <v>0</v>
      </c>
      <c r="V16" s="27">
        <f>IF(WFLandings[[#This Row],[Raw Qs483 from PSX]]="","",MAX(Bank!E$2*IF(ABS(WFLandings[[#This Row],[Bank]]-Bank!G$2)&lt;0,0,ABS(WFLandings[[#This Row],[Bank]]-Bank!G$2))^Bank!F$2-Bank!H$2,0))</f>
        <v>0.17351932225151434</v>
      </c>
      <c r="W16" s="27">
        <f>IF(WFLandings[[#This Row],[Raw Qs483 from PSX]]="","",MAX(Crab!E$2*IF(ABS(WFLandings[[#This Row],[Crab]]-Crab!G$2)&lt;0,0,ABS(WFLandings[[#This Row],[Crab]]-Crab!G$2))^Crab!F$2-Crab!H$2,0))</f>
        <v>0</v>
      </c>
      <c r="X16" s="27">
        <f>IF(WFLandings[[#This Row],[Raw Qs483 from PSX]]="","",MAX(vRef!E$2*IF(ABS(WFLandings[[#This Row],[vRef]]-vRef!G$2)&lt;0,0,ABS(WFLandings[[#This Row],[vRef]]-vRef!G$2))^vRef!F$2-vRef!H$2,0))</f>
        <v>1.261928414632028</v>
      </c>
      <c r="Y1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0.53700000000000081</v>
      </c>
      <c r="Z16" s="87"/>
    </row>
    <row r="17" spans="1:26" ht="15.75" x14ac:dyDescent="0.25">
      <c r="A17" s="93">
        <v>1911</v>
      </c>
      <c r="B17" s="93" t="s">
        <v>103</v>
      </c>
      <c r="C17" s="87" t="s">
        <v>117</v>
      </c>
      <c r="D17" s="94">
        <v>28.146999999999998</v>
      </c>
      <c r="E17" s="94">
        <v>32.344000000000001</v>
      </c>
      <c r="F17" s="25"/>
      <c r="G17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97.095757559372558</v>
      </c>
      <c r="H1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77</v>
      </c>
      <c r="I17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61</v>
      </c>
      <c r="J17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2.1</v>
      </c>
      <c r="K17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1722</v>
      </c>
      <c r="L17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3.8000000000000003</v>
      </c>
      <c r="M17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17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1.5</v>
      </c>
      <c r="O17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17" s="27">
        <f>IF(WFLandings[[#This Row],[Raw Qs483 from PSX]]="","",(WFLandings[[#This Row],[Nose Sec]]-WFLandings[[#This Row],[Main Sec]])*$P$4)</f>
        <v>4.1970000000000027</v>
      </c>
      <c r="Q1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0.22499999999999987</v>
      </c>
      <c r="R1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0.27024244062746194</v>
      </c>
      <c r="S17" s="27">
        <f>IF(WFLandings[[#This Row],[Raw Qs483 from PSX]]="","",MAX(Offset!E$2*ABS(IF((WFLandings[[#This Row],[Offset]]-Offset!G$2)&lt;0,0,(WFLandings[[#This Row],[Offset]]-Offset!G$2)))^Offset!F$2-Offset!H$2,0))</f>
        <v>0</v>
      </c>
      <c r="T1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7" s="27">
        <f>IF(WFLandings[[#This Row],[Raw Qs483 from PSX]]="","",MAX(Pitch!E$2*IF(ABS(WFLandings[[#This Row],[Pitch]]-Pitch!G$2)&lt;0,0,ABS(WFLandings[[#This Row],[Pitch]]-Pitch!G$2))^Pitch!F$2-Pitch!H$2,0))</f>
        <v>0</v>
      </c>
      <c r="V17" s="27">
        <f>IF(WFLandings[[#This Row],[Raw Qs483 from PSX]]="","",MAX(Bank!E$2*IF(ABS(WFLandings[[#This Row],[Bank]]-Bank!G$2)&lt;0,0,ABS(WFLandings[[#This Row],[Bank]]-Bank!G$2))^Bank!F$2-Bank!H$2,0))</f>
        <v>0</v>
      </c>
      <c r="W17" s="27">
        <f>IF(WFLandings[[#This Row],[Raw Qs483 from PSX]]="","",MAX(Crab!E$2*IF(ABS(WFLandings[[#This Row],[Crab]]-Crab!G$2)&lt;0,0,ABS(WFLandings[[#This Row],[Crab]]-Crab!G$2))^Crab!F$2-Crab!H$2,0))</f>
        <v>0</v>
      </c>
      <c r="X17" s="27">
        <f>IF(WFLandings[[#This Row],[Raw Qs483 from PSX]]="","",MAX(vRef!E$2*IF(ABS(WFLandings[[#This Row],[vRef]]-vRef!G$2)&lt;0,0,ABS(WFLandings[[#This Row],[vRef]]-vRef!G$2))^vRef!F$2-vRef!H$2,0))</f>
        <v>0</v>
      </c>
      <c r="Y1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2.4089999999999918</v>
      </c>
      <c r="Z17" s="87"/>
    </row>
    <row r="18" spans="1:26" ht="15.75" x14ac:dyDescent="0.25">
      <c r="A18" s="93">
        <v>1904</v>
      </c>
      <c r="B18" s="93" t="s">
        <v>103</v>
      </c>
      <c r="C18" s="87" t="s">
        <v>104</v>
      </c>
      <c r="D18" s="94">
        <v>34.198</v>
      </c>
      <c r="E18" s="94">
        <v>41.798999999999999</v>
      </c>
      <c r="F18" s="25"/>
      <c r="G18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96.72002689750677</v>
      </c>
      <c r="H1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62</v>
      </c>
      <c r="I18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134</v>
      </c>
      <c r="J18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4.4000000000000004</v>
      </c>
      <c r="K18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3821</v>
      </c>
      <c r="L18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3.6</v>
      </c>
      <c r="M18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18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18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18" s="27">
        <f>IF(WFLandings[[#This Row],[Raw Qs483 from PSX]]="","",(WFLandings[[#This Row],[Nose Sec]]-WFLandings[[#This Row],[Main Sec]])*$P$4)</f>
        <v>7.6009999999999991</v>
      </c>
      <c r="Q1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1.35</v>
      </c>
      <c r="R1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0.1269731024932409</v>
      </c>
      <c r="S18" s="27">
        <f>IF(WFLandings[[#This Row],[Raw Qs483 from PSX]]="","",MAX(Offset!E$2*ABS(IF((WFLandings[[#This Row],[Offset]]-Offset!G$2)&lt;0,0,(WFLandings[[#This Row],[Offset]]-Offset!G$2)))^Offset!F$2-Offset!H$2,0))</f>
        <v>0</v>
      </c>
      <c r="T1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8" s="27">
        <f>IF(WFLandings[[#This Row],[Raw Qs483 from PSX]]="","",MAX(Pitch!E$2*IF(ABS(WFLandings[[#This Row],[Pitch]]-Pitch!G$2)&lt;0,0,ABS(WFLandings[[#This Row],[Pitch]]-Pitch!G$2))^Pitch!F$2-Pitch!H$2,0))</f>
        <v>0</v>
      </c>
      <c r="V18" s="27">
        <f>IF(WFLandings[[#This Row],[Raw Qs483 from PSX]]="","",MAX(Bank!E$2*IF(ABS(WFLandings[[#This Row],[Bank]]-Bank!G$2)&lt;0,0,ABS(WFLandings[[#This Row],[Bank]]-Bank!G$2))^Bank!F$2-Bank!H$2,0))</f>
        <v>0</v>
      </c>
      <c r="W18" s="27">
        <f>IF(WFLandings[[#This Row],[Raw Qs483 from PSX]]="","",MAX(Crab!E$2*IF(ABS(WFLandings[[#This Row],[Crab]]-Crab!G$2)&lt;0,0,ABS(WFLandings[[#This Row],[Crab]]-Crab!G$2))^Crab!F$2-Crab!H$2,0))</f>
        <v>0</v>
      </c>
      <c r="X18" s="27">
        <f>IF(WFLandings[[#This Row],[Raw Qs483 from PSX]]="","",MAX(vRef!E$2*IF(ABS(WFLandings[[#This Row],[vRef]]-vRef!G$2)&lt;0,0,ABS(WFLandings[[#This Row],[vRef]]-vRef!G$2))^vRef!F$2-vRef!H$2,0))</f>
        <v>0</v>
      </c>
      <c r="Y1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1.8029999999999973</v>
      </c>
      <c r="Z18" s="87"/>
    </row>
    <row r="19" spans="1:26" ht="15.75" x14ac:dyDescent="0.25">
      <c r="A19" s="32">
        <v>2044</v>
      </c>
      <c r="B19" s="32" t="s">
        <v>188</v>
      </c>
      <c r="C19" s="87" t="s">
        <v>257</v>
      </c>
      <c r="D19" s="22"/>
      <c r="E19" s="22">
        <v>4.93</v>
      </c>
      <c r="F19" s="25"/>
      <c r="G19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95.078303126368553</v>
      </c>
      <c r="H1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86</v>
      </c>
      <c r="I19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61</v>
      </c>
      <c r="J19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1.1000000000000001</v>
      </c>
      <c r="K19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4485</v>
      </c>
      <c r="L19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4.6000000000000005</v>
      </c>
      <c r="M19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2.9000000000000004</v>
      </c>
      <c r="N19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2.2000000000000002</v>
      </c>
      <c r="O19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</v>
      </c>
      <c r="P19" s="27">
        <f>IF(WFLandings[[#This Row],[Raw Qs483 from PSX]]="","",(WFLandings[[#This Row],[Nose Sec]]-WFLandings[[#This Row],[Main Sec]])*$P$4)</f>
        <v>4.93</v>
      </c>
      <c r="Q1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1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0.27024244062746194</v>
      </c>
      <c r="S19" s="27">
        <f>IF(WFLandings[[#This Row],[Raw Qs483 from PSX]]="","",MAX(Offset!E$2*ABS(IF((WFLandings[[#This Row],[Offset]]-Offset!G$2)&lt;0,0,(WFLandings[[#This Row],[Offset]]-Offset!G$2)))^Offset!F$2-Offset!H$2,0))</f>
        <v>0</v>
      </c>
      <c r="T1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9" s="27">
        <f>IF(WFLandings[[#This Row],[Raw Qs483 from PSX]]="","",MAX(Pitch!E$2*IF(ABS(WFLandings[[#This Row],[Pitch]]-Pitch!G$2)&lt;0,0,ABS(WFLandings[[#This Row],[Pitch]]-Pitch!G$2))^Pitch!F$2-Pitch!H$2,0))</f>
        <v>0</v>
      </c>
      <c r="V19" s="27">
        <f>IF(WFLandings[[#This Row],[Raw Qs483 from PSX]]="","",MAX(Bank!E$2*IF(ABS(WFLandings[[#This Row],[Bank]]-Bank!G$2)&lt;0,0,ABS(WFLandings[[#This Row],[Bank]]-Bank!G$2))^Bank!F$2-Bank!H$2,0))</f>
        <v>3.838704012206831</v>
      </c>
      <c r="W19" s="27">
        <f>IF(WFLandings[[#This Row],[Raw Qs483 from PSX]]="","",MAX(Crab!E$2*IF(ABS(WFLandings[[#This Row],[Crab]]-Crab!G$2)&lt;0,0,ABS(WFLandings[[#This Row],[Crab]]-Crab!G$2))^Crab!F$2-Crab!H$2,0))</f>
        <v>0</v>
      </c>
      <c r="X19" s="27">
        <f>IF(WFLandings[[#This Row],[Raw Qs483 from PSX]]="","",MAX(vRef!E$2*IF(ABS(WFLandings[[#This Row],[vRef]]-vRef!G$2)&lt;0,0,ABS(WFLandings[[#This Row],[vRef]]-vRef!G$2))^vRef!F$2-vRef!H$2,0))</f>
        <v>0.60275042079715346</v>
      </c>
      <c r="Y1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0.21000000000000085</v>
      </c>
      <c r="Z19" s="6"/>
    </row>
    <row r="20" spans="1:26" ht="15.75" x14ac:dyDescent="0.25">
      <c r="A20" s="93">
        <v>1922</v>
      </c>
      <c r="B20" s="93" t="s">
        <v>105</v>
      </c>
      <c r="C20" s="87" t="s">
        <v>131</v>
      </c>
      <c r="D20" s="94">
        <v>11.443</v>
      </c>
      <c r="E20" s="94">
        <v>18.72</v>
      </c>
      <c r="F20" s="25"/>
      <c r="G20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94.88188174829169</v>
      </c>
      <c r="H2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69</v>
      </c>
      <c r="I20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190</v>
      </c>
      <c r="J20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6</v>
      </c>
      <c r="K20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1891</v>
      </c>
      <c r="L20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3.8000000000000003</v>
      </c>
      <c r="M20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0.30000000000000004</v>
      </c>
      <c r="N20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20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20" s="27">
        <f>IF(WFLandings[[#This Row],[Raw Qs483 from PSX]]="","",(WFLandings[[#This Row],[Nose Sec]]-WFLandings[[#This Row],[Main Sec]])*$P$4)</f>
        <v>7.2769999999999992</v>
      </c>
      <c r="Q2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0.82499999999999973</v>
      </c>
      <c r="R2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2.2001898370762749</v>
      </c>
      <c r="S20" s="27">
        <f>IF(WFLandings[[#This Row],[Raw Qs483 from PSX]]="","",MAX(Offset!E$2*ABS(IF((WFLandings[[#This Row],[Offset]]-Offset!G$2)&lt;0,0,(WFLandings[[#This Row],[Offset]]-Offset!G$2)))^Offset!F$2-Offset!H$2,0))</f>
        <v>0</v>
      </c>
      <c r="T2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0" s="27">
        <f>IF(WFLandings[[#This Row],[Raw Qs483 from PSX]]="","",MAX(Pitch!E$2*IF(ABS(WFLandings[[#This Row],[Pitch]]-Pitch!G$2)&lt;0,0,ABS(WFLandings[[#This Row],[Pitch]]-Pitch!G$2))^Pitch!F$2-Pitch!H$2,0))</f>
        <v>0</v>
      </c>
      <c r="V20" s="27">
        <f>IF(WFLandings[[#This Row],[Raw Qs483 from PSX]]="","",MAX(Bank!E$2*IF(ABS(WFLandings[[#This Row],[Bank]]-Bank!G$2)&lt;0,0,ABS(WFLandings[[#This Row],[Bank]]-Bank!G$2))^Bank!F$2-Bank!H$2,0))</f>
        <v>0</v>
      </c>
      <c r="W20" s="27">
        <f>IF(WFLandings[[#This Row],[Raw Qs483 from PSX]]="","",MAX(Crab!E$2*IF(ABS(WFLandings[[#This Row],[Crab]]-Crab!G$2)&lt;0,0,ABS(WFLandings[[#This Row],[Crab]]-Crab!G$2))^Crab!F$2-Crab!H$2,0))</f>
        <v>0</v>
      </c>
      <c r="X20" s="27">
        <f>IF(WFLandings[[#This Row],[Raw Qs483 from PSX]]="","",MAX(vRef!E$2*IF(ABS(WFLandings[[#This Row],[vRef]]-vRef!G$2)&lt;0,0,ABS(WFLandings[[#This Row],[vRef]]-vRef!G$2))^vRef!F$2-vRef!H$2,0))</f>
        <v>1.261928414632028</v>
      </c>
      <c r="Y2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0.83099999999999774</v>
      </c>
      <c r="Z20" s="87"/>
    </row>
    <row r="21" spans="1:26" ht="15.75" x14ac:dyDescent="0.25">
      <c r="A21" s="93">
        <v>1931</v>
      </c>
      <c r="B21" s="93" t="s">
        <v>105</v>
      </c>
      <c r="C21" s="87" t="s">
        <v>142</v>
      </c>
      <c r="D21" s="94">
        <v>18.27</v>
      </c>
      <c r="E21" s="94">
        <v>22.599</v>
      </c>
      <c r="F21" s="25"/>
      <c r="G21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92.543920957430458</v>
      </c>
      <c r="H2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121</v>
      </c>
      <c r="I2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251</v>
      </c>
      <c r="J2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3.6</v>
      </c>
      <c r="K2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1968</v>
      </c>
      <c r="L2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3.7</v>
      </c>
      <c r="M2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2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0.5</v>
      </c>
      <c r="O2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21" s="27">
        <f>IF(WFLandings[[#This Row],[Raw Qs483 from PSX]]="","",(WFLandings[[#This Row],[Nose Sec]]-WFLandings[[#This Row],[Main Sec]])*$P$4)</f>
        <v>4.3290000000000006</v>
      </c>
      <c r="Q2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7.4999999999999956E-2</v>
      </c>
      <c r="R2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5.3680790425695282</v>
      </c>
      <c r="S21" s="27">
        <f>IF(WFLandings[[#This Row],[Raw Qs483 from PSX]]="","",MAX(Offset!E$2*ABS(IF((WFLandings[[#This Row],[Offset]]-Offset!G$2)&lt;0,0,(WFLandings[[#This Row],[Offset]]-Offset!G$2)))^Offset!F$2-Offset!H$2,0))</f>
        <v>0</v>
      </c>
      <c r="T2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1" s="27">
        <f>IF(WFLandings[[#This Row],[Raw Qs483 from PSX]]="","",MAX(Pitch!E$2*IF(ABS(WFLandings[[#This Row],[Pitch]]-Pitch!G$2)&lt;0,0,ABS(WFLandings[[#This Row],[Pitch]]-Pitch!G$2))^Pitch!F$2-Pitch!H$2,0))</f>
        <v>0</v>
      </c>
      <c r="V21" s="27">
        <f>IF(WFLandings[[#This Row],[Raw Qs483 from PSX]]="","",MAX(Bank!E$2*IF(ABS(WFLandings[[#This Row],[Bank]]-Bank!G$2)&lt;0,0,ABS(WFLandings[[#This Row],[Bank]]-Bank!G$2))^Bank!F$2-Bank!H$2,0))</f>
        <v>0</v>
      </c>
      <c r="W21" s="27">
        <f>IF(WFLandings[[#This Row],[Raw Qs483 from PSX]]="","",MAX(Crab!E$2*IF(ABS(WFLandings[[#This Row],[Crab]]-Crab!G$2)&lt;0,0,ABS(WFLandings[[#This Row],[Crab]]-Crab!G$2))^Crab!F$2-Crab!H$2,0))</f>
        <v>0</v>
      </c>
      <c r="X21" s="27">
        <f>IF(WFLandings[[#This Row],[Raw Qs483 from PSX]]="","",MAX(vRef!E$2*IF(ABS(WFLandings[[#This Row],[vRef]]-vRef!G$2)&lt;0,0,ABS(WFLandings[[#This Row],[vRef]]-vRef!G$2))^vRef!F$2-vRef!H$2,0))</f>
        <v>0</v>
      </c>
      <c r="Y2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2.0129999999999981</v>
      </c>
      <c r="Z21" s="87"/>
    </row>
    <row r="22" spans="1:26" ht="15.75" x14ac:dyDescent="0.25">
      <c r="A22" s="32">
        <v>2037</v>
      </c>
      <c r="B22" s="32" t="s">
        <v>105</v>
      </c>
      <c r="C22" s="87" t="s">
        <v>251</v>
      </c>
      <c r="D22" s="22"/>
      <c r="E22" s="22">
        <v>6.52</v>
      </c>
      <c r="F22" s="25"/>
      <c r="G22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92.176108171161218</v>
      </c>
      <c r="H2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73</v>
      </c>
      <c r="I22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273</v>
      </c>
      <c r="J22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19.8</v>
      </c>
      <c r="K22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1657</v>
      </c>
      <c r="L22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3.2</v>
      </c>
      <c r="M22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22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3.6</v>
      </c>
      <c r="O22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7</v>
      </c>
      <c r="P22" s="27">
        <f>IF(WFLandings[[#This Row],[Raw Qs483 from PSX]]="","",(WFLandings[[#This Row],[Nose Sec]]-WFLandings[[#This Row],[Main Sec]])*$P$4)</f>
        <v>6.52</v>
      </c>
      <c r="Q2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0.52499999999999991</v>
      </c>
      <c r="R2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6.6961414080416208</v>
      </c>
      <c r="S22" s="27">
        <f>IF(WFLandings[[#This Row],[Raw Qs483 from PSX]]="","",MAX(Offset!E$2*ABS(IF((WFLandings[[#This Row],[Offset]]-Offset!G$2)&lt;0,0,(WFLandings[[#This Row],[Offset]]-Offset!G$2)))^Offset!F$2-Offset!H$2,0))</f>
        <v>0</v>
      </c>
      <c r="T2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2" s="27">
        <f>IF(WFLandings[[#This Row],[Raw Qs483 from PSX]]="","",MAX(Pitch!E$2*IF(ABS(WFLandings[[#This Row],[Pitch]]-Pitch!G$2)&lt;0,0,ABS(WFLandings[[#This Row],[Pitch]]-Pitch!G$2))^Pitch!F$2-Pitch!H$2,0))</f>
        <v>0</v>
      </c>
      <c r="V22" s="27">
        <f>IF(WFLandings[[#This Row],[Raw Qs483 from PSX]]="","",MAX(Bank!E$2*IF(ABS(WFLandings[[#This Row],[Bank]]-Bank!G$2)&lt;0,0,ABS(WFLandings[[#This Row],[Bank]]-Bank!G$2))^Bank!F$2-Bank!H$2,0))</f>
        <v>0</v>
      </c>
      <c r="W22" s="27">
        <f>IF(WFLandings[[#This Row],[Raw Qs483 from PSX]]="","",MAX(Crab!E$2*IF(ABS(WFLandings[[#This Row],[Crab]]-Crab!G$2)&lt;0,0,ABS(WFLandings[[#This Row],[Crab]]-Crab!G$2))^Crab!F$2-Crab!H$2,0))</f>
        <v>0</v>
      </c>
      <c r="X22" s="27">
        <f>IF(WFLandings[[#This Row],[Raw Qs483 from PSX]]="","",MAX(vRef!E$2*IF(ABS(WFLandings[[#This Row],[vRef]]-vRef!G$2)&lt;0,0,ABS(WFLandings[[#This Row],[vRef]]-vRef!G$2))^vRef!F$2-vRef!H$2,0))</f>
        <v>0.60275042079715346</v>
      </c>
      <c r="Y2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22" s="6"/>
    </row>
    <row r="23" spans="1:26" ht="15.75" x14ac:dyDescent="0.25">
      <c r="A23" s="93">
        <v>1942</v>
      </c>
      <c r="B23" s="32" t="s">
        <v>111</v>
      </c>
      <c r="C23" s="6" t="s">
        <v>153</v>
      </c>
      <c r="D23" s="22">
        <v>31.492000000000001</v>
      </c>
      <c r="E23" s="22">
        <v>40.46</v>
      </c>
      <c r="F23" s="25"/>
      <c r="G23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91.752672954853281</v>
      </c>
      <c r="H2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101</v>
      </c>
      <c r="I23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163</v>
      </c>
      <c r="J23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23.8</v>
      </c>
      <c r="K23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2709</v>
      </c>
      <c r="L23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4.5</v>
      </c>
      <c r="M23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23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23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23" s="27">
        <f>IF(WFLandings[[#This Row],[Raw Qs483 from PSX]]="","",(WFLandings[[#This Row],[Nose Sec]]-WFLandings[[#This Row],[Main Sec]])*$P$4)</f>
        <v>8.968</v>
      </c>
      <c r="Q2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2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1.0813986305146932</v>
      </c>
      <c r="S23" s="27">
        <f>IF(WFLandings[[#This Row],[Raw Qs483 from PSX]]="","",MAX(Offset!E$2*ABS(IF((WFLandings[[#This Row],[Offset]]-Offset!G$2)&lt;0,0,(WFLandings[[#This Row],[Offset]]-Offset!G$2)))^Offset!F$2-Offset!H$2,0))</f>
        <v>0</v>
      </c>
      <c r="T2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3" s="27">
        <f>IF(WFLandings[[#This Row],[Raw Qs483 from PSX]]="","",MAX(Pitch!E$2*IF(ABS(WFLandings[[#This Row],[Pitch]]-Pitch!G$2)&lt;0,0,ABS(WFLandings[[#This Row],[Pitch]]-Pitch!G$2))^Pitch!F$2-Pitch!H$2,0))</f>
        <v>0</v>
      </c>
      <c r="V23" s="27">
        <f>IF(WFLandings[[#This Row],[Raw Qs483 from PSX]]="","",MAX(Bank!E$2*IF(ABS(WFLandings[[#This Row],[Bank]]-Bank!G$2)&lt;0,0,ABS(WFLandings[[#This Row],[Bank]]-Bank!G$2))^Bank!F$2-Bank!H$2,0))</f>
        <v>0</v>
      </c>
      <c r="W23" s="27">
        <f>IF(WFLandings[[#This Row],[Raw Qs483 from PSX]]="","",MAX(Crab!E$2*IF(ABS(WFLandings[[#This Row],[Crab]]-Crab!G$2)&lt;0,0,ABS(WFLandings[[#This Row],[Crab]]-Crab!G$2))^Crab!F$2-Crab!H$2,0))</f>
        <v>0</v>
      </c>
      <c r="X23" s="27">
        <f>IF(WFLandings[[#This Row],[Raw Qs483 from PSX]]="","",MAX(vRef!E$2*IF(ABS(WFLandings[[#This Row],[vRef]]-vRef!G$2)&lt;0,0,ABS(WFLandings[[#This Row],[vRef]]-vRef!G$2))^vRef!F$2-vRef!H$2,0))</f>
        <v>1.261928414632028</v>
      </c>
      <c r="Y2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5.9039999999999999</v>
      </c>
      <c r="Z23" s="87"/>
    </row>
    <row r="24" spans="1:26" ht="15.75" x14ac:dyDescent="0.25">
      <c r="A24" s="93">
        <v>2006</v>
      </c>
      <c r="B24" s="93" t="s">
        <v>105</v>
      </c>
      <c r="C24" s="87" t="s">
        <v>162</v>
      </c>
      <c r="D24" s="94"/>
      <c r="E24" s="94">
        <v>7.4470000000000001</v>
      </c>
      <c r="F24" s="25"/>
      <c r="G24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91.015178692561307</v>
      </c>
      <c r="H2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52</v>
      </c>
      <c r="I24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254</v>
      </c>
      <c r="J24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7.6000000000000005</v>
      </c>
      <c r="K24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5434</v>
      </c>
      <c r="L24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3.2</v>
      </c>
      <c r="M24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24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1.4000000000000001</v>
      </c>
      <c r="O24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5</v>
      </c>
      <c r="P24" s="92">
        <f>IF(WFLandings[[#This Row],[Raw Qs483 from PSX]]="","",(WFLandings[[#This Row],[Nose Sec]]-WFLandings[[#This Row],[Main Sec]])*$P$4)</f>
        <v>7.4470000000000001</v>
      </c>
      <c r="Q2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2.0999999999999996</v>
      </c>
      <c r="R24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5.5438213074386997</v>
      </c>
      <c r="S24" s="92">
        <f>IF(WFLandings[[#This Row],[Raw Qs483 from PSX]]="","",MAX(Offset!E$2*ABS(IF((WFLandings[[#This Row],[Offset]]-Offset!G$2)&lt;0,0,(WFLandings[[#This Row],[Offset]]-Offset!G$2)))^Offset!F$2-Offset!H$2,0))</f>
        <v>0</v>
      </c>
      <c r="T24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24" s="92">
        <f>IF(WFLandings[[#This Row],[Raw Qs483 from PSX]]="","",MAX(Pitch!E$2*IF(ABS(WFLandings[[#This Row],[Pitch]]-Pitch!G$2)&lt;0,0,ABS(WFLandings[[#This Row],[Pitch]]-Pitch!G$2))^Pitch!F$2-Pitch!H$2,0))</f>
        <v>0</v>
      </c>
      <c r="V24" s="92">
        <f>IF(WFLandings[[#This Row],[Raw Qs483 from PSX]]="","",MAX(Bank!E$2*IF(ABS(WFLandings[[#This Row],[Bank]]-Bank!G$2)&lt;0,0,ABS(WFLandings[[#This Row],[Bank]]-Bank!G$2))^Bank!F$2-Bank!H$2,0))</f>
        <v>0</v>
      </c>
      <c r="W24" s="92">
        <f>IF(WFLandings[[#This Row],[Raw Qs483 from PSX]]="","",MAX(Crab!E$2*IF(ABS(WFLandings[[#This Row],[Crab]]-Crab!G$2)&lt;0,0,ABS(WFLandings[[#This Row],[Crab]]-Crab!G$2))^Crab!F$2-Crab!H$2,0))</f>
        <v>0</v>
      </c>
      <c r="X24" s="92">
        <f>IF(WFLandings[[#This Row],[Raw Qs483 from PSX]]="","",MAX(vRef!E$2*IF(ABS(WFLandings[[#This Row],[vRef]]-vRef!G$2)&lt;0,0,ABS(WFLandings[[#This Row],[vRef]]-vRef!G$2))^vRef!F$2-vRef!H$2,0))</f>
        <v>0</v>
      </c>
      <c r="Y24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1.3410000000000002</v>
      </c>
      <c r="Z24" s="87"/>
    </row>
    <row r="25" spans="1:26" ht="15.75" x14ac:dyDescent="0.25">
      <c r="A25" s="93">
        <v>1924</v>
      </c>
      <c r="B25" s="32" t="s">
        <v>129</v>
      </c>
      <c r="C25" s="6" t="s">
        <v>133</v>
      </c>
      <c r="D25" s="22">
        <v>25.414999999999999</v>
      </c>
      <c r="E25" s="22">
        <v>31.137</v>
      </c>
      <c r="F25" s="25"/>
      <c r="G25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90.722214840810892</v>
      </c>
      <c r="H2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31</v>
      </c>
      <c r="I2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255</v>
      </c>
      <c r="J2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1.3</v>
      </c>
      <c r="K2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2545</v>
      </c>
      <c r="L2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3.5</v>
      </c>
      <c r="M2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0.4</v>
      </c>
      <c r="N2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0.8</v>
      </c>
      <c r="O2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3</v>
      </c>
      <c r="P25" s="27">
        <f>IF(WFLandings[[#This Row],[Raw Qs483 from PSX]]="","",(WFLandings[[#This Row],[Nose Sec]]-WFLandings[[#This Row],[Main Sec]])*$P$4)</f>
        <v>5.7220000000000013</v>
      </c>
      <c r="Q2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3.6749999999999998</v>
      </c>
      <c r="R2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5.6027851591891036</v>
      </c>
      <c r="S25" s="27">
        <f>IF(WFLandings[[#This Row],[Raw Qs483 from PSX]]="","",MAX(Offset!E$2*ABS(IF((WFLandings[[#This Row],[Offset]]-Offset!G$2)&lt;0,0,(WFLandings[[#This Row],[Offset]]-Offset!G$2)))^Offset!F$2-Offset!H$2,0))</f>
        <v>0</v>
      </c>
      <c r="T2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5" s="27">
        <f>IF(WFLandings[[#This Row],[Raw Qs483 from PSX]]="","",MAX(Pitch!E$2*IF(ABS(WFLandings[[#This Row],[Pitch]]-Pitch!G$2)&lt;0,0,ABS(WFLandings[[#This Row],[Pitch]]-Pitch!G$2))^Pitch!F$2-Pitch!H$2,0))</f>
        <v>0</v>
      </c>
      <c r="V25" s="27">
        <f>IF(WFLandings[[#This Row],[Raw Qs483 from PSX]]="","",MAX(Bank!E$2*IF(ABS(WFLandings[[#This Row],[Bank]]-Bank!G$2)&lt;0,0,ABS(WFLandings[[#This Row],[Bank]]-Bank!G$2))^Bank!F$2-Bank!H$2,0))</f>
        <v>0</v>
      </c>
      <c r="W25" s="27">
        <f>IF(WFLandings[[#This Row],[Raw Qs483 from PSX]]="","",MAX(Crab!E$2*IF(ABS(WFLandings[[#This Row],[Crab]]-Crab!G$2)&lt;0,0,ABS(WFLandings[[#This Row],[Crab]]-Crab!G$2))^Crab!F$2-Crab!H$2,0))</f>
        <v>0</v>
      </c>
      <c r="X25" s="27">
        <f>IF(WFLandings[[#This Row],[Raw Qs483 from PSX]]="","",MAX(vRef!E$2*IF(ABS(WFLandings[[#This Row],[vRef]]-vRef!G$2)&lt;0,0,ABS(WFLandings[[#This Row],[vRef]]-vRef!G$2))^vRef!F$2-vRef!H$2,0))</f>
        <v>0</v>
      </c>
      <c r="Y2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25" s="87"/>
    </row>
    <row r="26" spans="1:26" ht="15.75" x14ac:dyDescent="0.25">
      <c r="A26" s="93">
        <v>2012</v>
      </c>
      <c r="B26" s="32" t="s">
        <v>120</v>
      </c>
      <c r="C26" s="87" t="s">
        <v>168</v>
      </c>
      <c r="D26" s="94"/>
      <c r="E26" s="94">
        <v>9.7639999999999993</v>
      </c>
      <c r="F26" s="25"/>
      <c r="G26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90.173194917107566</v>
      </c>
      <c r="H2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99</v>
      </c>
      <c r="I26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172</v>
      </c>
      <c r="J26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6.8000000000000007</v>
      </c>
      <c r="K26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4424</v>
      </c>
      <c r="L26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4.5</v>
      </c>
      <c r="M26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26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3.4000000000000004</v>
      </c>
      <c r="O26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0</v>
      </c>
      <c r="P26" s="27">
        <f>IF(WFLandings[[#This Row],[Raw Qs483 from PSX]]="","",(WFLandings[[#This Row],[Nose Sec]]-WFLandings[[#This Row],[Main Sec]])*$P$4)</f>
        <v>9.7639999999999993</v>
      </c>
      <c r="Q2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2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1.4320985689141215</v>
      </c>
      <c r="S26" s="27">
        <f>IF(WFLandings[[#This Row],[Raw Qs483 from PSX]]="","",MAX(Offset!E$2*ABS(IF((WFLandings[[#This Row],[Offset]]-Offset!G$2)&lt;0,0,(WFLandings[[#This Row],[Offset]]-Offset!G$2)))^Offset!F$2-Offset!H$2,0))</f>
        <v>0</v>
      </c>
      <c r="T2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6" s="27">
        <f>IF(WFLandings[[#This Row],[Raw Qs483 from PSX]]="","",MAX(Pitch!E$2*IF(ABS(WFLandings[[#This Row],[Pitch]]-Pitch!G$2)&lt;0,0,ABS(WFLandings[[#This Row],[Pitch]]-Pitch!G$2))^Pitch!F$2-Pitch!H$2,0))</f>
        <v>0</v>
      </c>
      <c r="V26" s="27">
        <f>IF(WFLandings[[#This Row],[Raw Qs483 from PSX]]="","",MAX(Bank!E$2*IF(ABS(WFLandings[[#This Row],[Bank]]-Bank!G$2)&lt;0,0,ABS(WFLandings[[#This Row],[Bank]]-Bank!G$2))^Bank!F$2-Bank!H$2,0))</f>
        <v>0</v>
      </c>
      <c r="W26" s="27">
        <f>IF(WFLandings[[#This Row],[Raw Qs483 from PSX]]="","",MAX(Crab!E$2*IF(ABS(WFLandings[[#This Row],[Crab]]-Crab!G$2)&lt;0,0,ABS(WFLandings[[#This Row],[Crab]]-Crab!G$2))^Crab!F$2-Crab!H$2,0))</f>
        <v>0</v>
      </c>
      <c r="X26" s="27">
        <f>IF(WFLandings[[#This Row],[Raw Qs483 from PSX]]="","",MAX(vRef!E$2*IF(ABS(WFLandings[[#This Row],[vRef]]-vRef!G$2)&lt;0,0,ABS(WFLandings[[#This Row],[vRef]]-vRef!G$2))^vRef!F$2-vRef!H$2,0))</f>
        <v>0.10270651397830866</v>
      </c>
      <c r="Y2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8.291999999999998</v>
      </c>
      <c r="Z26" s="87"/>
    </row>
    <row r="27" spans="1:26" ht="15.75" x14ac:dyDescent="0.25">
      <c r="A27" s="93">
        <v>2013</v>
      </c>
      <c r="B27" s="32" t="s">
        <v>169</v>
      </c>
      <c r="C27" s="87" t="s">
        <v>170</v>
      </c>
      <c r="D27" s="94"/>
      <c r="E27" s="94">
        <v>3.9119999999999999</v>
      </c>
      <c r="F27" s="25"/>
      <c r="G27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89.534977425154423</v>
      </c>
      <c r="H2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119</v>
      </c>
      <c r="I27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281</v>
      </c>
      <c r="J27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0.70000000000000007</v>
      </c>
      <c r="K27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1122</v>
      </c>
      <c r="L27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27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27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1.9000000000000001</v>
      </c>
      <c r="O27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4</v>
      </c>
      <c r="P27" s="27">
        <f>IF(WFLandings[[#This Row],[Raw Qs483 from PSX]]="","",(WFLandings[[#This Row],[Nose Sec]]-WFLandings[[#This Row],[Main Sec]])*$P$4)</f>
        <v>3.9119999999999999</v>
      </c>
      <c r="Q2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2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7.2010225748455809</v>
      </c>
      <c r="S27" s="27">
        <f>IF(WFLandings[[#This Row],[Raw Qs483 from PSX]]="","",MAX(Offset!E$2*ABS(IF((WFLandings[[#This Row],[Offset]]-Offset!G$2)&lt;0,0,(WFLandings[[#This Row],[Offset]]-Offset!G$2)))^Offset!F$2-Offset!H$2,0))</f>
        <v>0</v>
      </c>
      <c r="T2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7" s="27">
        <f>IF(WFLandings[[#This Row],[Raw Qs483 from PSX]]="","",MAX(Pitch!E$2*IF(ABS(WFLandings[[#This Row],[Pitch]]-Pitch!G$2)&lt;0,0,ABS(WFLandings[[#This Row],[Pitch]]-Pitch!G$2))^Pitch!F$2-Pitch!H$2,0))</f>
        <v>0</v>
      </c>
      <c r="V27" s="27">
        <f>IF(WFLandings[[#This Row],[Raw Qs483 from PSX]]="","",MAX(Bank!E$2*IF(ABS(WFLandings[[#This Row],[Bank]]-Bank!G$2)&lt;0,0,ABS(WFLandings[[#This Row],[Bank]]-Bank!G$2))^Bank!F$2-Bank!H$2,0))</f>
        <v>0</v>
      </c>
      <c r="W27" s="27">
        <f>IF(WFLandings[[#This Row],[Raw Qs483 from PSX]]="","",MAX(Crab!E$2*IF(ABS(WFLandings[[#This Row],[Crab]]-Crab!G$2)&lt;0,0,ABS(WFLandings[[#This Row],[Crab]]-Crab!G$2))^Crab!F$2-Crab!H$2,0))</f>
        <v>0</v>
      </c>
      <c r="X27" s="27">
        <f>IF(WFLandings[[#This Row],[Raw Qs483 from PSX]]="","",MAX(vRef!E$2*IF(ABS(WFLandings[[#This Row],[vRef]]-vRef!G$2)&lt;0,0,ABS(WFLandings[[#This Row],[vRef]]-vRef!G$2))^vRef!F$2-vRef!H$2,0))</f>
        <v>0</v>
      </c>
      <c r="Y2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3.2640000000000002</v>
      </c>
      <c r="Z27" s="87"/>
    </row>
    <row r="28" spans="1:26" ht="15.75" x14ac:dyDescent="0.25">
      <c r="A28" s="93">
        <v>2010</v>
      </c>
      <c r="B28" s="93" t="s">
        <v>99</v>
      </c>
      <c r="C28" s="87" t="s">
        <v>166</v>
      </c>
      <c r="D28" s="94"/>
      <c r="E28" s="94">
        <v>5.4390000000000001</v>
      </c>
      <c r="F28" s="25"/>
      <c r="G28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88.998917588980348</v>
      </c>
      <c r="H2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112</v>
      </c>
      <c r="I28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260</v>
      </c>
      <c r="J28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36.6</v>
      </c>
      <c r="K28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1159</v>
      </c>
      <c r="L28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3.2</v>
      </c>
      <c r="M28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2.9000000000000004</v>
      </c>
      <c r="N28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28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28" s="27">
        <f>IF(WFLandings[[#This Row],[Raw Qs483 from PSX]]="","",(WFLandings[[#This Row],[Nose Sec]]-WFLandings[[#This Row],[Main Sec]])*$P$4)</f>
        <v>5.4390000000000001</v>
      </c>
      <c r="Q2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2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5.9004499841807965</v>
      </c>
      <c r="S28" s="27">
        <f>IF(WFLandings[[#This Row],[Raw Qs483 from PSX]]="","",MAX(Offset!E$2*ABS(IF((WFLandings[[#This Row],[Offset]]-Offset!G$2)&lt;0,0,(WFLandings[[#This Row],[Offset]]-Offset!G$2)))^Offset!F$2-Offset!H$2,0))</f>
        <v>0</v>
      </c>
      <c r="T2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8" s="27">
        <f>IF(WFLandings[[#This Row],[Raw Qs483 from PSX]]="","",MAX(Pitch!E$2*IF(ABS(WFLandings[[#This Row],[Pitch]]-Pitch!G$2)&lt;0,0,ABS(WFLandings[[#This Row],[Pitch]]-Pitch!G$2))^Pitch!F$2-Pitch!H$2,0))</f>
        <v>0</v>
      </c>
      <c r="V28" s="27">
        <f>IF(WFLandings[[#This Row],[Raw Qs483 from PSX]]="","",MAX(Bank!E$2*IF(ABS(WFLandings[[#This Row],[Bank]]-Bank!G$2)&lt;0,0,ABS(WFLandings[[#This Row],[Bank]]-Bank!G$2))^Bank!F$2-Bank!H$2,0))</f>
        <v>3.838704012206831</v>
      </c>
      <c r="W28" s="27">
        <f>IF(WFLandings[[#This Row],[Raw Qs483 from PSX]]="","",MAX(Crab!E$2*IF(ABS(WFLandings[[#This Row],[Crab]]-Crab!G$2)&lt;0,0,ABS(WFLandings[[#This Row],[Crab]]-Crab!G$2))^Crab!F$2-Crab!H$2,0))</f>
        <v>0</v>
      </c>
      <c r="X28" s="27">
        <f>IF(WFLandings[[#This Row],[Raw Qs483 from PSX]]="","",MAX(vRef!E$2*IF(ABS(WFLandings[[#This Row],[vRef]]-vRef!G$2)&lt;0,0,ABS(WFLandings[[#This Row],[vRef]]-vRef!G$2))^vRef!F$2-vRef!H$2,0))</f>
        <v>1.261928414632028</v>
      </c>
      <c r="Y2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28" s="87"/>
    </row>
    <row r="29" spans="1:26" ht="15.75" x14ac:dyDescent="0.25">
      <c r="A29" s="32">
        <v>2049</v>
      </c>
      <c r="B29" s="32" t="s">
        <v>101</v>
      </c>
      <c r="C29" s="87" t="s">
        <v>262</v>
      </c>
      <c r="D29" s="22"/>
      <c r="E29" s="22">
        <v>5.6539999999999999</v>
      </c>
      <c r="F29" s="25"/>
      <c r="G29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88.815035814727793</v>
      </c>
      <c r="H2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82</v>
      </c>
      <c r="I29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339</v>
      </c>
      <c r="J29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2.6</v>
      </c>
      <c r="K29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825</v>
      </c>
      <c r="L29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2.8000000000000003</v>
      </c>
      <c r="M29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0.5</v>
      </c>
      <c r="N29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0.9</v>
      </c>
      <c r="O29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4</v>
      </c>
      <c r="P29" s="27">
        <f>IF(WFLandings[[#This Row],[Raw Qs483 from PSX]]="","",(WFLandings[[#This Row],[Nose Sec]]-WFLandings[[#This Row],[Main Sec]])*$P$4)</f>
        <v>5.6539999999999999</v>
      </c>
      <c r="Q2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2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11.184964185272205</v>
      </c>
      <c r="S29" s="27">
        <f>IF(WFLandings[[#This Row],[Raw Qs483 from PSX]]="","",MAX(Offset!E$2*ABS(IF((WFLandings[[#This Row],[Offset]]-Offset!G$2)&lt;0,0,(WFLandings[[#This Row],[Offset]]-Offset!G$2)))^Offset!F$2-Offset!H$2,0))</f>
        <v>0</v>
      </c>
      <c r="T2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9" s="27">
        <f>IF(WFLandings[[#This Row],[Raw Qs483 from PSX]]="","",MAX(Pitch!E$2*IF(ABS(WFLandings[[#This Row],[Pitch]]-Pitch!G$2)&lt;0,0,ABS(WFLandings[[#This Row],[Pitch]]-Pitch!G$2))^Pitch!F$2-Pitch!H$2,0))</f>
        <v>0</v>
      </c>
      <c r="V29" s="27">
        <f>IF(WFLandings[[#This Row],[Raw Qs483 from PSX]]="","",MAX(Bank!E$2*IF(ABS(WFLandings[[#This Row],[Bank]]-Bank!G$2)&lt;0,0,ABS(WFLandings[[#This Row],[Bank]]-Bank!G$2))^Bank!F$2-Bank!H$2,0))</f>
        <v>0</v>
      </c>
      <c r="W29" s="27">
        <f>IF(WFLandings[[#This Row],[Raw Qs483 from PSX]]="","",MAX(Crab!E$2*IF(ABS(WFLandings[[#This Row],[Crab]]-Crab!G$2)&lt;0,0,ABS(WFLandings[[#This Row],[Crab]]-Crab!G$2))^Crab!F$2-Crab!H$2,0))</f>
        <v>0</v>
      </c>
      <c r="X29" s="27">
        <f>IF(WFLandings[[#This Row],[Raw Qs483 from PSX]]="","",MAX(vRef!E$2*IF(ABS(WFLandings[[#This Row],[vRef]]-vRef!G$2)&lt;0,0,ABS(WFLandings[[#This Row],[vRef]]-vRef!G$2))^vRef!F$2-vRef!H$2,0))</f>
        <v>0</v>
      </c>
      <c r="Y2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29" s="6"/>
    </row>
    <row r="30" spans="1:26" ht="15.75" x14ac:dyDescent="0.25">
      <c r="A30" s="93">
        <v>2026</v>
      </c>
      <c r="B30" s="93" t="s">
        <v>111</v>
      </c>
      <c r="C30" s="87" t="s">
        <v>184</v>
      </c>
      <c r="D30" s="94"/>
      <c r="E30" s="94">
        <v>4.383</v>
      </c>
      <c r="F30" s="25"/>
      <c r="G30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88.752858591958372</v>
      </c>
      <c r="H3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44</v>
      </c>
      <c r="I30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273</v>
      </c>
      <c r="J30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</v>
      </c>
      <c r="K30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2154</v>
      </c>
      <c r="L30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</v>
      </c>
      <c r="M30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30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30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30" s="27">
        <f>IF(WFLandings[[#This Row],[Raw Qs483 from PSX]]="","",(WFLandings[[#This Row],[Nose Sec]]-WFLandings[[#This Row],[Main Sec]])*$P$4)</f>
        <v>4.383</v>
      </c>
      <c r="Q3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2.7</v>
      </c>
      <c r="R3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6.6961414080416208</v>
      </c>
      <c r="S30" s="27">
        <f>IF(WFLandings[[#This Row],[Raw Qs483 from PSX]]="","",MAX(Offset!E$2*ABS(IF((WFLandings[[#This Row],[Offset]]-Offset!G$2)&lt;0,0,(WFLandings[[#This Row],[Offset]]-Offset!G$2)))^Offset!F$2-Offset!H$2,0))</f>
        <v>0</v>
      </c>
      <c r="T3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0" s="27">
        <f>IF(WFLandings[[#This Row],[Raw Qs483 from PSX]]="","",MAX(Pitch!E$2*IF(ABS(WFLandings[[#This Row],[Pitch]]-Pitch!G$2)&lt;0,0,ABS(WFLandings[[#This Row],[Pitch]]-Pitch!G$2))^Pitch!F$2-Pitch!H$2,0))</f>
        <v>0</v>
      </c>
      <c r="V30" s="27">
        <f>IF(WFLandings[[#This Row],[Raw Qs483 from PSX]]="","",MAX(Bank!E$2*IF(ABS(WFLandings[[#This Row],[Bank]]-Bank!G$2)&lt;0,0,ABS(WFLandings[[#This Row],[Bank]]-Bank!G$2))^Bank!F$2-Bank!H$2,0))</f>
        <v>0</v>
      </c>
      <c r="W30" s="27">
        <f>IF(WFLandings[[#This Row],[Raw Qs483 from PSX]]="","",MAX(Crab!E$2*IF(ABS(WFLandings[[#This Row],[Crab]]-Crab!G$2)&lt;0,0,ABS(WFLandings[[#This Row],[Crab]]-Crab!G$2))^Crab!F$2-Crab!H$2,0))</f>
        <v>0</v>
      </c>
      <c r="X30" s="27">
        <f>IF(WFLandings[[#This Row],[Raw Qs483 from PSX]]="","",MAX(vRef!E$2*IF(ABS(WFLandings[[#This Row],[vRef]]-vRef!G$2)&lt;0,0,ABS(WFLandings[[#This Row],[vRef]]-vRef!G$2))^vRef!F$2-vRef!H$2,0))</f>
        <v>0</v>
      </c>
      <c r="Y3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1.851</v>
      </c>
      <c r="Z30" s="87"/>
    </row>
    <row r="31" spans="1:26" ht="15.75" x14ac:dyDescent="0.25">
      <c r="A31" s="32">
        <v>2036</v>
      </c>
      <c r="B31" s="32" t="s">
        <v>107</v>
      </c>
      <c r="C31" s="87" t="s">
        <v>250</v>
      </c>
      <c r="D31" s="22"/>
      <c r="E31" s="22">
        <v>3.3439999999999999</v>
      </c>
      <c r="F31" s="25"/>
      <c r="G31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87.228227004357265</v>
      </c>
      <c r="H3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110</v>
      </c>
      <c r="I31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281</v>
      </c>
      <c r="J31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0.30000000000000004</v>
      </c>
      <c r="K31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2358</v>
      </c>
      <c r="L31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2.8000000000000003</v>
      </c>
      <c r="M31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0.4</v>
      </c>
      <c r="N31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3.1</v>
      </c>
      <c r="O31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</v>
      </c>
      <c r="P31" s="27">
        <f>IF(WFLandings[[#This Row],[Raw Qs483 from PSX]]="","",(WFLandings[[#This Row],[Nose Sec]]-WFLandings[[#This Row],[Main Sec]])*$P$4)</f>
        <v>3.3439999999999999</v>
      </c>
      <c r="Q3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3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7.2010225748455809</v>
      </c>
      <c r="S31" s="27">
        <f>IF(WFLandings[[#This Row],[Raw Qs483 from PSX]]="","",MAX(Offset!E$2*ABS(IF((WFLandings[[#This Row],[Offset]]-Offset!G$2)&lt;0,0,(WFLandings[[#This Row],[Offset]]-Offset!G$2)))^Offset!F$2-Offset!H$2,0))</f>
        <v>0</v>
      </c>
      <c r="T3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1" s="27">
        <f>IF(WFLandings[[#This Row],[Raw Qs483 from PSX]]="","",MAX(Pitch!E$2*IF(ABS(WFLandings[[#This Row],[Pitch]]-Pitch!G$2)&lt;0,0,ABS(WFLandings[[#This Row],[Pitch]]-Pitch!G$2))^Pitch!F$2-Pitch!H$2,0))</f>
        <v>0</v>
      </c>
      <c r="V31" s="27">
        <f>IF(WFLandings[[#This Row],[Raw Qs483 from PSX]]="","",MAX(Bank!E$2*IF(ABS(WFLandings[[#This Row],[Bank]]-Bank!G$2)&lt;0,0,ABS(WFLandings[[#This Row],[Bank]]-Bank!G$2))^Bank!F$2-Bank!H$2,0))</f>
        <v>0</v>
      </c>
      <c r="W31" s="27">
        <f>IF(WFLandings[[#This Row],[Raw Qs483 from PSX]]="","",MAX(Crab!E$2*IF(ABS(WFLandings[[#This Row],[Crab]]-Crab!G$2)&lt;0,0,ABS(WFLandings[[#This Row],[Crab]]-Crab!G$2))^Crab!F$2-Crab!H$2,0))</f>
        <v>0</v>
      </c>
      <c r="X31" s="27">
        <f>IF(WFLandings[[#This Row],[Raw Qs483 from PSX]]="","",MAX(vRef!E$2*IF(ABS(WFLandings[[#This Row],[vRef]]-vRef!G$2)&lt;0,0,ABS(WFLandings[[#This Row],[vRef]]-vRef!G$2))^vRef!F$2-vRef!H$2,0))</f>
        <v>0.60275042079715346</v>
      </c>
      <c r="Y3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4.968</v>
      </c>
      <c r="Z31" s="6"/>
    </row>
    <row r="32" spans="1:26" ht="15.75" x14ac:dyDescent="0.25">
      <c r="A32" s="32">
        <v>2045</v>
      </c>
      <c r="B32" s="32" t="s">
        <v>105</v>
      </c>
      <c r="C32" s="87" t="s">
        <v>258</v>
      </c>
      <c r="D32" s="22"/>
      <c r="E32" s="22">
        <v>8.14</v>
      </c>
      <c r="F32" s="25"/>
      <c r="G32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86.671184664615069</v>
      </c>
      <c r="H3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57</v>
      </c>
      <c r="I32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291</v>
      </c>
      <c r="J32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105.5</v>
      </c>
      <c r="K32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5339</v>
      </c>
      <c r="L32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3.2</v>
      </c>
      <c r="M32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0.9</v>
      </c>
      <c r="N32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2.1</v>
      </c>
      <c r="O32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32" s="27">
        <f>IF(WFLandings[[#This Row],[Raw Qs483 from PSX]]="","",(WFLandings[[#This Row],[Nose Sec]]-WFLandings[[#This Row],[Main Sec]])*$P$4)</f>
        <v>8.14</v>
      </c>
      <c r="Q3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1.7250000000000001</v>
      </c>
      <c r="R3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7.8479643368065339</v>
      </c>
      <c r="S32" s="27">
        <f>IF(WFLandings[[#This Row],[Raw Qs483 from PSX]]="","",MAX(Offset!E$2*ABS(IF((WFLandings[[#This Row],[Offset]]-Offset!G$2)&lt;0,0,(WFLandings[[#This Row],[Offset]]-Offset!G$2)))^Offset!F$2-Offset!H$2,0))</f>
        <v>0</v>
      </c>
      <c r="T3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2" s="27">
        <f>IF(WFLandings[[#This Row],[Raw Qs483 from PSX]]="","",MAX(Pitch!E$2*IF(ABS(WFLandings[[#This Row],[Pitch]]-Pitch!G$2)&lt;0,0,ABS(WFLandings[[#This Row],[Pitch]]-Pitch!G$2))^Pitch!F$2-Pitch!H$2,0))</f>
        <v>0</v>
      </c>
      <c r="V32" s="27">
        <f>IF(WFLandings[[#This Row],[Raw Qs483 from PSX]]="","",MAX(Bank!E$2*IF(ABS(WFLandings[[#This Row],[Bank]]-Bank!G$2)&lt;0,0,ABS(WFLandings[[#This Row],[Bank]]-Bank!G$2))^Bank!F$2-Bank!H$2,0))</f>
        <v>0.33585099857838951</v>
      </c>
      <c r="W32" s="27">
        <f>IF(WFLandings[[#This Row],[Raw Qs483 from PSX]]="","",MAX(Crab!E$2*IF(ABS(WFLandings[[#This Row],[Crab]]-Crab!G$2)&lt;0,0,ABS(WFLandings[[#This Row],[Crab]]-Crab!G$2))^Crab!F$2-Crab!H$2,0))</f>
        <v>0</v>
      </c>
      <c r="X32" s="27">
        <f>IF(WFLandings[[#This Row],[Raw Qs483 from PSX]]="","",MAX(vRef!E$2*IF(ABS(WFLandings[[#This Row],[vRef]]-vRef!G$2)&lt;0,0,ABS(WFLandings[[#This Row],[vRef]]-vRef!G$2))^vRef!F$2-vRef!H$2,0))</f>
        <v>0</v>
      </c>
      <c r="Y3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3.4200000000000017</v>
      </c>
      <c r="Z32" s="6"/>
    </row>
    <row r="33" spans="1:26" ht="15.75" x14ac:dyDescent="0.25">
      <c r="A33" s="93">
        <v>2011</v>
      </c>
      <c r="B33" s="93" t="s">
        <v>120</v>
      </c>
      <c r="C33" s="87" t="s">
        <v>167</v>
      </c>
      <c r="D33" s="94"/>
      <c r="E33" s="94">
        <v>3.605</v>
      </c>
      <c r="F33" s="25"/>
      <c r="G33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86.222401363041257</v>
      </c>
      <c r="H3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216</v>
      </c>
      <c r="I33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117</v>
      </c>
      <c r="J33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25.200000000000003</v>
      </c>
      <c r="K33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612</v>
      </c>
      <c r="L33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3.7</v>
      </c>
      <c r="M33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2.1</v>
      </c>
      <c r="N33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3.1</v>
      </c>
      <c r="O33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33" s="27">
        <f>IF(WFLandings[[#This Row],[Raw Qs483 from PSX]]="","",(WFLandings[[#This Row],[Nose Sec]]-WFLandings[[#This Row],[Main Sec]])*$P$4)</f>
        <v>3.605</v>
      </c>
      <c r="Q3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7.1999999999999993</v>
      </c>
      <c r="R3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</v>
      </c>
      <c r="S33" s="27">
        <f>IF(WFLandings[[#This Row],[Raw Qs483 from PSX]]="","",MAX(Offset!E$2*ABS(IF((WFLandings[[#This Row],[Offset]]-Offset!G$2)&lt;0,0,(WFLandings[[#This Row],[Offset]]-Offset!G$2)))^Offset!F$2-Offset!H$2,0))</f>
        <v>0</v>
      </c>
      <c r="T3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3" s="27">
        <f>IF(WFLandings[[#This Row],[Raw Qs483 from PSX]]="","",MAX(Pitch!E$2*IF(ABS(WFLandings[[#This Row],[Pitch]]-Pitch!G$2)&lt;0,0,ABS(WFLandings[[#This Row],[Pitch]]-Pitch!G$2))^Pitch!F$2-Pitch!H$2,0))</f>
        <v>0</v>
      </c>
      <c r="V33" s="27">
        <f>IF(WFLandings[[#This Row],[Raw Qs483 from PSX]]="","",MAX(Bank!E$2*IF(ABS(WFLandings[[#This Row],[Bank]]-Bank!G$2)&lt;0,0,ABS(WFLandings[[#This Row],[Bank]]-Bank!G$2))^Bank!F$2-Bank!H$2,0))</f>
        <v>2.392598636958744</v>
      </c>
      <c r="W33" s="27">
        <f>IF(WFLandings[[#This Row],[Raw Qs483 from PSX]]="","",MAX(Crab!E$2*IF(ABS(WFLandings[[#This Row],[Crab]]-Crab!G$2)&lt;0,0,ABS(WFLandings[[#This Row],[Crab]]-Crab!G$2))^Crab!F$2-Crab!H$2,0))</f>
        <v>0</v>
      </c>
      <c r="X33" s="27">
        <f>IF(WFLandings[[#This Row],[Raw Qs483 from PSX]]="","",MAX(vRef!E$2*IF(ABS(WFLandings[[#This Row],[vRef]]-vRef!G$2)&lt;0,0,ABS(WFLandings[[#This Row],[vRef]]-vRef!G$2))^vRef!F$2-vRef!H$2,0))</f>
        <v>0</v>
      </c>
      <c r="Y3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4.1850000000000005</v>
      </c>
      <c r="Z33" s="87"/>
    </row>
    <row r="34" spans="1:26" ht="15.75" x14ac:dyDescent="0.25">
      <c r="A34" s="93">
        <v>2015</v>
      </c>
      <c r="B34" s="93" t="s">
        <v>158</v>
      </c>
      <c r="C34" s="87" t="s">
        <v>172</v>
      </c>
      <c r="D34" s="94"/>
      <c r="E34" s="94">
        <v>5.5720000000000001</v>
      </c>
      <c r="F34" s="25"/>
      <c r="G34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85.962789989910519</v>
      </c>
      <c r="H3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119</v>
      </c>
      <c r="I34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250</v>
      </c>
      <c r="J34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4.8000000000000007</v>
      </c>
      <c r="K34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2566</v>
      </c>
      <c r="L34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3.4000000000000004</v>
      </c>
      <c r="M34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4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1.2000000000000002</v>
      </c>
      <c r="O34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-8</v>
      </c>
      <c r="P34" s="27">
        <f>IF(WFLandings[[#This Row],[Raw Qs483 from PSX]]="","",(WFLandings[[#This Row],[Nose Sec]]-WFLandings[[#This Row],[Main Sec]])*$P$4)</f>
        <v>5.5720000000000001</v>
      </c>
      <c r="Q3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3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5.3098834836638487</v>
      </c>
      <c r="S34" s="27">
        <f>IF(WFLandings[[#This Row],[Raw Qs483 from PSX]]="","",MAX(Offset!E$2*ABS(IF((WFLandings[[#This Row],[Offset]]-Offset!G$2)&lt;0,0,(WFLandings[[#This Row],[Offset]]-Offset!G$2)))^Offset!F$2-Offset!H$2,0))</f>
        <v>0</v>
      </c>
      <c r="T3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4" s="27">
        <f>IF(WFLandings[[#This Row],[Raw Qs483 from PSX]]="","",MAX(Pitch!E$2*IF(ABS(WFLandings[[#This Row],[Pitch]]-Pitch!G$2)&lt;0,0,ABS(WFLandings[[#This Row],[Pitch]]-Pitch!G$2))^Pitch!F$2-Pitch!H$2,0))</f>
        <v>0</v>
      </c>
      <c r="V34" s="27">
        <f>IF(WFLandings[[#This Row],[Raw Qs483 from PSX]]="","",MAX(Bank!E$2*IF(ABS(WFLandings[[#This Row],[Bank]]-Bank!G$2)&lt;0,0,ABS(WFLandings[[#This Row],[Bank]]-Bank!G$2))^Bank!F$2-Bank!H$2,0))</f>
        <v>0</v>
      </c>
      <c r="W34" s="27">
        <f>IF(WFLandings[[#This Row],[Raw Qs483 from PSX]]="","",MAX(Crab!E$2*IF(ABS(WFLandings[[#This Row],[Crab]]-Crab!G$2)&lt;0,0,ABS(WFLandings[[#This Row],[Crab]]-Crab!G$2))^Crab!F$2-Crab!H$2,0))</f>
        <v>0</v>
      </c>
      <c r="X34" s="27">
        <f>IF(WFLandings[[#This Row],[Raw Qs483 from PSX]]="","",MAX(vRef!E$2*IF(ABS(WFLandings[[#This Row],[vRef]]-vRef!G$2)&lt;0,0,ABS(WFLandings[[#This Row],[vRef]]-vRef!G$2))^vRef!F$2-vRef!H$2,0))</f>
        <v>8.7273265264256281</v>
      </c>
      <c r="Y3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34" s="87"/>
    </row>
    <row r="35" spans="1:26" ht="15.75" x14ac:dyDescent="0.25">
      <c r="A35" s="93">
        <v>2022</v>
      </c>
      <c r="B35" s="32" t="s">
        <v>169</v>
      </c>
      <c r="C35" s="87" t="s">
        <v>180</v>
      </c>
      <c r="D35" s="22"/>
      <c r="E35" s="22">
        <v>6.6260000000000003</v>
      </c>
      <c r="F35" s="25"/>
      <c r="G35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84.841553479748612</v>
      </c>
      <c r="H3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54</v>
      </c>
      <c r="I35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358</v>
      </c>
      <c r="J35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1.8</v>
      </c>
      <c r="K35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309</v>
      </c>
      <c r="L35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3.4000000000000004</v>
      </c>
      <c r="M35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5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2.3000000000000003</v>
      </c>
      <c r="O35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</v>
      </c>
      <c r="P35" s="27">
        <f>IF(WFLandings[[#This Row],[Raw Qs483 from PSX]]="","",(WFLandings[[#This Row],[Nose Sec]]-WFLandings[[#This Row],[Main Sec]])*$P$4)</f>
        <v>6.6260000000000003</v>
      </c>
      <c r="Q3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1.9499999999999997</v>
      </c>
      <c r="R3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12.60569609945424</v>
      </c>
      <c r="S35" s="27">
        <f>IF(WFLandings[[#This Row],[Raw Qs483 from PSX]]="","",MAX(Offset!E$2*ABS(IF((WFLandings[[#This Row],[Offset]]-Offset!G$2)&lt;0,0,(WFLandings[[#This Row],[Offset]]-Offset!G$2)))^Offset!F$2-Offset!H$2,0))</f>
        <v>0</v>
      </c>
      <c r="T3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5" s="27">
        <f>IF(WFLandings[[#This Row],[Raw Qs483 from PSX]]="","",MAX(Pitch!E$2*IF(ABS(WFLandings[[#This Row],[Pitch]]-Pitch!G$2)&lt;0,0,ABS(WFLandings[[#This Row],[Pitch]]-Pitch!G$2))^Pitch!F$2-Pitch!H$2,0))</f>
        <v>0</v>
      </c>
      <c r="V35" s="27">
        <f>IF(WFLandings[[#This Row],[Raw Qs483 from PSX]]="","",MAX(Bank!E$2*IF(ABS(WFLandings[[#This Row],[Bank]]-Bank!G$2)&lt;0,0,ABS(WFLandings[[#This Row],[Bank]]-Bank!G$2))^Bank!F$2-Bank!H$2,0))</f>
        <v>0</v>
      </c>
      <c r="W35" s="27">
        <f>IF(WFLandings[[#This Row],[Raw Qs483 from PSX]]="","",MAX(Crab!E$2*IF(ABS(WFLandings[[#This Row],[Crab]]-Crab!G$2)&lt;0,0,ABS(WFLandings[[#This Row],[Crab]]-Crab!G$2))^Crab!F$2-Crab!H$2,0))</f>
        <v>0</v>
      </c>
      <c r="X35" s="27">
        <f>IF(WFLandings[[#This Row],[Raw Qs483 from PSX]]="","",MAX(vRef!E$2*IF(ABS(WFLandings[[#This Row],[vRef]]-vRef!G$2)&lt;0,0,ABS(WFLandings[[#This Row],[vRef]]-vRef!G$2))^vRef!F$2-vRef!H$2,0))</f>
        <v>0.60275042079715346</v>
      </c>
      <c r="Y3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35" s="87"/>
    </row>
    <row r="36" spans="1:26" ht="15.75" x14ac:dyDescent="0.25">
      <c r="A36" s="93">
        <v>2014</v>
      </c>
      <c r="B36" s="93" t="s">
        <v>169</v>
      </c>
      <c r="C36" s="87" t="s">
        <v>171</v>
      </c>
      <c r="D36" s="94"/>
      <c r="E36" s="94">
        <v>6.7729999999999997</v>
      </c>
      <c r="F36" s="25"/>
      <c r="G36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84.137637499999983</v>
      </c>
      <c r="H3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69</v>
      </c>
      <c r="I36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389</v>
      </c>
      <c r="J36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1.3</v>
      </c>
      <c r="K36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952</v>
      </c>
      <c r="L36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36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6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0.30000000000000004</v>
      </c>
      <c r="O36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36" s="27">
        <f>IF(WFLandings[[#This Row],[Raw Qs483 from PSX]]="","",(WFLandings[[#This Row],[Nose Sec]]-WFLandings[[#This Row],[Main Sec]])*$P$4)</f>
        <v>6.7729999999999997</v>
      </c>
      <c r="Q3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0.82499999999999973</v>
      </c>
      <c r="R3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15.037362500000016</v>
      </c>
      <c r="S36" s="27">
        <f>IF(WFLandings[[#This Row],[Raw Qs483 from PSX]]="","",MAX(Offset!E$2*ABS(IF((WFLandings[[#This Row],[Offset]]-Offset!G$2)&lt;0,0,(WFLandings[[#This Row],[Offset]]-Offset!G$2)))^Offset!F$2-Offset!H$2,0))</f>
        <v>0</v>
      </c>
      <c r="T3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6" s="27">
        <f>IF(WFLandings[[#This Row],[Raw Qs483 from PSX]]="","",MAX(Pitch!E$2*IF(ABS(WFLandings[[#This Row],[Pitch]]-Pitch!G$2)&lt;0,0,ABS(WFLandings[[#This Row],[Pitch]]-Pitch!G$2))^Pitch!F$2-Pitch!H$2,0))</f>
        <v>0</v>
      </c>
      <c r="V36" s="27">
        <f>IF(WFLandings[[#This Row],[Raw Qs483 from PSX]]="","",MAX(Bank!E$2*IF(ABS(WFLandings[[#This Row],[Bank]]-Bank!G$2)&lt;0,0,ABS(WFLandings[[#This Row],[Bank]]-Bank!G$2))^Bank!F$2-Bank!H$2,0))</f>
        <v>0</v>
      </c>
      <c r="W36" s="27">
        <f>IF(WFLandings[[#This Row],[Raw Qs483 from PSX]]="","",MAX(Crab!E$2*IF(ABS(WFLandings[[#This Row],[Crab]]-Crab!G$2)&lt;0,0,ABS(WFLandings[[#This Row],[Crab]]-Crab!G$2))^Crab!F$2-Crab!H$2,0))</f>
        <v>0</v>
      </c>
      <c r="X36" s="27">
        <f>IF(WFLandings[[#This Row],[Raw Qs483 from PSX]]="","",MAX(vRef!E$2*IF(ABS(WFLandings[[#This Row],[vRef]]-vRef!G$2)&lt;0,0,ABS(WFLandings[[#This Row],[vRef]]-vRef!G$2))^vRef!F$2-vRef!H$2,0))</f>
        <v>0</v>
      </c>
      <c r="Y3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36" s="87"/>
    </row>
    <row r="37" spans="1:26" ht="15.75" x14ac:dyDescent="0.25">
      <c r="A37" s="93">
        <v>2023</v>
      </c>
      <c r="B37" s="93" t="s">
        <v>103</v>
      </c>
      <c r="C37" s="87" t="s">
        <v>181</v>
      </c>
      <c r="D37" s="94"/>
      <c r="E37" s="94">
        <v>10.509</v>
      </c>
      <c r="F37" s="25"/>
      <c r="G37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83.975608272869806</v>
      </c>
      <c r="H3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76</v>
      </c>
      <c r="I37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160</v>
      </c>
      <c r="J37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1.8</v>
      </c>
      <c r="K37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2044</v>
      </c>
      <c r="L37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3.5</v>
      </c>
      <c r="M37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7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0.60000000000000009</v>
      </c>
      <c r="O37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11</v>
      </c>
      <c r="P37" s="27">
        <f>IF(WFLandings[[#This Row],[Raw Qs483 from PSX]]="","",(WFLandings[[#This Row],[Nose Sec]]-WFLandings[[#This Row],[Main Sec]])*$P$4)</f>
        <v>10.509</v>
      </c>
      <c r="Q3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0.29999999999999982</v>
      </c>
      <c r="R3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0.96979717988571346</v>
      </c>
      <c r="S37" s="27">
        <f>IF(WFLandings[[#This Row],[Raw Qs483 from PSX]]="","",MAX(Offset!E$2*ABS(IF((WFLandings[[#This Row],[Offset]]-Offset!G$2)&lt;0,0,(WFLandings[[#This Row],[Offset]]-Offset!G$2)))^Offset!F$2-Offset!H$2,0))</f>
        <v>0</v>
      </c>
      <c r="T3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7" s="27">
        <f>IF(WFLandings[[#This Row],[Raw Qs483 from PSX]]="","",MAX(Pitch!E$2*IF(ABS(WFLandings[[#This Row],[Pitch]]-Pitch!G$2)&lt;0,0,ABS(WFLandings[[#This Row],[Pitch]]-Pitch!G$2))^Pitch!F$2-Pitch!H$2,0))</f>
        <v>0</v>
      </c>
      <c r="V37" s="27">
        <f>IF(WFLandings[[#This Row],[Raw Qs483 from PSX]]="","",MAX(Bank!E$2*IF(ABS(WFLandings[[#This Row],[Bank]]-Bank!G$2)&lt;0,0,ABS(WFLandings[[#This Row],[Bank]]-Bank!G$2))^Bank!F$2-Bank!H$2,0))</f>
        <v>0</v>
      </c>
      <c r="W37" s="27">
        <f>IF(WFLandings[[#This Row],[Raw Qs483 from PSX]]="","",MAX(Crab!E$2*IF(ABS(WFLandings[[#This Row],[Crab]]-Crab!G$2)&lt;0,0,ABS(WFLandings[[#This Row],[Crab]]-Crab!G$2))^Crab!F$2-Crab!H$2,0))</f>
        <v>0</v>
      </c>
      <c r="X37" s="27">
        <f>IF(WFLandings[[#This Row],[Raw Qs483 from PSX]]="","",MAX(vRef!E$2*IF(ABS(WFLandings[[#This Row],[vRef]]-vRef!G$2)&lt;0,0,ABS(WFLandings[[#This Row],[vRef]]-vRef!G$2))^vRef!F$2-vRef!H$2,0))</f>
        <v>4.2275945472444771</v>
      </c>
      <c r="Y3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10.527000000000001</v>
      </c>
      <c r="Z37" s="87"/>
    </row>
    <row r="38" spans="1:26" ht="15.75" x14ac:dyDescent="0.25">
      <c r="A38" s="93">
        <v>2033</v>
      </c>
      <c r="B38" s="93" t="s">
        <v>113</v>
      </c>
      <c r="C38" s="87" t="s">
        <v>247</v>
      </c>
      <c r="D38" s="94"/>
      <c r="E38" s="94">
        <v>10.114000000000001</v>
      </c>
      <c r="F38" s="25"/>
      <c r="G38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83.965826488931853</v>
      </c>
      <c r="H3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188</v>
      </c>
      <c r="I38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141</v>
      </c>
      <c r="J38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7.9</v>
      </c>
      <c r="K38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2730</v>
      </c>
      <c r="L38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4.4000000000000004</v>
      </c>
      <c r="M38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8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0.2</v>
      </c>
      <c r="O38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38" s="27">
        <f>IF(WFLandings[[#This Row],[Raw Qs483 from PSX]]="","",(WFLandings[[#This Row],[Nose Sec]]-WFLandings[[#This Row],[Main Sec]])*$P$4)</f>
        <v>10.114000000000001</v>
      </c>
      <c r="Q3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5.0999999999999996</v>
      </c>
      <c r="R3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0.33024509643613653</v>
      </c>
      <c r="S38" s="27">
        <f>IF(WFLandings[[#This Row],[Raw Qs483 from PSX]]="","",MAX(Offset!E$2*ABS(IF((WFLandings[[#This Row],[Offset]]-Offset!G$2)&lt;0,0,(WFLandings[[#This Row],[Offset]]-Offset!G$2)))^Offset!F$2-Offset!H$2,0))</f>
        <v>0</v>
      </c>
      <c r="T3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8" s="27">
        <f>IF(WFLandings[[#This Row],[Raw Qs483 from PSX]]="","",MAX(Pitch!E$2*IF(ABS(WFLandings[[#This Row],[Pitch]]-Pitch!G$2)&lt;0,0,ABS(WFLandings[[#This Row],[Pitch]]-Pitch!G$2))^Pitch!F$2-Pitch!H$2,0))</f>
        <v>0</v>
      </c>
      <c r="V38" s="27">
        <f>IF(WFLandings[[#This Row],[Raw Qs483 from PSX]]="","",MAX(Bank!E$2*IF(ABS(WFLandings[[#This Row],[Bank]]-Bank!G$2)&lt;0,0,ABS(WFLandings[[#This Row],[Bank]]-Bank!G$2))^Bank!F$2-Bank!H$2,0))</f>
        <v>0</v>
      </c>
      <c r="W38" s="27">
        <f>IF(WFLandings[[#This Row],[Raw Qs483 from PSX]]="","",MAX(Crab!E$2*IF(ABS(WFLandings[[#This Row],[Crab]]-Crab!G$2)&lt;0,0,ABS(WFLandings[[#This Row],[Crab]]-Crab!G$2))^Crab!F$2-Crab!H$2,0))</f>
        <v>0</v>
      </c>
      <c r="X38" s="27">
        <f>IF(WFLandings[[#This Row],[Raw Qs483 from PSX]]="","",MAX(vRef!E$2*IF(ABS(WFLandings[[#This Row],[vRef]]-vRef!G$2)&lt;0,0,ABS(WFLandings[[#This Row],[vRef]]-vRef!G$2))^vRef!F$2-vRef!H$2,0))</f>
        <v>1.261928414632028</v>
      </c>
      <c r="Y3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9.3420000000000023</v>
      </c>
      <c r="Z38" s="87"/>
    </row>
    <row r="39" spans="1:26" ht="15.75" x14ac:dyDescent="0.25">
      <c r="A39" s="32">
        <v>2034</v>
      </c>
      <c r="B39" s="32" t="s">
        <v>103</v>
      </c>
      <c r="C39" s="87" t="s">
        <v>248</v>
      </c>
      <c r="D39" s="22"/>
      <c r="E39" s="22">
        <v>10.597</v>
      </c>
      <c r="F39" s="25"/>
      <c r="G39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82.431405452755527</v>
      </c>
      <c r="H3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154</v>
      </c>
      <c r="I39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105</v>
      </c>
      <c r="J39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2.7</v>
      </c>
      <c r="K39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4673</v>
      </c>
      <c r="L39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4.2</v>
      </c>
      <c r="M39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0.5</v>
      </c>
      <c r="N39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0.2</v>
      </c>
      <c r="O39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-5</v>
      </c>
      <c r="P39" s="27">
        <f>IF(WFLandings[[#This Row],[Raw Qs483 from PSX]]="","",(WFLandings[[#This Row],[Nose Sec]]-WFLandings[[#This Row],[Main Sec]])*$P$4)</f>
        <v>10.597</v>
      </c>
      <c r="Q3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2.5499999999999998</v>
      </c>
      <c r="R3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</v>
      </c>
      <c r="S39" s="27">
        <f>IF(WFLandings[[#This Row],[Raw Qs483 from PSX]]="","",MAX(Offset!E$2*ABS(IF((WFLandings[[#This Row],[Offset]]-Offset!G$2)&lt;0,0,(WFLandings[[#This Row],[Offset]]-Offset!G$2)))^Offset!F$2-Offset!H$2,0))</f>
        <v>0</v>
      </c>
      <c r="T3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9" s="27">
        <f>IF(WFLandings[[#This Row],[Raw Qs483 from PSX]]="","",MAX(Pitch!E$2*IF(ABS(WFLandings[[#This Row],[Pitch]]-Pitch!G$2)&lt;0,0,ABS(WFLandings[[#This Row],[Pitch]]-Pitch!G$2))^Pitch!F$2-Pitch!H$2,0))</f>
        <v>0</v>
      </c>
      <c r="V39" s="27">
        <f>IF(WFLandings[[#This Row],[Raw Qs483 from PSX]]="","",MAX(Bank!E$2*IF(ABS(WFLandings[[#This Row],[Bank]]-Bank!G$2)&lt;0,0,ABS(WFLandings[[#This Row],[Bank]]-Bank!G$2))^Bank!F$2-Bank!H$2,0))</f>
        <v>0</v>
      </c>
      <c r="W39" s="27">
        <f>IF(WFLandings[[#This Row],[Raw Qs483 from PSX]]="","",MAX(Crab!E$2*IF(ABS(WFLandings[[#This Row],[Crab]]-Crab!G$2)&lt;0,0,ABS(WFLandings[[#This Row],[Crab]]-Crab!G$2))^Crab!F$2-Crab!H$2,0))</f>
        <v>0</v>
      </c>
      <c r="X39" s="27">
        <f>IF(WFLandings[[#This Row],[Raw Qs483 from PSX]]="","",MAX(vRef!E$2*IF(ABS(WFLandings[[#This Row],[vRef]]-vRef!G$2)&lt;0,0,ABS(WFLandings[[#This Row],[vRef]]-vRef!G$2))^vRef!F$2-vRef!H$2,0))</f>
        <v>4.2275945472444771</v>
      </c>
      <c r="Y3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10.790999999999999</v>
      </c>
      <c r="Z39" s="6"/>
    </row>
    <row r="40" spans="1:26" ht="15.75" x14ac:dyDescent="0.25">
      <c r="A40" s="93">
        <v>2038</v>
      </c>
      <c r="B40" s="32" t="s">
        <v>158</v>
      </c>
      <c r="C40" s="87" t="s">
        <v>252</v>
      </c>
      <c r="D40" s="22"/>
      <c r="E40" s="22">
        <v>6.7969999999999997</v>
      </c>
      <c r="F40" s="25"/>
      <c r="G40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82.396793654161712</v>
      </c>
      <c r="H4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80</v>
      </c>
      <c r="I40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420</v>
      </c>
      <c r="J40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2.7</v>
      </c>
      <c r="K40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1386</v>
      </c>
      <c r="L40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3.2</v>
      </c>
      <c r="M40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40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1.1000000000000001</v>
      </c>
      <c r="O40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40" s="27">
        <f>IF(WFLandings[[#This Row],[Raw Qs483 from PSX]]="","",(WFLandings[[#This Row],[Nose Sec]]-WFLandings[[#This Row],[Main Sec]])*$P$4)</f>
        <v>6.7969999999999997</v>
      </c>
      <c r="Q4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4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17.603206345838291</v>
      </c>
      <c r="S40" s="27">
        <f>IF(WFLandings[[#This Row],[Raw Qs483 from PSX]]="","",MAX(Offset!E$2*ABS(IF((WFLandings[[#This Row],[Offset]]-Offset!G$2)&lt;0,0,(WFLandings[[#This Row],[Offset]]-Offset!G$2)))^Offset!F$2-Offset!H$2,0))</f>
        <v>0</v>
      </c>
      <c r="T4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0" s="27">
        <f>IF(WFLandings[[#This Row],[Raw Qs483 from PSX]]="","",MAX(Pitch!E$2*IF(ABS(WFLandings[[#This Row],[Pitch]]-Pitch!G$2)&lt;0,0,ABS(WFLandings[[#This Row],[Pitch]]-Pitch!G$2))^Pitch!F$2-Pitch!H$2,0))</f>
        <v>0</v>
      </c>
      <c r="V40" s="27">
        <f>IF(WFLandings[[#This Row],[Raw Qs483 from PSX]]="","",MAX(Bank!E$2*IF(ABS(WFLandings[[#This Row],[Bank]]-Bank!G$2)&lt;0,0,ABS(WFLandings[[#This Row],[Bank]]-Bank!G$2))^Bank!F$2-Bank!H$2,0))</f>
        <v>0</v>
      </c>
      <c r="W40" s="27">
        <f>IF(WFLandings[[#This Row],[Raw Qs483 from PSX]]="","",MAX(Crab!E$2*IF(ABS(WFLandings[[#This Row],[Crab]]-Crab!G$2)&lt;0,0,ABS(WFLandings[[#This Row],[Crab]]-Crab!G$2))^Crab!F$2-Crab!H$2,0))</f>
        <v>0</v>
      </c>
      <c r="X40" s="27">
        <f>IF(WFLandings[[#This Row],[Raw Qs483 from PSX]]="","",MAX(vRef!E$2*IF(ABS(WFLandings[[#This Row],[vRef]]-vRef!G$2)&lt;0,0,ABS(WFLandings[[#This Row],[vRef]]-vRef!G$2))^vRef!F$2-vRef!H$2,0))</f>
        <v>0</v>
      </c>
      <c r="Y4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40" s="87"/>
    </row>
    <row r="41" spans="1:26" ht="15.75" x14ac:dyDescent="0.25">
      <c r="A41" s="93">
        <v>2005</v>
      </c>
      <c r="B41" s="93" t="s">
        <v>105</v>
      </c>
      <c r="C41" s="87" t="s">
        <v>161</v>
      </c>
      <c r="D41" s="94"/>
      <c r="E41" s="94">
        <v>8.5229999999999997</v>
      </c>
      <c r="F41" s="25"/>
      <c r="G41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81.375527163504501</v>
      </c>
      <c r="H4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81</v>
      </c>
      <c r="I4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369</v>
      </c>
      <c r="J4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33.9</v>
      </c>
      <c r="K4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3602</v>
      </c>
      <c r="L4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4.2</v>
      </c>
      <c r="M4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4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0.70000000000000007</v>
      </c>
      <c r="O4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</v>
      </c>
      <c r="P41" s="92">
        <f>IF(WFLandings[[#This Row],[Raw Qs483 from PSX]]="","",(WFLandings[[#This Row],[Nose Sec]]-WFLandings[[#This Row],[Main Sec]])*$P$4)</f>
        <v>8.5229999999999997</v>
      </c>
      <c r="Q4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41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13.452722415698345</v>
      </c>
      <c r="S41" s="92">
        <f>IF(WFLandings[[#This Row],[Raw Qs483 from PSX]]="","",MAX(Offset!E$2*ABS(IF((WFLandings[[#This Row],[Offset]]-Offset!G$2)&lt;0,0,(WFLandings[[#This Row],[Offset]]-Offset!G$2)))^Offset!F$2-Offset!H$2,0))</f>
        <v>0</v>
      </c>
      <c r="T41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41" s="92">
        <f>IF(WFLandings[[#This Row],[Raw Qs483 from PSX]]="","",MAX(Pitch!E$2*IF(ABS(WFLandings[[#This Row],[Pitch]]-Pitch!G$2)&lt;0,0,ABS(WFLandings[[#This Row],[Pitch]]-Pitch!G$2))^Pitch!F$2-Pitch!H$2,0))</f>
        <v>0</v>
      </c>
      <c r="V41" s="92">
        <f>IF(WFLandings[[#This Row],[Raw Qs483 from PSX]]="","",MAX(Bank!E$2*IF(ABS(WFLandings[[#This Row],[Bank]]-Bank!G$2)&lt;0,0,ABS(WFLandings[[#This Row],[Bank]]-Bank!G$2))^Bank!F$2-Bank!H$2,0))</f>
        <v>0</v>
      </c>
      <c r="W41" s="92">
        <f>IF(WFLandings[[#This Row],[Raw Qs483 from PSX]]="","",MAX(Crab!E$2*IF(ABS(WFLandings[[#This Row],[Crab]]-Crab!G$2)&lt;0,0,ABS(WFLandings[[#This Row],[Crab]]-Crab!G$2))^Crab!F$2-Crab!H$2,0))</f>
        <v>0</v>
      </c>
      <c r="X41" s="92">
        <f>IF(WFLandings[[#This Row],[Raw Qs483 from PSX]]="","",MAX(vRef!E$2*IF(ABS(WFLandings[[#This Row],[vRef]]-vRef!G$2)&lt;0,0,ABS(WFLandings[[#This Row],[vRef]]-vRef!G$2))^vRef!F$2-vRef!H$2,0))</f>
        <v>0.60275042079715346</v>
      </c>
      <c r="Y41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4.5689999999999991</v>
      </c>
      <c r="Z41" s="87"/>
    </row>
    <row r="42" spans="1:26" ht="15.75" x14ac:dyDescent="0.25">
      <c r="A42" s="93">
        <v>2035</v>
      </c>
      <c r="B42" s="93" t="s">
        <v>97</v>
      </c>
      <c r="C42" s="87" t="s">
        <v>249</v>
      </c>
      <c r="D42" s="94"/>
      <c r="E42" s="94">
        <v>4.7649999999999997</v>
      </c>
      <c r="F42" s="25"/>
      <c r="G42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81.338458629928184</v>
      </c>
      <c r="H4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74</v>
      </c>
      <c r="I42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381</v>
      </c>
      <c r="J42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42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747</v>
      </c>
      <c r="L42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</v>
      </c>
      <c r="M42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2.5</v>
      </c>
      <c r="N42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3.1</v>
      </c>
      <c r="O42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42" s="27">
        <f>IF(WFLandings[[#This Row],[Raw Qs483 from PSX]]="","",(WFLandings[[#This Row],[Nose Sec]]-WFLandings[[#This Row],[Main Sec]])*$P$4)</f>
        <v>4.7649999999999997</v>
      </c>
      <c r="Q4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0.44999999999999996</v>
      </c>
      <c r="R4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14.396698021127246</v>
      </c>
      <c r="S42" s="27">
        <f>IF(WFLandings[[#This Row],[Raw Qs483 from PSX]]="","",MAX(Offset!E$2*ABS(IF((WFLandings[[#This Row],[Offset]]-Offset!G$2)&lt;0,0,(WFLandings[[#This Row],[Offset]]-Offset!G$2)))^Offset!F$2-Offset!H$2,0))</f>
        <v>0</v>
      </c>
      <c r="T4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2" s="27">
        <f>IF(WFLandings[[#This Row],[Raw Qs483 from PSX]]="","",MAX(Pitch!E$2*IF(ABS(WFLandings[[#This Row],[Pitch]]-Pitch!G$2)&lt;0,0,ABS(WFLandings[[#This Row],[Pitch]]-Pitch!G$2))^Pitch!F$2-Pitch!H$2,0))</f>
        <v>0</v>
      </c>
      <c r="V42" s="27">
        <f>IF(WFLandings[[#This Row],[Raw Qs483 from PSX]]="","",MAX(Bank!E$2*IF(ABS(WFLandings[[#This Row],[Bank]]-Bank!G$2)&lt;0,0,ABS(WFLandings[[#This Row],[Bank]]-Bank!G$2))^Bank!F$2-Bank!H$2,0))</f>
        <v>3.1098433489445654</v>
      </c>
      <c r="W42" s="27">
        <f>IF(WFLandings[[#This Row],[Raw Qs483 from PSX]]="","",MAX(Crab!E$2*IF(ABS(WFLandings[[#This Row],[Crab]]-Crab!G$2)&lt;0,0,ABS(WFLandings[[#This Row],[Crab]]-Crab!G$2))^Crab!F$2-Crab!H$2,0))</f>
        <v>0</v>
      </c>
      <c r="X42" s="27">
        <f>IF(WFLandings[[#This Row],[Raw Qs483 from PSX]]="","",MAX(vRef!E$2*IF(ABS(WFLandings[[#This Row],[vRef]]-vRef!G$2)&lt;0,0,ABS(WFLandings[[#This Row],[vRef]]-vRef!G$2))^vRef!F$2-vRef!H$2,0))</f>
        <v>0</v>
      </c>
      <c r="Y4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0.70500000000000096</v>
      </c>
      <c r="Z42" s="87"/>
    </row>
    <row r="43" spans="1:26" ht="15.75" x14ac:dyDescent="0.25">
      <c r="A43" s="93">
        <v>1941</v>
      </c>
      <c r="B43" s="32" t="s">
        <v>113</v>
      </c>
      <c r="C43" s="6" t="s">
        <v>152</v>
      </c>
      <c r="D43" s="22">
        <v>31.995999999999999</v>
      </c>
      <c r="E43" s="22">
        <v>40.293999999999997</v>
      </c>
      <c r="F43" s="25"/>
      <c r="G43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79.443901087380226</v>
      </c>
      <c r="H4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61</v>
      </c>
      <c r="I43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270</v>
      </c>
      <c r="J43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2.8000000000000003</v>
      </c>
      <c r="K43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2701</v>
      </c>
      <c r="L43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4.4000000000000004</v>
      </c>
      <c r="M43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43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0.5</v>
      </c>
      <c r="O43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-8</v>
      </c>
      <c r="P43" s="27">
        <f>IF(WFLandings[[#This Row],[Raw Qs483 from PSX]]="","",(WFLandings[[#This Row],[Nose Sec]]-WFLandings[[#This Row],[Main Sec]])*$P$4)</f>
        <v>8.2979999999999983</v>
      </c>
      <c r="Q4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1.4249999999999998</v>
      </c>
      <c r="R4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6.5097723861941512</v>
      </c>
      <c r="S43" s="27">
        <f>IF(WFLandings[[#This Row],[Raw Qs483 from PSX]]="","",MAX(Offset!E$2*ABS(IF((WFLandings[[#This Row],[Offset]]-Offset!G$2)&lt;0,0,(WFLandings[[#This Row],[Offset]]-Offset!G$2)))^Offset!F$2-Offset!H$2,0))</f>
        <v>0</v>
      </c>
      <c r="T4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3" s="27">
        <f>IF(WFLandings[[#This Row],[Raw Qs483 from PSX]]="","",MAX(Pitch!E$2*IF(ABS(WFLandings[[#This Row],[Pitch]]-Pitch!G$2)&lt;0,0,ABS(WFLandings[[#This Row],[Pitch]]-Pitch!G$2))^Pitch!F$2-Pitch!H$2,0))</f>
        <v>0</v>
      </c>
      <c r="V43" s="27">
        <f>IF(WFLandings[[#This Row],[Raw Qs483 from PSX]]="","",MAX(Bank!E$2*IF(ABS(WFLandings[[#This Row],[Bank]]-Bank!G$2)&lt;0,0,ABS(WFLandings[[#This Row],[Bank]]-Bank!G$2))^Bank!F$2-Bank!H$2,0))</f>
        <v>0</v>
      </c>
      <c r="W43" s="27">
        <f>IF(WFLandings[[#This Row],[Raw Qs483 from PSX]]="","",MAX(Crab!E$2*IF(ABS(WFLandings[[#This Row],[Crab]]-Crab!G$2)&lt;0,0,ABS(WFLandings[[#This Row],[Crab]]-Crab!G$2))^Crab!F$2-Crab!H$2,0))</f>
        <v>0</v>
      </c>
      <c r="X43" s="27">
        <f>IF(WFLandings[[#This Row],[Raw Qs483 from PSX]]="","",MAX(vRef!E$2*IF(ABS(WFLandings[[#This Row],[vRef]]-vRef!G$2)&lt;0,0,ABS(WFLandings[[#This Row],[vRef]]-vRef!G$2))^vRef!F$2-vRef!H$2,0))</f>
        <v>8.7273265264256281</v>
      </c>
      <c r="Y4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3.8939999999999948</v>
      </c>
      <c r="Z43" s="87"/>
    </row>
    <row r="44" spans="1:26" ht="15.75" x14ac:dyDescent="0.25">
      <c r="A44" s="93">
        <v>2028</v>
      </c>
      <c r="B44" s="93" t="s">
        <v>186</v>
      </c>
      <c r="C44" s="87" t="s">
        <v>187</v>
      </c>
      <c r="D44" s="94"/>
      <c r="E44" s="94">
        <v>7.88</v>
      </c>
      <c r="F44" s="25"/>
      <c r="G44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78.420352355934412</v>
      </c>
      <c r="H4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121</v>
      </c>
      <c r="I44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198</v>
      </c>
      <c r="J44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3.2</v>
      </c>
      <c r="K44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5195</v>
      </c>
      <c r="L44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4.5</v>
      </c>
      <c r="M44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44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8.2000000000000011</v>
      </c>
      <c r="O44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-7</v>
      </c>
      <c r="P44" s="27">
        <f>IF(WFLandings[[#This Row],[Raw Qs483 from PSX]]="","",(WFLandings[[#This Row],[Nose Sec]]-WFLandings[[#This Row],[Main Sec]])*$P$4)</f>
        <v>7.88</v>
      </c>
      <c r="Q4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7.4999999999999956E-2</v>
      </c>
      <c r="R4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2.5681009682293721</v>
      </c>
      <c r="S44" s="27">
        <f>IF(WFLandings[[#This Row],[Raw Qs483 from PSX]]="","",MAX(Offset!E$2*ABS(IF((WFLandings[[#This Row],[Offset]]-Offset!G$2)&lt;0,0,(WFLandings[[#This Row],[Offset]]-Offset!G$2)))^Offset!F$2-Offset!H$2,0))</f>
        <v>0</v>
      </c>
      <c r="T4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4" s="27">
        <f>IF(WFLandings[[#This Row],[Raw Qs483 from PSX]]="","",MAX(Pitch!E$2*IF(ABS(WFLandings[[#This Row],[Pitch]]-Pitch!G$2)&lt;0,0,ABS(WFLandings[[#This Row],[Pitch]]-Pitch!G$2))^Pitch!F$2-Pitch!H$2,0))</f>
        <v>0</v>
      </c>
      <c r="V44" s="27">
        <f>IF(WFLandings[[#This Row],[Raw Qs483 from PSX]]="","",MAX(Bank!E$2*IF(ABS(WFLandings[[#This Row],[Bank]]-Bank!G$2)&lt;0,0,ABS(WFLandings[[#This Row],[Bank]]-Bank!G$2))^Bank!F$2-Bank!H$2,0))</f>
        <v>0</v>
      </c>
      <c r="W44" s="27">
        <f>IF(WFLandings[[#This Row],[Raw Qs483 from PSX]]="","",MAX(Crab!E$2*IF(ABS(WFLandings[[#This Row],[Crab]]-Crab!G$2)&lt;0,0,ABS(WFLandings[[#This Row],[Crab]]-Crab!G$2))^Crab!F$2-Crab!H$2,0))</f>
        <v>9.2429942050711933</v>
      </c>
      <c r="X44" s="27">
        <f>IF(WFLandings[[#This Row],[Raw Qs483 from PSX]]="","",MAX(vRef!E$2*IF(ABS(WFLandings[[#This Row],[vRef]]-vRef!G$2)&lt;0,0,ABS(WFLandings[[#This Row],[vRef]]-vRef!G$2))^vRef!F$2-vRef!H$2,0))</f>
        <v>7.0535524707650055</v>
      </c>
      <c r="Y4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2.6399999999999997</v>
      </c>
      <c r="Z44" s="87"/>
    </row>
    <row r="45" spans="1:26" ht="15.75" x14ac:dyDescent="0.25">
      <c r="A45" s="93">
        <v>1937</v>
      </c>
      <c r="B45" s="93" t="s">
        <v>129</v>
      </c>
      <c r="C45" s="87" t="s">
        <v>148</v>
      </c>
      <c r="D45" s="94">
        <v>35.082999999999998</v>
      </c>
      <c r="E45" s="94">
        <v>40.694000000000003</v>
      </c>
      <c r="F45" s="25"/>
      <c r="G45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77.237396893665164</v>
      </c>
      <c r="H4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49</v>
      </c>
      <c r="I4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364</v>
      </c>
      <c r="J4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59</v>
      </c>
      <c r="K4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1693</v>
      </c>
      <c r="L4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4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4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4.4000000000000004</v>
      </c>
      <c r="O4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-7</v>
      </c>
      <c r="P45" s="27">
        <f>IF(WFLandings[[#This Row],[Raw Qs483 from PSX]]="","",(WFLandings[[#This Row],[Nose Sec]]-WFLandings[[#This Row],[Main Sec]])*$P$4)</f>
        <v>5.6110000000000042</v>
      </c>
      <c r="Q4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2.3249999999999997</v>
      </c>
      <c r="R4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13.065519328061134</v>
      </c>
      <c r="S45" s="27">
        <f>IF(WFLandings[[#This Row],[Raw Qs483 from PSX]]="","",MAX(Offset!E$2*ABS(IF((WFLandings[[#This Row],[Offset]]-Offset!G$2)&lt;0,0,(WFLandings[[#This Row],[Offset]]-Offset!G$2)))^Offset!F$2-Offset!H$2,0))</f>
        <v>0</v>
      </c>
      <c r="T4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5" s="27">
        <f>IF(WFLandings[[#This Row],[Raw Qs483 from PSX]]="","",MAX(Pitch!E$2*IF(ABS(WFLandings[[#This Row],[Pitch]]-Pitch!G$2)&lt;0,0,ABS(WFLandings[[#This Row],[Pitch]]-Pitch!G$2))^Pitch!F$2-Pitch!H$2,0))</f>
        <v>0</v>
      </c>
      <c r="V45" s="27">
        <f>IF(WFLandings[[#This Row],[Raw Qs483 from PSX]]="","",MAX(Bank!E$2*IF(ABS(WFLandings[[#This Row],[Bank]]-Bank!G$2)&lt;0,0,ABS(WFLandings[[#This Row],[Bank]]-Bank!G$2))^Bank!F$2-Bank!H$2,0))</f>
        <v>0</v>
      </c>
      <c r="W45" s="27">
        <f>IF(WFLandings[[#This Row],[Raw Qs483 from PSX]]="","",MAX(Crab!E$2*IF(ABS(WFLandings[[#This Row],[Crab]]-Crab!G$2)&lt;0,0,ABS(WFLandings[[#This Row],[Crab]]-Crab!G$2))^Crab!F$2-Crab!H$2,0))</f>
        <v>0.31853130750870307</v>
      </c>
      <c r="X45" s="27">
        <f>IF(WFLandings[[#This Row],[Raw Qs483 from PSX]]="","",MAX(vRef!E$2*IF(ABS(WFLandings[[#This Row],[vRef]]-vRef!G$2)&lt;0,0,ABS(WFLandings[[#This Row],[vRef]]-vRef!G$2))^vRef!F$2-vRef!H$2,0))</f>
        <v>7.0535524707650055</v>
      </c>
      <c r="Y4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45" s="87"/>
    </row>
    <row r="46" spans="1:26" ht="15.75" x14ac:dyDescent="0.25">
      <c r="A46" s="93">
        <v>2008</v>
      </c>
      <c r="B46" s="93" t="s">
        <v>97</v>
      </c>
      <c r="C46" s="87" t="s">
        <v>164</v>
      </c>
      <c r="D46" s="94"/>
      <c r="E46" s="94">
        <v>6.9669999999999996</v>
      </c>
      <c r="F46" s="25"/>
      <c r="G46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76.761490741796337</v>
      </c>
      <c r="H4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120</v>
      </c>
      <c r="I46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445</v>
      </c>
      <c r="J46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1.7000000000000002</v>
      </c>
      <c r="K46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2377</v>
      </c>
      <c r="L46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4.6000000000000005</v>
      </c>
      <c r="M46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2.7</v>
      </c>
      <c r="N46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0.8</v>
      </c>
      <c r="O46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46" s="27">
        <f>IF(WFLandings[[#This Row],[Raw Qs483 from PSX]]="","",(WFLandings[[#This Row],[Nose Sec]]-WFLandings[[#This Row],[Main Sec]])*$P$4)</f>
        <v>6.9669999999999996</v>
      </c>
      <c r="Q4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4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19.765586488494648</v>
      </c>
      <c r="S46" s="27">
        <f>IF(WFLandings[[#This Row],[Raw Qs483 from PSX]]="","",MAX(Offset!E$2*ABS(IF((WFLandings[[#This Row],[Offset]]-Offset!G$2)&lt;0,0,(WFLandings[[#This Row],[Offset]]-Offset!G$2)))^Offset!F$2-Offset!H$2,0))</f>
        <v>0</v>
      </c>
      <c r="T4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6" s="27">
        <f>IF(WFLandings[[#This Row],[Raw Qs483 from PSX]]="","",MAX(Pitch!E$2*IF(ABS(WFLandings[[#This Row],[Pitch]]-Pitch!G$2)&lt;0,0,ABS(WFLandings[[#This Row],[Pitch]]-Pitch!G$2))^Pitch!F$2-Pitch!H$2,0))</f>
        <v>0</v>
      </c>
      <c r="V46" s="27">
        <f>IF(WFLandings[[#This Row],[Raw Qs483 from PSX]]="","",MAX(Bank!E$2*IF(ABS(WFLandings[[#This Row],[Bank]]-Bank!G$2)&lt;0,0,ABS(WFLandings[[#This Row],[Bank]]-Bank!G$2))^Bank!F$2-Bank!H$2,0))</f>
        <v>3.4729227697090188</v>
      </c>
      <c r="W46" s="27">
        <f>IF(WFLandings[[#This Row],[Raw Qs483 from PSX]]="","",MAX(Crab!E$2*IF(ABS(WFLandings[[#This Row],[Crab]]-Crab!G$2)&lt;0,0,ABS(WFLandings[[#This Row],[Crab]]-Crab!G$2))^Crab!F$2-Crab!H$2,0))</f>
        <v>0</v>
      </c>
      <c r="X46" s="27">
        <f>IF(WFLandings[[#This Row],[Raw Qs483 from PSX]]="","",MAX(vRef!E$2*IF(ABS(WFLandings[[#This Row],[vRef]]-vRef!G$2)&lt;0,0,ABS(WFLandings[[#This Row],[vRef]]-vRef!G$2))^vRef!F$2-vRef!H$2,0))</f>
        <v>0</v>
      </c>
      <c r="Y4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46" s="87"/>
    </row>
    <row r="47" spans="1:26" ht="15.75" x14ac:dyDescent="0.25">
      <c r="A47" s="93">
        <v>2042</v>
      </c>
      <c r="B47" s="93" t="s">
        <v>113</v>
      </c>
      <c r="C47" s="87" t="s">
        <v>255</v>
      </c>
      <c r="D47" s="94"/>
      <c r="E47" s="94">
        <v>3.3479999999999999</v>
      </c>
      <c r="F47" s="25"/>
      <c r="G47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76.654191605321842</v>
      </c>
      <c r="H4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164</v>
      </c>
      <c r="I47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180</v>
      </c>
      <c r="J47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0.2</v>
      </c>
      <c r="K47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3037</v>
      </c>
      <c r="L47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4.2</v>
      </c>
      <c r="M47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2.3000000000000003</v>
      </c>
      <c r="N47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2.3000000000000003</v>
      </c>
      <c r="O47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-9</v>
      </c>
      <c r="P47" s="27">
        <f>IF(WFLandings[[#This Row],[Raw Qs483 from PSX]]="","",(WFLandings[[#This Row],[Nose Sec]]-WFLandings[[#This Row],[Main Sec]])*$P$4)</f>
        <v>3.3479999999999999</v>
      </c>
      <c r="Q4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3.3</v>
      </c>
      <c r="R4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1.762900793229786</v>
      </c>
      <c r="S47" s="27">
        <f>IF(WFLandings[[#This Row],[Raw Qs483 from PSX]]="","",MAX(Offset!E$2*ABS(IF((WFLandings[[#This Row],[Offset]]-Offset!G$2)&lt;0,0,(WFLandings[[#This Row],[Offset]]-Offset!G$2)))^Offset!F$2-Offset!H$2,0))</f>
        <v>0</v>
      </c>
      <c r="T4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7" s="27">
        <f>IF(WFLandings[[#This Row],[Raw Qs483 from PSX]]="","",MAX(Pitch!E$2*IF(ABS(WFLandings[[#This Row],[Pitch]]-Pitch!G$2)&lt;0,0,ABS(WFLandings[[#This Row],[Pitch]]-Pitch!G$2))^Pitch!F$2-Pitch!H$2,0))</f>
        <v>0</v>
      </c>
      <c r="V47" s="27">
        <f>IF(WFLandings[[#This Row],[Raw Qs483 from PSX]]="","",MAX(Bank!E$2*IF(ABS(WFLandings[[#This Row],[Bank]]-Bank!G$2)&lt;0,0,ABS(WFLandings[[#This Row],[Bank]]-Bank!G$2))^Bank!F$2-Bank!H$2,0))</f>
        <v>2.7496599030022848</v>
      </c>
      <c r="W47" s="27">
        <f>IF(WFLandings[[#This Row],[Raw Qs483 from PSX]]="","",MAX(Crab!E$2*IF(ABS(WFLandings[[#This Row],[Crab]]-Crab!G$2)&lt;0,0,ABS(WFLandings[[#This Row],[Crab]]-Crab!G$2))^Crab!F$2-Crab!H$2,0))</f>
        <v>0</v>
      </c>
      <c r="X47" s="27">
        <f>IF(WFLandings[[#This Row],[Raw Qs483 from PSX]]="","",MAX(vRef!E$2*IF(ABS(WFLandings[[#This Row],[vRef]]-vRef!G$2)&lt;0,0,ABS(WFLandings[[#This Row],[vRef]]-vRef!G$2))^vRef!F$2-vRef!H$2,0))</f>
        <v>10.57724769844609</v>
      </c>
      <c r="Y4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4.9560000000000004</v>
      </c>
      <c r="Z47" s="87"/>
    </row>
    <row r="48" spans="1:26" ht="15.75" x14ac:dyDescent="0.25">
      <c r="A48" s="93">
        <v>1930</v>
      </c>
      <c r="B48" s="93" t="s">
        <v>101</v>
      </c>
      <c r="C48" s="87" t="s">
        <v>140</v>
      </c>
      <c r="D48" s="94">
        <v>15.385999999999999</v>
      </c>
      <c r="E48" s="94">
        <v>25.385000000000002</v>
      </c>
      <c r="F48" s="25"/>
      <c r="G48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76.089831941632866</v>
      </c>
      <c r="H4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57</v>
      </c>
      <c r="I48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307</v>
      </c>
      <c r="J48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999.90000000000009</v>
      </c>
      <c r="K48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-21877</v>
      </c>
      <c r="L48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5.7</v>
      </c>
      <c r="M48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48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0.60000000000000009</v>
      </c>
      <c r="O48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-4</v>
      </c>
      <c r="P48" s="27">
        <f>IF(WFLandings[[#This Row],[Raw Qs483 from PSX]]="","",(WFLandings[[#This Row],[Nose Sec]]-WFLandings[[#This Row],[Main Sec]])*$P$4)</f>
        <v>9.9990000000000023</v>
      </c>
      <c r="Q4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1.7250000000000001</v>
      </c>
      <c r="R4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8.9185934765278905</v>
      </c>
      <c r="S48" s="27">
        <f>IF(WFLandings[[#This Row],[Raw Qs483 from PSX]]="","",MAX(Offset!E$2*ABS(IF((WFLandings[[#This Row],[Offset]]-Offset!G$2)&lt;0,0,(WFLandings[[#This Row],[Offset]]-Offset!G$2)))^Offset!F$2-Offset!H$2,0))</f>
        <v>0</v>
      </c>
      <c r="T4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8" s="27">
        <f>IF(WFLandings[[#This Row],[Raw Qs483 from PSX]]="","",MAX(Pitch!E$2*IF(ABS(WFLandings[[#This Row],[Pitch]]-Pitch!G$2)&lt;0,0,ABS(WFLandings[[#This Row],[Pitch]]-Pitch!G$2))^Pitch!F$2-Pitch!H$2,0))</f>
        <v>1.198021292364384</v>
      </c>
      <c r="V48" s="27">
        <f>IF(WFLandings[[#This Row],[Raw Qs483 from PSX]]="","",MAX(Bank!E$2*IF(ABS(WFLandings[[#This Row],[Bank]]-Bank!G$2)&lt;0,0,ABS(WFLandings[[#This Row],[Bank]]-Bank!G$2))^Bank!F$2-Bank!H$2,0))</f>
        <v>0</v>
      </c>
      <c r="W48" s="27">
        <f>IF(WFLandings[[#This Row],[Raw Qs483 from PSX]]="","",MAX(Crab!E$2*IF(ABS(WFLandings[[#This Row],[Crab]]-Crab!G$2)&lt;0,0,ABS(WFLandings[[#This Row],[Crab]]-Crab!G$2))^Crab!F$2-Crab!H$2,0))</f>
        <v>0</v>
      </c>
      <c r="X48" s="27">
        <f>IF(WFLandings[[#This Row],[Raw Qs483 from PSX]]="","",MAX(vRef!E$2*IF(ABS(WFLandings[[#This Row],[vRef]]-vRef!G$2)&lt;0,0,ABS(WFLandings[[#This Row],[vRef]]-vRef!G$2))^vRef!F$2-vRef!H$2,0))</f>
        <v>3.0715532894748567</v>
      </c>
      <c r="Y4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8.997000000000007</v>
      </c>
      <c r="Z48" s="87" t="s">
        <v>141</v>
      </c>
    </row>
    <row r="49" spans="1:26" ht="15.75" x14ac:dyDescent="0.25">
      <c r="A49" s="93">
        <v>2016</v>
      </c>
      <c r="B49" s="93" t="s">
        <v>103</v>
      </c>
      <c r="C49" s="87" t="s">
        <v>173</v>
      </c>
      <c r="D49" s="94"/>
      <c r="E49" s="94">
        <v>9.8079999999999998</v>
      </c>
      <c r="F49" s="25"/>
      <c r="G49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73.75207487943598</v>
      </c>
      <c r="H4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53</v>
      </c>
      <c r="I49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326</v>
      </c>
      <c r="J49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15.100000000000001</v>
      </c>
      <c r="K49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4507</v>
      </c>
      <c r="L49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3.3000000000000003</v>
      </c>
      <c r="M49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49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3.6</v>
      </c>
      <c r="O49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-6</v>
      </c>
      <c r="P49" s="27">
        <f>IF(WFLandings[[#This Row],[Raw Qs483 from PSX]]="","",(WFLandings[[#This Row],[Nose Sec]]-WFLandings[[#This Row],[Main Sec]])*$P$4)</f>
        <v>9.8079999999999998</v>
      </c>
      <c r="Q4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2.0249999999999999</v>
      </c>
      <c r="R4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10.244672754032592</v>
      </c>
      <c r="S49" s="27">
        <f>IF(WFLandings[[#This Row],[Raw Qs483 from PSX]]="","",MAX(Offset!E$2*ABS(IF((WFLandings[[#This Row],[Offset]]-Offset!G$2)&lt;0,0,(WFLandings[[#This Row],[Offset]]-Offset!G$2)))^Offset!F$2-Offset!H$2,0))</f>
        <v>0</v>
      </c>
      <c r="T4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9" s="27">
        <f>IF(WFLandings[[#This Row],[Raw Qs483 from PSX]]="","",MAX(Pitch!E$2*IF(ABS(WFLandings[[#This Row],[Pitch]]-Pitch!G$2)&lt;0,0,ABS(WFLandings[[#This Row],[Pitch]]-Pitch!G$2))^Pitch!F$2-Pitch!H$2,0))</f>
        <v>0</v>
      </c>
      <c r="V49" s="27">
        <f>IF(WFLandings[[#This Row],[Raw Qs483 from PSX]]="","",MAX(Bank!E$2*IF(ABS(WFLandings[[#This Row],[Bank]]-Bank!G$2)&lt;0,0,ABS(WFLandings[[#This Row],[Bank]]-Bank!G$2))^Bank!F$2-Bank!H$2,0))</f>
        <v>0</v>
      </c>
      <c r="W49" s="27">
        <f>IF(WFLandings[[#This Row],[Raw Qs483 from PSX]]="","",MAX(Crab!E$2*IF(ABS(WFLandings[[#This Row],[Crab]]-Crab!G$2)&lt;0,0,ABS(WFLandings[[#This Row],[Crab]]-Crab!G$2))^Crab!F$2-Crab!H$2,0))</f>
        <v>0</v>
      </c>
      <c r="X49" s="27">
        <f>IF(WFLandings[[#This Row],[Raw Qs483 from PSX]]="","",MAX(vRef!E$2*IF(ABS(WFLandings[[#This Row],[vRef]]-vRef!G$2)&lt;0,0,ABS(WFLandings[[#This Row],[vRef]]-vRef!G$2))^vRef!F$2-vRef!H$2,0))</f>
        <v>5.5542523665314194</v>
      </c>
      <c r="Y4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8.4239999999999995</v>
      </c>
      <c r="Z49" s="87"/>
    </row>
    <row r="50" spans="1:26" ht="15.75" x14ac:dyDescent="0.25">
      <c r="A50" s="93">
        <v>2021</v>
      </c>
      <c r="B50" s="93" t="s">
        <v>99</v>
      </c>
      <c r="C50" s="87" t="s">
        <v>179</v>
      </c>
      <c r="D50" s="94"/>
      <c r="E50" s="94">
        <v>2.9609999999999999</v>
      </c>
      <c r="F50" s="25"/>
      <c r="G50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72.816907404746772</v>
      </c>
      <c r="H5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216</v>
      </c>
      <c r="I50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259</v>
      </c>
      <c r="J50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0.9</v>
      </c>
      <c r="K50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2210</v>
      </c>
      <c r="L50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3.5</v>
      </c>
      <c r="M50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4.8000000000000007</v>
      </c>
      <c r="N50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</v>
      </c>
      <c r="O50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</v>
      </c>
      <c r="P50" s="27">
        <f>IF(WFLandings[[#This Row],[Raw Qs483 from PSX]]="","",(WFLandings[[#This Row],[Nose Sec]]-WFLandings[[#This Row],[Main Sec]])*$P$4)</f>
        <v>2.9609999999999999</v>
      </c>
      <c r="Q5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7.1999999999999993</v>
      </c>
      <c r="R5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5.8405396200634021</v>
      </c>
      <c r="S50" s="27">
        <f>IF(WFLandings[[#This Row],[Raw Qs483 from PSX]]="","",MAX(Offset!E$2*ABS(IF((WFLandings[[#This Row],[Offset]]-Offset!G$2)&lt;0,0,(WFLandings[[#This Row],[Offset]]-Offset!G$2)))^Offset!F$2-Offset!H$2,0))</f>
        <v>0</v>
      </c>
      <c r="T5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0" s="27">
        <f>IF(WFLandings[[#This Row],[Raw Qs483 from PSX]]="","",MAX(Pitch!E$2*IF(ABS(WFLandings[[#This Row],[Pitch]]-Pitch!G$2)&lt;0,0,ABS(WFLandings[[#This Row],[Pitch]]-Pitch!G$2))^Pitch!F$2-Pitch!H$2,0))</f>
        <v>0</v>
      </c>
      <c r="V50" s="27">
        <f>IF(WFLandings[[#This Row],[Raw Qs483 from PSX]]="","",MAX(Bank!E$2*IF(ABS(WFLandings[[#This Row],[Bank]]-Bank!G$2)&lt;0,0,ABS(WFLandings[[#This Row],[Bank]]-Bank!G$2))^Bank!F$2-Bank!H$2,0))</f>
        <v>7.4228025543926748</v>
      </c>
      <c r="W50" s="27">
        <f>IF(WFLandings[[#This Row],[Raw Qs483 from PSX]]="","",MAX(Crab!E$2*IF(ABS(WFLandings[[#This Row],[Crab]]-Crab!G$2)&lt;0,0,ABS(WFLandings[[#This Row],[Crab]]-Crab!G$2))^Crab!F$2-Crab!H$2,0))</f>
        <v>0</v>
      </c>
      <c r="X50" s="27">
        <f>IF(WFLandings[[#This Row],[Raw Qs483 from PSX]]="","",MAX(vRef!E$2*IF(ABS(WFLandings[[#This Row],[vRef]]-vRef!G$2)&lt;0,0,ABS(WFLandings[[#This Row],[vRef]]-vRef!G$2))^vRef!F$2-vRef!H$2,0))</f>
        <v>0.60275042079715346</v>
      </c>
      <c r="Y5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6.1170000000000009</v>
      </c>
      <c r="Z50" s="87"/>
    </row>
    <row r="51" spans="1:26" ht="15.75" x14ac:dyDescent="0.25">
      <c r="A51" s="93">
        <v>1919</v>
      </c>
      <c r="B51" s="93" t="s">
        <v>107</v>
      </c>
      <c r="C51" s="87" t="s">
        <v>126</v>
      </c>
      <c r="D51" s="94">
        <v>21.992999999999999</v>
      </c>
      <c r="E51" s="94">
        <v>26.745999999999999</v>
      </c>
      <c r="F51" s="25"/>
      <c r="G51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71.122384964374291</v>
      </c>
      <c r="H5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166</v>
      </c>
      <c r="I5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446</v>
      </c>
      <c r="J5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4.5</v>
      </c>
      <c r="K5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1576</v>
      </c>
      <c r="L5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2.2000000000000002</v>
      </c>
      <c r="M5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0.60000000000000009</v>
      </c>
      <c r="N5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3.1</v>
      </c>
      <c r="O5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-4</v>
      </c>
      <c r="P51" s="27">
        <f>IF(WFLandings[[#This Row],[Raw Qs483 from PSX]]="","",(WFLandings[[#This Row],[Nose Sec]]-WFLandings[[#This Row],[Main Sec]])*$P$4)</f>
        <v>4.7530000000000001</v>
      </c>
      <c r="Q5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3.45</v>
      </c>
      <c r="R5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19.853761552014188</v>
      </c>
      <c r="S51" s="27">
        <f>IF(WFLandings[[#This Row],[Raw Qs483 from PSX]]="","",MAX(Offset!E$2*ABS(IF((WFLandings[[#This Row],[Offset]]-Offset!G$2)&lt;0,0,(WFLandings[[#This Row],[Offset]]-Offset!G$2)))^Offset!F$2-Offset!H$2,0))</f>
        <v>0</v>
      </c>
      <c r="T5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1" s="27">
        <f>IF(WFLandings[[#This Row],[Raw Qs483 from PSX]]="","",MAX(Pitch!E$2*IF(ABS(WFLandings[[#This Row],[Pitch]]-Pitch!G$2)&lt;0,0,ABS(WFLandings[[#This Row],[Pitch]]-Pitch!G$2))^Pitch!F$2-Pitch!H$2,0))</f>
        <v>1.7613001941366555</v>
      </c>
      <c r="V51" s="27">
        <f>IF(WFLandings[[#This Row],[Raw Qs483 from PSX]]="","",MAX(Bank!E$2*IF(ABS(WFLandings[[#This Row],[Bank]]-Bank!G$2)&lt;0,0,ABS(WFLandings[[#This Row],[Bank]]-Bank!G$2))^Bank!F$2-Bank!H$2,0))</f>
        <v>0</v>
      </c>
      <c r="W51" s="27">
        <f>IF(WFLandings[[#This Row],[Raw Qs483 from PSX]]="","",MAX(Crab!E$2*IF(ABS(WFLandings[[#This Row],[Crab]]-Crab!G$2)&lt;0,0,ABS(WFLandings[[#This Row],[Crab]]-Crab!G$2))^Crab!F$2-Crab!H$2,0))</f>
        <v>0</v>
      </c>
      <c r="X51" s="27">
        <f>IF(WFLandings[[#This Row],[Raw Qs483 from PSX]]="","",MAX(vRef!E$2*IF(ABS(WFLandings[[#This Row],[vRef]]-vRef!G$2)&lt;0,0,ABS(WFLandings[[#This Row],[vRef]]-vRef!G$2))^vRef!F$2-vRef!H$2,0))</f>
        <v>3.0715532894748567</v>
      </c>
      <c r="Y5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0.74099999999999966</v>
      </c>
      <c r="Z51" s="87"/>
    </row>
    <row r="52" spans="1:26" ht="15.75" x14ac:dyDescent="0.25">
      <c r="A52" s="93">
        <v>1944</v>
      </c>
      <c r="B52" s="93" t="s">
        <v>101</v>
      </c>
      <c r="C52" s="87" t="s">
        <v>155</v>
      </c>
      <c r="D52" s="94">
        <v>0</v>
      </c>
      <c r="E52" s="94">
        <v>6</v>
      </c>
      <c r="F52" s="25"/>
      <c r="G52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70.3428071697044</v>
      </c>
      <c r="H5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70</v>
      </c>
      <c r="I52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536</v>
      </c>
      <c r="J52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0.2</v>
      </c>
      <c r="K52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570</v>
      </c>
      <c r="L52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52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0.70000000000000007</v>
      </c>
      <c r="N52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52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7</v>
      </c>
      <c r="P52" s="27">
        <f>IF(WFLandings[[#This Row],[Raw Qs483 from PSX]]="","",(WFLandings[[#This Row],[Nose Sec]]-WFLandings[[#This Row],[Main Sec]])*$P$4)</f>
        <v>6</v>
      </c>
      <c r="Q5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0.75</v>
      </c>
      <c r="R5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28.291233259622643</v>
      </c>
      <c r="S52" s="27">
        <f>IF(WFLandings[[#This Row],[Raw Qs483 from PSX]]="","",MAX(Offset!E$2*ABS(IF((WFLandings[[#This Row],[Offset]]-Offset!G$2)&lt;0,0,(WFLandings[[#This Row],[Offset]]-Offset!G$2)))^Offset!F$2-Offset!H$2,0))</f>
        <v>0</v>
      </c>
      <c r="T5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2" s="27">
        <f>IF(WFLandings[[#This Row],[Raw Qs483 from PSX]]="","",MAX(Pitch!E$2*IF(ABS(WFLandings[[#This Row],[Pitch]]-Pitch!G$2)&lt;0,0,ABS(WFLandings[[#This Row],[Pitch]]-Pitch!G$2))^Pitch!F$2-Pitch!H$2,0))</f>
        <v>0</v>
      </c>
      <c r="V52" s="27">
        <f>IF(WFLandings[[#This Row],[Raw Qs483 from PSX]]="","",MAX(Bank!E$2*IF(ABS(WFLandings[[#This Row],[Bank]]-Bank!G$2)&lt;0,0,ABS(WFLandings[[#This Row],[Bank]]-Bank!G$2))^Bank!F$2-Bank!H$2,0))</f>
        <v>1.3209149875808457E-2</v>
      </c>
      <c r="W52" s="27">
        <f>IF(WFLandings[[#This Row],[Raw Qs483 from PSX]]="","",MAX(Crab!E$2*IF(ABS(WFLandings[[#This Row],[Crab]]-Crab!G$2)&lt;0,0,ABS(WFLandings[[#This Row],[Crab]]-Crab!G$2))^Crab!F$2-Crab!H$2,0))</f>
        <v>0</v>
      </c>
      <c r="X52" s="27">
        <f>IF(WFLandings[[#This Row],[Raw Qs483 from PSX]]="","",MAX(vRef!E$2*IF(ABS(WFLandings[[#This Row],[vRef]]-vRef!G$2)&lt;0,0,ABS(WFLandings[[#This Row],[vRef]]-vRef!G$2))^vRef!F$2-vRef!H$2,0))</f>
        <v>0.60275042079715346</v>
      </c>
      <c r="Y5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52" s="87"/>
    </row>
    <row r="53" spans="1:26" ht="15.75" x14ac:dyDescent="0.25">
      <c r="A53" s="93">
        <v>1902</v>
      </c>
      <c r="B53" s="93" t="s">
        <v>99</v>
      </c>
      <c r="C53" s="87" t="s">
        <v>100</v>
      </c>
      <c r="D53" s="94">
        <v>26.058</v>
      </c>
      <c r="E53" s="94">
        <v>29.619</v>
      </c>
      <c r="F53" s="25"/>
      <c r="G53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70.090927622606728</v>
      </c>
      <c r="H5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177</v>
      </c>
      <c r="I53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449</v>
      </c>
      <c r="J53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9.2000000000000011</v>
      </c>
      <c r="K53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1295</v>
      </c>
      <c r="L53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2.3000000000000003</v>
      </c>
      <c r="M53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53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0.9</v>
      </c>
      <c r="O53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53" s="27">
        <f>IF(WFLandings[[#This Row],[Raw Qs483 from PSX]]="","",(WFLandings[[#This Row],[Nose Sec]]-WFLandings[[#This Row],[Main Sec]])*$P$4)</f>
        <v>3.5609999999999999</v>
      </c>
      <c r="Q5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4.2749999999999995</v>
      </c>
      <c r="R5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20.11905108502889</v>
      </c>
      <c r="S53" s="27">
        <f>IF(WFLandings[[#This Row],[Raw Qs483 from PSX]]="","",MAX(Offset!E$2*ABS(IF((WFLandings[[#This Row],[Offset]]-Offset!G$2)&lt;0,0,(WFLandings[[#This Row],[Offset]]-Offset!G$2)))^Offset!F$2-Offset!H$2,0))</f>
        <v>0</v>
      </c>
      <c r="T5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3" s="27">
        <f>IF(WFLandings[[#This Row],[Raw Qs483 from PSX]]="","",MAX(Pitch!E$2*IF(ABS(WFLandings[[#This Row],[Pitch]]-Pitch!G$2)&lt;0,0,ABS(WFLandings[[#This Row],[Pitch]]-Pitch!G$2))^Pitch!F$2-Pitch!H$2,0))</f>
        <v>1.1980212923643814</v>
      </c>
      <c r="V53" s="27">
        <f>IF(WFLandings[[#This Row],[Raw Qs483 from PSX]]="","",MAX(Bank!E$2*IF(ABS(WFLandings[[#This Row],[Bank]]-Bank!G$2)&lt;0,0,ABS(WFLandings[[#This Row],[Bank]]-Bank!G$2))^Bank!F$2-Bank!H$2,0))</f>
        <v>0</v>
      </c>
      <c r="W53" s="27">
        <f>IF(WFLandings[[#This Row],[Raw Qs483 from PSX]]="","",MAX(Crab!E$2*IF(ABS(WFLandings[[#This Row],[Crab]]-Crab!G$2)&lt;0,0,ABS(WFLandings[[#This Row],[Crab]]-Crab!G$2))^Crab!F$2-Crab!H$2,0))</f>
        <v>0</v>
      </c>
      <c r="X53" s="27">
        <f>IF(WFLandings[[#This Row],[Raw Qs483 from PSX]]="","",MAX(vRef!E$2*IF(ABS(WFLandings[[#This Row],[vRef]]-vRef!G$2)&lt;0,0,ABS(WFLandings[[#This Row],[vRef]]-vRef!G$2))^vRef!F$2-vRef!H$2,0))</f>
        <v>0</v>
      </c>
      <c r="Y5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4.3170000000000002</v>
      </c>
      <c r="Z53" s="87"/>
    </row>
    <row r="54" spans="1:26" ht="15.75" x14ac:dyDescent="0.25">
      <c r="A54" s="93">
        <v>2020</v>
      </c>
      <c r="B54" s="93" t="s">
        <v>99</v>
      </c>
      <c r="C54" s="87" t="s">
        <v>178</v>
      </c>
      <c r="D54" s="94"/>
      <c r="E54" s="94">
        <v>5.2649999999999997</v>
      </c>
      <c r="F54" s="25"/>
      <c r="G54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69.762302630879873</v>
      </c>
      <c r="H5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104</v>
      </c>
      <c r="I54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423</v>
      </c>
      <c r="J54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2.1</v>
      </c>
      <c r="K54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2388</v>
      </c>
      <c r="L54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</v>
      </c>
      <c r="M54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3.7</v>
      </c>
      <c r="N54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2.9000000000000004</v>
      </c>
      <c r="O54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-7</v>
      </c>
      <c r="P54" s="27">
        <f>IF(WFLandings[[#This Row],[Raw Qs483 from PSX]]="","",(WFLandings[[#This Row],[Nose Sec]]-WFLandings[[#This Row],[Main Sec]])*$P$4)</f>
        <v>5.2649999999999997</v>
      </c>
      <c r="Q5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5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17.858378419347616</v>
      </c>
      <c r="S54" s="27">
        <f>IF(WFLandings[[#This Row],[Raw Qs483 from PSX]]="","",MAX(Offset!E$2*ABS(IF((WFLandings[[#This Row],[Offset]]-Offset!G$2)&lt;0,0,(WFLandings[[#This Row],[Offset]]-Offset!G$2)))^Offset!F$2-Offset!H$2,0))</f>
        <v>0</v>
      </c>
      <c r="T5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4" s="27">
        <f>IF(WFLandings[[#This Row],[Raw Qs483 from PSX]]="","",MAX(Pitch!E$2*IF(ABS(WFLandings[[#This Row],[Pitch]]-Pitch!G$2)&lt;0,0,ABS(WFLandings[[#This Row],[Pitch]]-Pitch!G$2))^Pitch!F$2-Pitch!H$2,0))</f>
        <v>0</v>
      </c>
      <c r="V54" s="27">
        <f>IF(WFLandings[[#This Row],[Raw Qs483 from PSX]]="","",MAX(Bank!E$2*IF(ABS(WFLandings[[#This Row],[Bank]]-Bank!G$2)&lt;0,0,ABS(WFLandings[[#This Row],[Bank]]-Bank!G$2))^Bank!F$2-Bank!H$2,0))</f>
        <v>5.325766479007493</v>
      </c>
      <c r="W54" s="27">
        <f>IF(WFLandings[[#This Row],[Raw Qs483 from PSX]]="","",MAX(Crab!E$2*IF(ABS(WFLandings[[#This Row],[Crab]]-Crab!G$2)&lt;0,0,ABS(WFLandings[[#This Row],[Crab]]-Crab!G$2))^Crab!F$2-Crab!H$2,0))</f>
        <v>0</v>
      </c>
      <c r="X54" s="27">
        <f>IF(WFLandings[[#This Row],[Raw Qs483 from PSX]]="","",MAX(vRef!E$2*IF(ABS(WFLandings[[#This Row],[vRef]]-vRef!G$2)&lt;0,0,ABS(WFLandings[[#This Row],[vRef]]-vRef!G$2))^vRef!F$2-vRef!H$2,0))</f>
        <v>7.0535524707650055</v>
      </c>
      <c r="Y5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54" s="87"/>
    </row>
    <row r="55" spans="1:26" ht="15.75" x14ac:dyDescent="0.25">
      <c r="A55" s="93">
        <v>1908</v>
      </c>
      <c r="B55" s="93" t="s">
        <v>111</v>
      </c>
      <c r="C55" s="87" t="s">
        <v>112</v>
      </c>
      <c r="D55" s="94">
        <v>34.607999999999997</v>
      </c>
      <c r="E55" s="94">
        <v>49.954000000000001</v>
      </c>
      <c r="F55" s="25"/>
      <c r="G55" s="114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69.411999999999992</v>
      </c>
      <c r="H5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194</v>
      </c>
      <c r="I5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88</v>
      </c>
      <c r="J5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1.9000000000000001</v>
      </c>
      <c r="K5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1968</v>
      </c>
      <c r="L5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4.3</v>
      </c>
      <c r="M5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5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5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55" s="27">
        <f>IF(WFLandings[[#This Row],[Raw Qs483 from PSX]]="","",(WFLandings[[#This Row],[Nose Sec]]-WFLandings[[#This Row],[Main Sec]])*$P$4)</f>
        <v>15.346000000000004</v>
      </c>
      <c r="Q5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5.55</v>
      </c>
      <c r="R5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</v>
      </c>
      <c r="S55" s="27">
        <f>IF(WFLandings[[#This Row],[Raw Qs483 from PSX]]="","",MAX(Offset!E$2*ABS(IF((WFLandings[[#This Row],[Offset]]-Offset!G$2)&lt;0,0,(WFLandings[[#This Row],[Offset]]-Offset!G$2)))^Offset!F$2-Offset!H$2,0))</f>
        <v>0</v>
      </c>
      <c r="T5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5" s="27">
        <f>IF(WFLandings[[#This Row],[Raw Qs483 from PSX]]="","",MAX(Pitch!E$2*IF(ABS(WFLandings[[#This Row],[Pitch]]-Pitch!G$2)&lt;0,0,ABS(WFLandings[[#This Row],[Pitch]]-Pitch!G$2))^Pitch!F$2-Pitch!H$2,0))</f>
        <v>0</v>
      </c>
      <c r="V55" s="27">
        <f>IF(WFLandings[[#This Row],[Raw Qs483 from PSX]]="","",MAX(Bank!E$2*IF(ABS(WFLandings[[#This Row],[Bank]]-Bank!G$2)&lt;0,0,ABS(WFLandings[[#This Row],[Bank]]-Bank!G$2))^Bank!F$2-Bank!H$2,0))</f>
        <v>0</v>
      </c>
      <c r="W55" s="27">
        <f>IF(WFLandings[[#This Row],[Raw Qs483 from PSX]]="","",MAX(Crab!E$2*IF(ABS(WFLandings[[#This Row],[Crab]]-Crab!G$2)&lt;0,0,ABS(WFLandings[[#This Row],[Crab]]-Crab!G$2))^Crab!F$2-Crab!H$2,0))</f>
        <v>0</v>
      </c>
      <c r="X55" s="27">
        <f>IF(WFLandings[[#This Row],[Raw Qs483 from PSX]]="","",MAX(vRef!E$2*IF(ABS(WFLandings[[#This Row],[vRef]]-vRef!G$2)&lt;0,0,ABS(WFLandings[[#This Row],[vRef]]-vRef!G$2))^vRef!F$2-vRef!H$2,0))</f>
        <v>0</v>
      </c>
      <c r="Y5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25.038000000000011</v>
      </c>
      <c r="Z55" s="87"/>
    </row>
    <row r="56" spans="1:26" ht="15.75" x14ac:dyDescent="0.25">
      <c r="A56" s="88">
        <v>2046</v>
      </c>
      <c r="B56" s="88" t="s">
        <v>111</v>
      </c>
      <c r="C56" s="89" t="s">
        <v>259</v>
      </c>
      <c r="D56" s="90"/>
      <c r="E56" s="90">
        <v>3.8050000000000002</v>
      </c>
      <c r="F56" s="91"/>
      <c r="G56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69.30417908790109</v>
      </c>
      <c r="H5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80</v>
      </c>
      <c r="I56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524</v>
      </c>
      <c r="J56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8.6</v>
      </c>
      <c r="K56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782</v>
      </c>
      <c r="L56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2.9000000000000004</v>
      </c>
      <c r="M56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56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3.4000000000000004</v>
      </c>
      <c r="O56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56" s="27">
        <f>IF(WFLandings[[#This Row],[Raw Qs483 from PSX]]="","",(WFLandings[[#This Row],[Nose Sec]]-WFLandings[[#This Row],[Main Sec]])*$P$4)</f>
        <v>3.8050000000000002</v>
      </c>
      <c r="Q5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5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27.110820912098923</v>
      </c>
      <c r="S56" s="27">
        <f>IF(WFLandings[[#This Row],[Raw Qs483 from PSX]]="","",MAX(Offset!E$2*ABS(IF((WFLandings[[#This Row],[Offset]]-Offset!G$2)&lt;0,0,(WFLandings[[#This Row],[Offset]]-Offset!G$2)))^Offset!F$2-Offset!H$2,0))</f>
        <v>0</v>
      </c>
      <c r="T5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6" s="27">
        <f>IF(WFLandings[[#This Row],[Raw Qs483 from PSX]]="","",MAX(Pitch!E$2*IF(ABS(WFLandings[[#This Row],[Pitch]]-Pitch!G$2)&lt;0,0,ABS(WFLandings[[#This Row],[Pitch]]-Pitch!G$2))^Pitch!F$2-Pitch!H$2,0))</f>
        <v>0</v>
      </c>
      <c r="V56" s="27">
        <f>IF(WFLandings[[#This Row],[Raw Qs483 from PSX]]="","",MAX(Bank!E$2*IF(ABS(WFLandings[[#This Row],[Bank]]-Bank!G$2)&lt;0,0,ABS(WFLandings[[#This Row],[Bank]]-Bank!G$2))^Bank!F$2-Bank!H$2,0))</f>
        <v>0</v>
      </c>
      <c r="W56" s="27">
        <f>IF(WFLandings[[#This Row],[Raw Qs483 from PSX]]="","",MAX(Crab!E$2*IF(ABS(WFLandings[[#This Row],[Crab]]-Crab!G$2)&lt;0,0,ABS(WFLandings[[#This Row],[Crab]]-Crab!G$2))^Crab!F$2-Crab!H$2,0))</f>
        <v>0</v>
      </c>
      <c r="X56" s="27">
        <f>IF(WFLandings[[#This Row],[Raw Qs483 from PSX]]="","",MAX(vRef!E$2*IF(ABS(WFLandings[[#This Row],[vRef]]-vRef!G$2)&lt;0,0,ABS(WFLandings[[#This Row],[vRef]]-vRef!G$2))^vRef!F$2-vRef!H$2,0))</f>
        <v>0</v>
      </c>
      <c r="Y5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3.5849999999999991</v>
      </c>
      <c r="Z56" s="89"/>
    </row>
    <row r="57" spans="1:26" ht="15.75" x14ac:dyDescent="0.25">
      <c r="A57" s="88">
        <v>2041</v>
      </c>
      <c r="B57" s="88" t="s">
        <v>186</v>
      </c>
      <c r="C57" s="89" t="s">
        <v>254</v>
      </c>
      <c r="D57" s="90"/>
      <c r="E57" s="90">
        <v>4.7939999999999996</v>
      </c>
      <c r="F57" s="91"/>
      <c r="G57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69.219155543607215</v>
      </c>
      <c r="H5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56</v>
      </c>
      <c r="I57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451</v>
      </c>
      <c r="J57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5</v>
      </c>
      <c r="K57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842</v>
      </c>
      <c r="L57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3.3000000000000003</v>
      </c>
      <c r="M57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2.9000000000000004</v>
      </c>
      <c r="N57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0.70000000000000007</v>
      </c>
      <c r="O57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11</v>
      </c>
      <c r="P57" s="27">
        <f>IF(WFLandings[[#This Row],[Raw Qs483 from PSX]]="","",(WFLandings[[#This Row],[Nose Sec]]-WFLandings[[#This Row],[Main Sec]])*$P$4)</f>
        <v>4.7939999999999996</v>
      </c>
      <c r="Q5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1.7999999999999998</v>
      </c>
      <c r="R5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20.296545896941474</v>
      </c>
      <c r="S57" s="27">
        <f>IF(WFLandings[[#This Row],[Raw Qs483 from PSX]]="","",MAX(Offset!E$2*ABS(IF((WFLandings[[#This Row],[Offset]]-Offset!G$2)&lt;0,0,(WFLandings[[#This Row],[Offset]]-Offset!G$2)))^Offset!F$2-Offset!H$2,0))</f>
        <v>0</v>
      </c>
      <c r="T5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7" s="27">
        <f>IF(WFLandings[[#This Row],[Raw Qs483 from PSX]]="","",MAX(Pitch!E$2*IF(ABS(WFLandings[[#This Row],[Pitch]]-Pitch!G$2)&lt;0,0,ABS(WFLandings[[#This Row],[Pitch]]-Pitch!G$2))^Pitch!F$2-Pitch!H$2,0))</f>
        <v>0</v>
      </c>
      <c r="V57" s="27">
        <f>IF(WFLandings[[#This Row],[Raw Qs483 from PSX]]="","",MAX(Bank!E$2*IF(ABS(WFLandings[[#This Row],[Bank]]-Bank!G$2)&lt;0,0,ABS(WFLandings[[#This Row],[Bank]]-Bank!G$2))^Bank!F$2-Bank!H$2,0))</f>
        <v>3.838704012206831</v>
      </c>
      <c r="W57" s="27">
        <f>IF(WFLandings[[#This Row],[Raw Qs483 from PSX]]="","",MAX(Crab!E$2*IF(ABS(WFLandings[[#This Row],[Crab]]-Crab!G$2)&lt;0,0,ABS(WFLandings[[#This Row],[Crab]]-Crab!G$2))^Crab!F$2-Crab!H$2,0))</f>
        <v>0</v>
      </c>
      <c r="X57" s="27">
        <f>IF(WFLandings[[#This Row],[Raw Qs483 from PSX]]="","",MAX(vRef!E$2*IF(ABS(WFLandings[[#This Row],[vRef]]-vRef!G$2)&lt;0,0,ABS(WFLandings[[#This Row],[vRef]]-vRef!G$2))^vRef!F$2-vRef!H$2,0))</f>
        <v>4.2275945472444771</v>
      </c>
      <c r="Y5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0.61800000000000122</v>
      </c>
      <c r="Z57" s="89"/>
    </row>
    <row r="58" spans="1:26" ht="15.75" x14ac:dyDescent="0.25">
      <c r="A58" s="88">
        <v>1933</v>
      </c>
      <c r="B58" s="88" t="s">
        <v>134</v>
      </c>
      <c r="C58" s="89" t="s">
        <v>144</v>
      </c>
      <c r="D58" s="90">
        <v>49.396000000000001</v>
      </c>
      <c r="E58" s="90">
        <v>51.487000000000002</v>
      </c>
      <c r="F58" s="91"/>
      <c r="G58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68.95571959529147</v>
      </c>
      <c r="H5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180</v>
      </c>
      <c r="I58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338</v>
      </c>
      <c r="J58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38.5</v>
      </c>
      <c r="K58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-1136</v>
      </c>
      <c r="L58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2.5</v>
      </c>
      <c r="M58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1.3</v>
      </c>
      <c r="N58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58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12</v>
      </c>
      <c r="P58" s="27">
        <f>IF(WFLandings[[#This Row],[Raw Qs483 from PSX]]="","",(WFLandings[[#This Row],[Nose Sec]]-WFLandings[[#This Row],[Main Sec]])*$P$4)</f>
        <v>2.0910000000000011</v>
      </c>
      <c r="Q5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4.5</v>
      </c>
      <c r="R5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11.111704355466093</v>
      </c>
      <c r="S58" s="27">
        <f>IF(WFLandings[[#This Row],[Raw Qs483 from PSX]]="","",MAX(Offset!E$2*ABS(IF((WFLandings[[#This Row],[Offset]]-Offset!G$2)&lt;0,0,(WFLandings[[#This Row],[Offset]]-Offset!G$2)))^Offset!F$2-Offset!H$2,0))</f>
        <v>0</v>
      </c>
      <c r="T5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8" s="27">
        <f>IF(WFLandings[[#This Row],[Raw Qs483 from PSX]]="","",MAX(Pitch!E$2*IF(ABS(WFLandings[[#This Row],[Pitch]]-Pitch!G$2)&lt;0,0,ABS(WFLandings[[#This Row],[Pitch]]-Pitch!G$2))^Pitch!F$2-Pitch!H$2,0))</f>
        <v>0.14948560166777458</v>
      </c>
      <c r="V58" s="27">
        <f>IF(WFLandings[[#This Row],[Raw Qs483 from PSX]]="","",MAX(Bank!E$2*IF(ABS(WFLandings[[#This Row],[Bank]]-Bank!G$2)&lt;0,0,ABS(WFLandings[[#This Row],[Bank]]-Bank!G$2))^Bank!F$2-Bank!H$2,0))</f>
        <v>1.0018380810432523</v>
      </c>
      <c r="W58" s="27">
        <f>IF(WFLandings[[#This Row],[Raw Qs483 from PSX]]="","",MAX(Crab!E$2*IF(ABS(WFLandings[[#This Row],[Crab]]-Crab!G$2)&lt;0,0,ABS(WFLandings[[#This Row],[Crab]]-Crab!G$2))^Crab!F$2-Crab!H$2,0))</f>
        <v>0</v>
      </c>
      <c r="X58" s="27">
        <f>IF(WFLandings[[#This Row],[Raw Qs483 from PSX]]="","",MAX(vRef!E$2*IF(ABS(WFLandings[[#This Row],[vRef]]-vRef!G$2)&lt;0,0,ABS(WFLandings[[#This Row],[vRef]]-vRef!G$2))^vRef!F$2-vRef!H$2,0))</f>
        <v>5.5542523665314194</v>
      </c>
      <c r="Y5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8.7269999999999968</v>
      </c>
      <c r="Z58" s="89"/>
    </row>
    <row r="59" spans="1:26" ht="15.75" x14ac:dyDescent="0.25">
      <c r="A59" s="88">
        <v>1905</v>
      </c>
      <c r="B59" s="88" t="s">
        <v>105</v>
      </c>
      <c r="C59" s="89" t="s">
        <v>106</v>
      </c>
      <c r="D59" s="90">
        <v>6.375</v>
      </c>
      <c r="E59" s="90">
        <v>22.154</v>
      </c>
      <c r="F59" s="91"/>
      <c r="G59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68.781189481420483</v>
      </c>
      <c r="H5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37</v>
      </c>
      <c r="I59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175</v>
      </c>
      <c r="J59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1.8</v>
      </c>
      <c r="K59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1678</v>
      </c>
      <c r="L59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4.2</v>
      </c>
      <c r="M59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59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59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0</v>
      </c>
      <c r="P59" s="27">
        <f>IF(WFLandings[[#This Row],[Raw Qs483 from PSX]]="","",(WFLandings[[#This Row],[Nose Sec]]-WFLandings[[#This Row],[Main Sec]])*$P$4)</f>
        <v>15.779</v>
      </c>
      <c r="Q5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3.2249999999999996</v>
      </c>
      <c r="R5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1.5541040046012142</v>
      </c>
      <c r="S59" s="27">
        <f>IF(WFLandings[[#This Row],[Raw Qs483 from PSX]]="","",MAX(Offset!E$2*ABS(IF((WFLandings[[#This Row],[Offset]]-Offset!G$2)&lt;0,0,(WFLandings[[#This Row],[Offset]]-Offset!G$2)))^Offset!F$2-Offset!H$2,0))</f>
        <v>0</v>
      </c>
      <c r="T5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9" s="27">
        <f>IF(WFLandings[[#This Row],[Raw Qs483 from PSX]]="","",MAX(Pitch!E$2*IF(ABS(WFLandings[[#This Row],[Pitch]]-Pitch!G$2)&lt;0,0,ABS(WFLandings[[#This Row],[Pitch]]-Pitch!G$2))^Pitch!F$2-Pitch!H$2,0))</f>
        <v>0</v>
      </c>
      <c r="V59" s="27">
        <f>IF(WFLandings[[#This Row],[Raw Qs483 from PSX]]="","",MAX(Bank!E$2*IF(ABS(WFLandings[[#This Row],[Bank]]-Bank!G$2)&lt;0,0,ABS(WFLandings[[#This Row],[Bank]]-Bank!G$2))^Bank!F$2-Bank!H$2,0))</f>
        <v>0</v>
      </c>
      <c r="W59" s="27">
        <f>IF(WFLandings[[#This Row],[Raw Qs483 from PSX]]="","",MAX(Crab!E$2*IF(ABS(WFLandings[[#This Row],[Crab]]-Crab!G$2)&lt;0,0,ABS(WFLandings[[#This Row],[Crab]]-Crab!G$2))^Crab!F$2-Crab!H$2,0))</f>
        <v>0</v>
      </c>
      <c r="X59" s="27">
        <f>IF(WFLandings[[#This Row],[Raw Qs483 from PSX]]="","",MAX(vRef!E$2*IF(ABS(WFLandings[[#This Row],[vRef]]-vRef!G$2)&lt;0,0,ABS(WFLandings[[#This Row],[vRef]]-vRef!G$2))^vRef!F$2-vRef!H$2,0))</f>
        <v>0.10270651397830866</v>
      </c>
      <c r="Y5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26.337</v>
      </c>
      <c r="Z59" s="89"/>
    </row>
    <row r="60" spans="1:26" ht="15.75" x14ac:dyDescent="0.25">
      <c r="A60" s="88">
        <v>2003</v>
      </c>
      <c r="B60" s="88" t="s">
        <v>158</v>
      </c>
      <c r="C60" s="89" t="s">
        <v>159</v>
      </c>
      <c r="D60" s="90"/>
      <c r="E60" s="90">
        <v>4.6890000000000001</v>
      </c>
      <c r="F60" s="91"/>
      <c r="G60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68.231122725902026</v>
      </c>
      <c r="H6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169</v>
      </c>
      <c r="I60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383</v>
      </c>
      <c r="J60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0.30000000000000004</v>
      </c>
      <c r="K60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2252</v>
      </c>
      <c r="L60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3.5</v>
      </c>
      <c r="M60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0.60000000000000009</v>
      </c>
      <c r="N60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0.2</v>
      </c>
      <c r="O60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-10</v>
      </c>
      <c r="P60" s="92">
        <f>IF(WFLandings[[#This Row],[Raw Qs483 from PSX]]="","",(WFLandings[[#This Row],[Nose Sec]]-WFLandings[[#This Row],[Main Sec]])*$P$4)</f>
        <v>4.6890000000000001</v>
      </c>
      <c r="Q6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3.6749999999999998</v>
      </c>
      <c r="R60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14.556020155380319</v>
      </c>
      <c r="S60" s="92">
        <f>IF(WFLandings[[#This Row],[Raw Qs483 from PSX]]="","",MAX(Offset!E$2*ABS(IF((WFLandings[[#This Row],[Offset]]-Offset!G$2)&lt;0,0,(WFLandings[[#This Row],[Offset]]-Offset!G$2)))^Offset!F$2-Offset!H$2,0))</f>
        <v>0</v>
      </c>
      <c r="T60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60" s="92">
        <f>IF(WFLandings[[#This Row],[Raw Qs483 from PSX]]="","",MAX(Pitch!E$2*IF(ABS(WFLandings[[#This Row],[Pitch]]-Pitch!G$2)&lt;0,0,ABS(WFLandings[[#This Row],[Pitch]]-Pitch!G$2))^Pitch!F$2-Pitch!H$2,0))</f>
        <v>0</v>
      </c>
      <c r="V60" s="92">
        <f>IF(WFLandings[[#This Row],[Raw Qs483 from PSX]]="","",MAX(Bank!E$2*IF(ABS(WFLandings[[#This Row],[Bank]]-Bank!G$2)&lt;0,0,ABS(WFLandings[[#This Row],[Bank]]-Bank!G$2))^Bank!F$2-Bank!H$2,0))</f>
        <v>0</v>
      </c>
      <c r="W60" s="92">
        <f>IF(WFLandings[[#This Row],[Raw Qs483 from PSX]]="","",MAX(Crab!E$2*IF(ABS(WFLandings[[#This Row],[Crab]]-Crab!G$2)&lt;0,0,ABS(WFLandings[[#This Row],[Crab]]-Crab!G$2))^Crab!F$2-Crab!H$2,0))</f>
        <v>0</v>
      </c>
      <c r="X60" s="92">
        <f>IF(WFLandings[[#This Row],[Raw Qs483 from PSX]]="","",MAX(vRef!E$2*IF(ABS(WFLandings[[#This Row],[vRef]]-vRef!G$2)&lt;0,0,ABS(WFLandings[[#This Row],[vRef]]-vRef!G$2))^vRef!F$2-vRef!H$2,0))</f>
        <v>12.604857118717643</v>
      </c>
      <c r="Y60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0.93299999999999983</v>
      </c>
      <c r="Z60" s="89"/>
    </row>
    <row r="61" spans="1:26" ht="15.75" x14ac:dyDescent="0.25">
      <c r="A61" s="88">
        <v>1912</v>
      </c>
      <c r="B61" s="88" t="s">
        <v>97</v>
      </c>
      <c r="C61" s="89" t="s">
        <v>118</v>
      </c>
      <c r="D61" s="90">
        <v>33.216999999999999</v>
      </c>
      <c r="E61" s="90">
        <v>35.661000000000001</v>
      </c>
      <c r="F61" s="91"/>
      <c r="G61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67.43985976153661</v>
      </c>
      <c r="H6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247</v>
      </c>
      <c r="I6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325</v>
      </c>
      <c r="J6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0.60000000000000009</v>
      </c>
      <c r="K6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6585</v>
      </c>
      <c r="L6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3.9000000000000004</v>
      </c>
      <c r="M6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2.5</v>
      </c>
      <c r="N6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6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-3</v>
      </c>
      <c r="P61" s="27">
        <f>IF(WFLandings[[#This Row],[Raw Qs483 from PSX]]="","",(WFLandings[[#This Row],[Nose Sec]]-WFLandings[[#This Row],[Main Sec]])*$P$4)</f>
        <v>2.4440000000000026</v>
      </c>
      <c r="Q6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9.5250000000000004</v>
      </c>
      <c r="R6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10.173437499999995</v>
      </c>
      <c r="S61" s="27">
        <f>IF(WFLandings[[#This Row],[Raw Qs483 from PSX]]="","",MAX(Offset!E$2*ABS(IF((WFLandings[[#This Row],[Offset]]-Offset!G$2)&lt;0,0,(WFLandings[[#This Row],[Offset]]-Offset!G$2)))^Offset!F$2-Offset!H$2,0))</f>
        <v>0</v>
      </c>
      <c r="T6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1" s="27">
        <f>IF(WFLandings[[#This Row],[Raw Qs483 from PSX]]="","",MAX(Pitch!E$2*IF(ABS(WFLandings[[#This Row],[Pitch]]-Pitch!G$2)&lt;0,0,ABS(WFLandings[[#This Row],[Pitch]]-Pitch!G$2))^Pitch!F$2-Pitch!H$2,0))</f>
        <v>0</v>
      </c>
      <c r="V61" s="27">
        <f>IF(WFLandings[[#This Row],[Raw Qs483 from PSX]]="","",MAX(Bank!E$2*IF(ABS(WFLandings[[#This Row],[Bank]]-Bank!G$2)&lt;0,0,ABS(WFLandings[[#This Row],[Bank]]-Bank!G$2))^Bank!F$2-Bank!H$2,0))</f>
        <v>3.1098433489445654</v>
      </c>
      <c r="W61" s="27">
        <f>IF(WFLandings[[#This Row],[Raw Qs483 from PSX]]="","",MAX(Crab!E$2*IF(ABS(WFLandings[[#This Row],[Crab]]-Crab!G$2)&lt;0,0,ABS(WFLandings[[#This Row],[Crab]]-Crab!G$2))^Crab!F$2-Crab!H$2,0))</f>
        <v>0</v>
      </c>
      <c r="X61" s="27">
        <f>IF(WFLandings[[#This Row],[Raw Qs483 from PSX]]="","",MAX(vRef!E$2*IF(ABS(WFLandings[[#This Row],[vRef]]-vRef!G$2)&lt;0,0,ABS(WFLandings[[#This Row],[vRef]]-vRef!G$2))^vRef!F$2-vRef!H$2,0))</f>
        <v>2.083859389518842</v>
      </c>
      <c r="Y6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7.6679999999999922</v>
      </c>
      <c r="Z61" s="89"/>
    </row>
    <row r="62" spans="1:26" ht="15.75" x14ac:dyDescent="0.25">
      <c r="A62" s="88">
        <v>2004</v>
      </c>
      <c r="B62" s="93" t="s">
        <v>111</v>
      </c>
      <c r="C62" s="89" t="s">
        <v>160</v>
      </c>
      <c r="D62" s="90"/>
      <c r="E62" s="90">
        <v>7.4240000000000004</v>
      </c>
      <c r="F62" s="91"/>
      <c r="G62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67.372893285585562</v>
      </c>
      <c r="H6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73</v>
      </c>
      <c r="I62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505</v>
      </c>
      <c r="J62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2.4000000000000004</v>
      </c>
      <c r="K62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672</v>
      </c>
      <c r="L62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3.2</v>
      </c>
      <c r="M62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62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0.2</v>
      </c>
      <c r="O62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-6</v>
      </c>
      <c r="P62" s="92">
        <f>IF(WFLandings[[#This Row],[Raw Qs483 from PSX]]="","",(WFLandings[[#This Row],[Nose Sec]]-WFLandings[[#This Row],[Main Sec]])*$P$4)</f>
        <v>7.4240000000000004</v>
      </c>
      <c r="Q6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0.52499999999999991</v>
      </c>
      <c r="R62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25.275854347883019</v>
      </c>
      <c r="S62" s="92">
        <f>IF(WFLandings[[#This Row],[Raw Qs483 from PSX]]="","",MAX(Offset!E$2*ABS(IF((WFLandings[[#This Row],[Offset]]-Offset!G$2)&lt;0,0,(WFLandings[[#This Row],[Offset]]-Offset!G$2)))^Offset!F$2-Offset!H$2,0))</f>
        <v>0</v>
      </c>
      <c r="T62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62" s="92">
        <f>IF(WFLandings[[#This Row],[Raw Qs483 from PSX]]="","",MAX(Pitch!E$2*IF(ABS(WFLandings[[#This Row],[Pitch]]-Pitch!G$2)&lt;0,0,ABS(WFLandings[[#This Row],[Pitch]]-Pitch!G$2))^Pitch!F$2-Pitch!H$2,0))</f>
        <v>0</v>
      </c>
      <c r="V62" s="92">
        <f>IF(WFLandings[[#This Row],[Raw Qs483 from PSX]]="","",MAX(Bank!E$2*IF(ABS(WFLandings[[#This Row],[Bank]]-Bank!G$2)&lt;0,0,ABS(WFLandings[[#This Row],[Bank]]-Bank!G$2))^Bank!F$2-Bank!H$2,0))</f>
        <v>0</v>
      </c>
      <c r="W62" s="92">
        <f>IF(WFLandings[[#This Row],[Raw Qs483 from PSX]]="","",MAX(Crab!E$2*IF(ABS(WFLandings[[#This Row],[Crab]]-Crab!G$2)&lt;0,0,ABS(WFLandings[[#This Row],[Crab]]-Crab!G$2))^Crab!F$2-Crab!H$2,0))</f>
        <v>0</v>
      </c>
      <c r="X62" s="92">
        <f>IF(WFLandings[[#This Row],[Raw Qs483 from PSX]]="","",MAX(vRef!E$2*IF(ABS(WFLandings[[#This Row],[vRef]]-vRef!G$2)&lt;0,0,ABS(WFLandings[[#This Row],[vRef]]-vRef!G$2))^vRef!F$2-vRef!H$2,0))</f>
        <v>5.5542523665314194</v>
      </c>
      <c r="Y62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1.2720000000000011</v>
      </c>
      <c r="Z62" s="89"/>
    </row>
    <row r="63" spans="1:26" ht="15.75" x14ac:dyDescent="0.25">
      <c r="A63" s="88">
        <v>1935</v>
      </c>
      <c r="B63" s="93" t="s">
        <v>111</v>
      </c>
      <c r="C63" s="89" t="s">
        <v>146</v>
      </c>
      <c r="D63" s="90">
        <v>25.739000000000001</v>
      </c>
      <c r="E63" s="90">
        <v>36.155999999999999</v>
      </c>
      <c r="F63" s="91"/>
      <c r="G63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65.759496443984091</v>
      </c>
      <c r="H6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117</v>
      </c>
      <c r="I63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175</v>
      </c>
      <c r="J63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21</v>
      </c>
      <c r="K63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2068</v>
      </c>
      <c r="L63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4.3</v>
      </c>
      <c r="M63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2.2000000000000002</v>
      </c>
      <c r="N63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5.6000000000000005</v>
      </c>
      <c r="O63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-12</v>
      </c>
      <c r="P63" s="27">
        <f>IF(WFLandings[[#This Row],[Raw Qs483 from PSX]]="","",(WFLandings[[#This Row],[Nose Sec]]-WFLandings[[#This Row],[Main Sec]])*$P$4)</f>
        <v>10.416999999999998</v>
      </c>
      <c r="Q6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6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1.5541040046012142</v>
      </c>
      <c r="S63" s="27">
        <f>IF(WFLandings[[#This Row],[Raw Qs483 from PSX]]="","",MAX(Offset!E$2*ABS(IF((WFLandings[[#This Row],[Offset]]-Offset!G$2)&lt;0,0,(WFLandings[[#This Row],[Offset]]-Offset!G$2)))^Offset!F$2-Offset!H$2,0))</f>
        <v>0</v>
      </c>
      <c r="T6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3" s="27">
        <f>IF(WFLandings[[#This Row],[Raw Qs483 from PSX]]="","",MAX(Pitch!E$2*IF(ABS(WFLandings[[#This Row],[Pitch]]-Pitch!G$2)&lt;0,0,ABS(WFLandings[[#This Row],[Pitch]]-Pitch!G$2))^Pitch!F$2-Pitch!H$2,0))</f>
        <v>0</v>
      </c>
      <c r="V63" s="27">
        <f>IF(WFLandings[[#This Row],[Raw Qs483 from PSX]]="","",MAX(Bank!E$2*IF(ABS(WFLandings[[#This Row],[Bank]]-Bank!G$2)&lt;0,0,ABS(WFLandings[[#This Row],[Bank]]-Bank!G$2))^Bank!F$2-Bank!H$2,0))</f>
        <v>2.5707233864005321</v>
      </c>
      <c r="W63" s="27">
        <f>IF(WFLandings[[#This Row],[Raw Qs483 from PSX]]="","",MAX(Crab!E$2*IF(ABS(WFLandings[[#This Row],[Crab]]-Crab!G$2)&lt;0,0,ABS(WFLandings[[#This Row],[Crab]]-Crab!G$2))^Crab!F$2-Crab!H$2,0))</f>
        <v>2.665913953977558</v>
      </c>
      <c r="X63" s="27">
        <f>IF(WFLandings[[#This Row],[Raw Qs483 from PSX]]="","",MAX(vRef!E$2*IF(ABS(WFLandings[[#This Row],[vRef]]-vRef!G$2)&lt;0,0,ABS(WFLandings[[#This Row],[vRef]]-vRef!G$2))^vRef!F$2-vRef!H$2,0))</f>
        <v>17.198762211036627</v>
      </c>
      <c r="Y6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10.250999999999994</v>
      </c>
      <c r="Z63" s="89"/>
    </row>
    <row r="64" spans="1:26" ht="15.75" x14ac:dyDescent="0.25">
      <c r="A64" s="88">
        <v>1917</v>
      </c>
      <c r="B64" s="88" t="s">
        <v>111</v>
      </c>
      <c r="C64" s="89" t="s">
        <v>124</v>
      </c>
      <c r="D64" s="90">
        <v>31.463000000000001</v>
      </c>
      <c r="E64" s="90">
        <v>42.92</v>
      </c>
      <c r="F64" s="91"/>
      <c r="G64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65.442708439366157</v>
      </c>
      <c r="H6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80</v>
      </c>
      <c r="I64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426</v>
      </c>
      <c r="J64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0.2</v>
      </c>
      <c r="K64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331</v>
      </c>
      <c r="L64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3.6</v>
      </c>
      <c r="M64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64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0.8</v>
      </c>
      <c r="O64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-4</v>
      </c>
      <c r="P64" s="27">
        <f>IF(WFLandings[[#This Row],[Raw Qs483 from PSX]]="","",(WFLandings[[#This Row],[Nose Sec]]-WFLandings[[#This Row],[Main Sec]])*$P$4)</f>
        <v>11.457000000000001</v>
      </c>
      <c r="Q6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6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18.11473827115897</v>
      </c>
      <c r="S64" s="27">
        <f>IF(WFLandings[[#This Row],[Raw Qs483 from PSX]]="","",MAX(Offset!E$2*ABS(IF((WFLandings[[#This Row],[Offset]]-Offset!G$2)&lt;0,0,(WFLandings[[#This Row],[Offset]]-Offset!G$2)))^Offset!F$2-Offset!H$2,0))</f>
        <v>0</v>
      </c>
      <c r="T6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4" s="27">
        <f>IF(WFLandings[[#This Row],[Raw Qs483 from PSX]]="","",MAX(Pitch!E$2*IF(ABS(WFLandings[[#This Row],[Pitch]]-Pitch!G$2)&lt;0,0,ABS(WFLandings[[#This Row],[Pitch]]-Pitch!G$2))^Pitch!F$2-Pitch!H$2,0))</f>
        <v>0</v>
      </c>
      <c r="V64" s="27">
        <f>IF(WFLandings[[#This Row],[Raw Qs483 from PSX]]="","",MAX(Bank!E$2*IF(ABS(WFLandings[[#This Row],[Bank]]-Bank!G$2)&lt;0,0,ABS(WFLandings[[#This Row],[Bank]]-Bank!G$2))^Bank!F$2-Bank!H$2,0))</f>
        <v>0</v>
      </c>
      <c r="W64" s="27">
        <f>IF(WFLandings[[#This Row],[Raw Qs483 from PSX]]="","",MAX(Crab!E$2*IF(ABS(WFLandings[[#This Row],[Crab]]-Crab!G$2)&lt;0,0,ABS(WFLandings[[#This Row],[Crab]]-Crab!G$2))^Crab!F$2-Crab!H$2,0))</f>
        <v>0</v>
      </c>
      <c r="X64" s="27">
        <f>IF(WFLandings[[#This Row],[Raw Qs483 from PSX]]="","",MAX(vRef!E$2*IF(ABS(WFLandings[[#This Row],[vRef]]-vRef!G$2)&lt;0,0,ABS(WFLandings[[#This Row],[vRef]]-vRef!G$2))^vRef!F$2-vRef!H$2,0))</f>
        <v>3.0715532894748567</v>
      </c>
      <c r="Y6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13.371000000000002</v>
      </c>
      <c r="Z64" s="89"/>
    </row>
    <row r="65" spans="1:26" ht="15.75" x14ac:dyDescent="0.25">
      <c r="A65" s="88">
        <v>2024</v>
      </c>
      <c r="B65" s="93" t="s">
        <v>97</v>
      </c>
      <c r="C65" s="87" t="s">
        <v>182</v>
      </c>
      <c r="D65" s="94"/>
      <c r="E65" s="94">
        <v>10.561</v>
      </c>
      <c r="F65" s="98"/>
      <c r="G65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64.422065727808899</v>
      </c>
      <c r="H6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84</v>
      </c>
      <c r="I65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501</v>
      </c>
      <c r="J65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3.4000000000000004</v>
      </c>
      <c r="K65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-978</v>
      </c>
      <c r="L65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3.9000000000000004</v>
      </c>
      <c r="M65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65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65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65" s="27">
        <f>IF(WFLandings[[#This Row],[Raw Qs483 from PSX]]="","",(WFLandings[[#This Row],[Nose Sec]]-WFLandings[[#This Row],[Main Sec]])*$P$4)</f>
        <v>10.561</v>
      </c>
      <c r="Q6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6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24.894934272191108</v>
      </c>
      <c r="S65" s="27">
        <f>IF(WFLandings[[#This Row],[Raw Qs483 from PSX]]="","",MAX(Offset!E$2*ABS(IF((WFLandings[[#This Row],[Offset]]-Offset!G$2)&lt;0,0,(WFLandings[[#This Row],[Offset]]-Offset!G$2)))^Offset!F$2-Offset!H$2,0))</f>
        <v>0</v>
      </c>
      <c r="T6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5" s="27">
        <f>IF(WFLandings[[#This Row],[Raw Qs483 from PSX]]="","",MAX(Pitch!E$2*IF(ABS(WFLandings[[#This Row],[Pitch]]-Pitch!G$2)&lt;0,0,ABS(WFLandings[[#This Row],[Pitch]]-Pitch!G$2))^Pitch!F$2-Pitch!H$2,0))</f>
        <v>0</v>
      </c>
      <c r="V65" s="27">
        <f>IF(WFLandings[[#This Row],[Raw Qs483 from PSX]]="","",MAX(Bank!E$2*IF(ABS(WFLandings[[#This Row],[Bank]]-Bank!G$2)&lt;0,0,ABS(WFLandings[[#This Row],[Bank]]-Bank!G$2))^Bank!F$2-Bank!H$2,0))</f>
        <v>0</v>
      </c>
      <c r="W65" s="27">
        <f>IF(WFLandings[[#This Row],[Raw Qs483 from PSX]]="","",MAX(Crab!E$2*IF(ABS(WFLandings[[#This Row],[Crab]]-Crab!G$2)&lt;0,0,ABS(WFLandings[[#This Row],[Crab]]-Crab!G$2))^Crab!F$2-Crab!H$2,0))</f>
        <v>0</v>
      </c>
      <c r="X65" s="27">
        <f>IF(WFLandings[[#This Row],[Raw Qs483 from PSX]]="","",MAX(vRef!E$2*IF(ABS(WFLandings[[#This Row],[vRef]]-vRef!G$2)&lt;0,0,ABS(WFLandings[[#This Row],[vRef]]-vRef!G$2))^vRef!F$2-vRef!H$2,0))</f>
        <v>0</v>
      </c>
      <c r="Y6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10.683</v>
      </c>
      <c r="Z65" s="89"/>
    </row>
    <row r="66" spans="1:26" ht="15.75" x14ac:dyDescent="0.25">
      <c r="A66" s="88">
        <v>1936</v>
      </c>
      <c r="B66" s="93" t="s">
        <v>101</v>
      </c>
      <c r="C66" s="87" t="s">
        <v>147</v>
      </c>
      <c r="D66" s="94">
        <v>47.003999999999998</v>
      </c>
      <c r="E66" s="94">
        <v>59.087000000000003</v>
      </c>
      <c r="F66" s="98"/>
      <c r="G66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62.520536880810219</v>
      </c>
      <c r="H6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263</v>
      </c>
      <c r="I66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341</v>
      </c>
      <c r="J66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61.5</v>
      </c>
      <c r="K66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2296</v>
      </c>
      <c r="L66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3.8000000000000003</v>
      </c>
      <c r="M66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0.8</v>
      </c>
      <c r="N66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3.5</v>
      </c>
      <c r="O66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66" s="27">
        <f>IF(WFLandings[[#This Row],[Raw Qs483 from PSX]]="","",(WFLandings[[#This Row],[Nose Sec]]-WFLandings[[#This Row],[Main Sec]])*$P$4)</f>
        <v>12.083000000000006</v>
      </c>
      <c r="Q6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10.725</v>
      </c>
      <c r="R6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11.331943796938265</v>
      </c>
      <c r="S66" s="27">
        <f>IF(WFLandings[[#This Row],[Raw Qs483 from PSX]]="","",MAX(Offset!E$2*ABS(IF((WFLandings[[#This Row],[Offset]]-Offset!G$2)&lt;0,0,(WFLandings[[#This Row],[Offset]]-Offset!G$2)))^Offset!F$2-Offset!H$2,0))</f>
        <v>0</v>
      </c>
      <c r="T6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6" s="27">
        <f>IF(WFLandings[[#This Row],[Raw Qs483 from PSX]]="","",MAX(Pitch!E$2*IF(ABS(WFLandings[[#This Row],[Pitch]]-Pitch!G$2)&lt;0,0,ABS(WFLandings[[#This Row],[Pitch]]-Pitch!G$2))^Pitch!F$2-Pitch!H$2,0))</f>
        <v>0</v>
      </c>
      <c r="V66" s="27">
        <f>IF(WFLandings[[#This Row],[Raw Qs483 from PSX]]="","",MAX(Bank!E$2*IF(ABS(WFLandings[[#This Row],[Bank]]-Bank!G$2)&lt;0,0,ABS(WFLandings[[#This Row],[Bank]]-Bank!G$2))^Bank!F$2-Bank!H$2,0))</f>
        <v>0.17351932225151434</v>
      </c>
      <c r="W66" s="27">
        <f>IF(WFLandings[[#This Row],[Raw Qs483 from PSX]]="","",MAX(Crab!E$2*IF(ABS(WFLandings[[#This Row],[Crab]]-Crab!G$2)&lt;0,0,ABS(WFLandings[[#This Row],[Crab]]-Crab!G$2))^Crab!F$2-Crab!H$2,0))</f>
        <v>0</v>
      </c>
      <c r="X66" s="27">
        <f>IF(WFLandings[[#This Row],[Raw Qs483 from PSX]]="","",MAX(vRef!E$2*IF(ABS(WFLandings[[#This Row],[vRef]]-vRef!G$2)&lt;0,0,ABS(WFLandings[[#This Row],[vRef]]-vRef!G$2))^vRef!F$2-vRef!H$2,0))</f>
        <v>0</v>
      </c>
      <c r="Y6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15.249000000000017</v>
      </c>
      <c r="Z66" s="89"/>
    </row>
    <row r="67" spans="1:26" ht="15.75" x14ac:dyDescent="0.25">
      <c r="A67" s="88">
        <v>2031</v>
      </c>
      <c r="B67" s="32" t="s">
        <v>97</v>
      </c>
      <c r="C67" s="87" t="s">
        <v>244</v>
      </c>
      <c r="D67" s="22"/>
      <c r="E67" s="22">
        <v>2.3740000000000001</v>
      </c>
      <c r="F67" s="98"/>
      <c r="G67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62.141262733701325</v>
      </c>
      <c r="H6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112</v>
      </c>
      <c r="I67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496</v>
      </c>
      <c r="J67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1.4000000000000001</v>
      </c>
      <c r="K67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1678</v>
      </c>
      <c r="L67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1.7000000000000002</v>
      </c>
      <c r="M67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67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67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</v>
      </c>
      <c r="P67" s="27">
        <f>IF(WFLandings[[#This Row],[Raw Qs483 from PSX]]="","",(WFLandings[[#This Row],[Nose Sec]]-WFLandings[[#This Row],[Main Sec]])*$P$4)</f>
        <v>2.3740000000000001</v>
      </c>
      <c r="Q6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6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24.4214503372095</v>
      </c>
      <c r="S67" s="27">
        <f>IF(WFLandings[[#This Row],[Raw Qs483 from PSX]]="","",MAX(Offset!E$2*ABS(IF((WFLandings[[#This Row],[Offset]]-Offset!G$2)&lt;0,0,(WFLandings[[#This Row],[Offset]]-Offset!G$2)))^Offset!F$2-Offset!H$2,0))</f>
        <v>0</v>
      </c>
      <c r="T6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7" s="27">
        <f>IF(WFLandings[[#This Row],[Raw Qs483 from PSX]]="","",MAX(Pitch!E$2*IF(ABS(WFLandings[[#This Row],[Pitch]]-Pitch!G$2)&lt;0,0,ABS(WFLandings[[#This Row],[Pitch]]-Pitch!G$2))^Pitch!F$2-Pitch!H$2,0))</f>
        <v>4.9565365082920199</v>
      </c>
      <c r="V67" s="27">
        <f>IF(WFLandings[[#This Row],[Raw Qs483 from PSX]]="","",MAX(Bank!E$2*IF(ABS(WFLandings[[#This Row],[Bank]]-Bank!G$2)&lt;0,0,ABS(WFLandings[[#This Row],[Bank]]-Bank!G$2))^Bank!F$2-Bank!H$2,0))</f>
        <v>0</v>
      </c>
      <c r="W67" s="27">
        <f>IF(WFLandings[[#This Row],[Raw Qs483 from PSX]]="","",MAX(Crab!E$2*IF(ABS(WFLandings[[#This Row],[Crab]]-Crab!G$2)&lt;0,0,ABS(WFLandings[[#This Row],[Crab]]-Crab!G$2))^Crab!F$2-Crab!H$2,0))</f>
        <v>0</v>
      </c>
      <c r="X67" s="27">
        <f>IF(WFLandings[[#This Row],[Raw Qs483 from PSX]]="","",MAX(vRef!E$2*IF(ABS(WFLandings[[#This Row],[vRef]]-vRef!G$2)&lt;0,0,ABS(WFLandings[[#This Row],[vRef]]-vRef!G$2))^vRef!F$2-vRef!H$2,0))</f>
        <v>0.60275042079715346</v>
      </c>
      <c r="Y6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7.8780000000000001</v>
      </c>
      <c r="Z67" s="89"/>
    </row>
    <row r="68" spans="1:26" ht="15.75" x14ac:dyDescent="0.25">
      <c r="A68" s="88">
        <v>1926</v>
      </c>
      <c r="B68" s="93" t="s">
        <v>103</v>
      </c>
      <c r="C68" s="87" t="s">
        <v>136</v>
      </c>
      <c r="D68" s="94">
        <v>29.428999999999998</v>
      </c>
      <c r="E68" s="94">
        <v>35.19</v>
      </c>
      <c r="F68" s="98"/>
      <c r="G68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62.03221119069093</v>
      </c>
      <c r="H6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109</v>
      </c>
      <c r="I68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249</v>
      </c>
      <c r="J68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6.9</v>
      </c>
      <c r="K68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1032</v>
      </c>
      <c r="L68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4.2</v>
      </c>
      <c r="M68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1.2000000000000002</v>
      </c>
      <c r="N68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0.70000000000000007</v>
      </c>
      <c r="O68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-17</v>
      </c>
      <c r="P68" s="27">
        <f>IF(WFLandings[[#This Row],[Raw Qs483 from PSX]]="","",(WFLandings[[#This Row],[Nose Sec]]-WFLandings[[#This Row],[Main Sec]])*$P$4)</f>
        <v>5.7609999999999992</v>
      </c>
      <c r="Q6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6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5.2518815880789198</v>
      </c>
      <c r="S68" s="27">
        <f>IF(WFLandings[[#This Row],[Raw Qs483 from PSX]]="","",MAX(Offset!E$2*ABS(IF((WFLandings[[#This Row],[Offset]]-Offset!G$2)&lt;0,0,(WFLandings[[#This Row],[Offset]]-Offset!G$2)))^Offset!F$2-Offset!H$2,0))</f>
        <v>0</v>
      </c>
      <c r="T6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8" s="27">
        <f>IF(WFLandings[[#This Row],[Raw Qs483 from PSX]]="","",MAX(Pitch!E$2*IF(ABS(WFLandings[[#This Row],[Pitch]]-Pitch!G$2)&lt;0,0,ABS(WFLandings[[#This Row],[Pitch]]-Pitch!G$2))^Pitch!F$2-Pitch!H$2,0))</f>
        <v>0</v>
      </c>
      <c r="V68" s="27">
        <f>IF(WFLandings[[#This Row],[Raw Qs483 from PSX]]="","",MAX(Bank!E$2*IF(ABS(WFLandings[[#This Row],[Bank]]-Bank!G$2)&lt;0,0,ABS(WFLandings[[#This Row],[Bank]]-Bank!G$2))^Bank!F$2-Bank!H$2,0))</f>
        <v>0.83311887706464405</v>
      </c>
      <c r="W68" s="27">
        <f>IF(WFLandings[[#This Row],[Raw Qs483 from PSX]]="","",MAX(Crab!E$2*IF(ABS(WFLandings[[#This Row],[Crab]]-Crab!G$2)&lt;0,0,ABS(WFLandings[[#This Row],[Crab]]-Crab!G$2))^Crab!F$2-Crab!H$2,0))</f>
        <v>0</v>
      </c>
      <c r="X68" s="27">
        <f>IF(WFLandings[[#This Row],[Raw Qs483 from PSX]]="","",MAX(vRef!E$2*IF(ABS(WFLandings[[#This Row],[vRef]]-vRef!G$2)&lt;0,0,ABS(WFLandings[[#This Row],[vRef]]-vRef!G$2))^vRef!F$2-vRef!H$2,0))</f>
        <v>31.882788344165505</v>
      </c>
      <c r="Y6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68" s="89"/>
    </row>
    <row r="69" spans="1:26" ht="15.75" x14ac:dyDescent="0.25">
      <c r="A69" s="88">
        <v>1909</v>
      </c>
      <c r="B69" s="93" t="s">
        <v>113</v>
      </c>
      <c r="C69" s="87" t="s">
        <v>114</v>
      </c>
      <c r="D69" s="94">
        <v>14.404999999999999</v>
      </c>
      <c r="E69" s="94">
        <v>19.684999999999999</v>
      </c>
      <c r="F69" s="98"/>
      <c r="G69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61.66276239455545</v>
      </c>
      <c r="H6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144</v>
      </c>
      <c r="I69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558</v>
      </c>
      <c r="J69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1.3</v>
      </c>
      <c r="K69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1600</v>
      </c>
      <c r="L69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2.5</v>
      </c>
      <c r="M69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0.9</v>
      </c>
      <c r="N69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3.1</v>
      </c>
      <c r="O69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-6</v>
      </c>
      <c r="P69" s="27">
        <f>IF(WFLandings[[#This Row],[Raw Qs483 from PSX]]="","",(WFLandings[[#This Row],[Nose Sec]]-WFLandings[[#This Row],[Main Sec]])*$P$4)</f>
        <v>5.2799999999999994</v>
      </c>
      <c r="Q6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1.7999999999999998</v>
      </c>
      <c r="R6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30.497648638666963</v>
      </c>
      <c r="S69" s="27">
        <f>IF(WFLandings[[#This Row],[Raw Qs483 from PSX]]="","",MAX(Offset!E$2*ABS(IF((WFLandings[[#This Row],[Offset]]-Offset!G$2)&lt;0,0,(WFLandings[[#This Row],[Offset]]-Offset!G$2)))^Offset!F$2-Offset!H$2,0))</f>
        <v>0</v>
      </c>
      <c r="T6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9" s="27">
        <f>IF(WFLandings[[#This Row],[Raw Qs483 from PSX]]="","",MAX(Pitch!E$2*IF(ABS(WFLandings[[#This Row],[Pitch]]-Pitch!G$2)&lt;0,0,ABS(WFLandings[[#This Row],[Pitch]]-Pitch!G$2))^Pitch!F$2-Pitch!H$2,0))</f>
        <v>0.14948560166777458</v>
      </c>
      <c r="V69" s="27">
        <f>IF(WFLandings[[#This Row],[Raw Qs483 from PSX]]="","",MAX(Bank!E$2*IF(ABS(WFLandings[[#This Row],[Bank]]-Bank!G$2)&lt;0,0,ABS(WFLandings[[#This Row],[Bank]]-Bank!G$2))^Bank!F$2-Bank!H$2,0))</f>
        <v>0.33585099857838951</v>
      </c>
      <c r="W69" s="27">
        <f>IF(WFLandings[[#This Row],[Raw Qs483 from PSX]]="","",MAX(Crab!E$2*IF(ABS(WFLandings[[#This Row],[Crab]]-Crab!G$2)&lt;0,0,ABS(WFLandings[[#This Row],[Crab]]-Crab!G$2))^Crab!F$2-Crab!H$2,0))</f>
        <v>0</v>
      </c>
      <c r="X69" s="27">
        <f>IF(WFLandings[[#This Row],[Raw Qs483 from PSX]]="","",MAX(vRef!E$2*IF(ABS(WFLandings[[#This Row],[vRef]]-vRef!G$2)&lt;0,0,ABS(WFLandings[[#This Row],[vRef]]-vRef!G$2))^vRef!F$2-vRef!H$2,0))</f>
        <v>5.5542523665314194</v>
      </c>
      <c r="Y6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69" s="89"/>
    </row>
    <row r="70" spans="1:26" ht="15.75" x14ac:dyDescent="0.25">
      <c r="A70" s="88">
        <v>2002</v>
      </c>
      <c r="B70" s="93" t="s">
        <v>99</v>
      </c>
      <c r="C70" s="87" t="s">
        <v>157</v>
      </c>
      <c r="D70" s="94"/>
      <c r="E70" s="94">
        <v>2.0350000000000001</v>
      </c>
      <c r="F70" s="98"/>
      <c r="G70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61.037340823619786</v>
      </c>
      <c r="H7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251</v>
      </c>
      <c r="I70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401</v>
      </c>
      <c r="J70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3.7</v>
      </c>
      <c r="K70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1851</v>
      </c>
      <c r="L70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70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0.60000000000000009</v>
      </c>
      <c r="N70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1.2000000000000002</v>
      </c>
      <c r="O70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-5</v>
      </c>
      <c r="P70" s="92">
        <f>IF(WFLandings[[#This Row],[Raw Qs483 from PSX]]="","",(WFLandings[[#This Row],[Nose Sec]]-WFLandings[[#This Row],[Main Sec]])*$P$4)</f>
        <v>2.0350000000000001</v>
      </c>
      <c r="Q7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9.8249999999999993</v>
      </c>
      <c r="R70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16.01506462913574</v>
      </c>
      <c r="S70" s="92">
        <f>IF(WFLandings[[#This Row],[Raw Qs483 from PSX]]="","",MAX(Offset!E$2*ABS(IF((WFLandings[[#This Row],[Offset]]-Offset!G$2)&lt;0,0,(WFLandings[[#This Row],[Offset]]-Offset!G$2)))^Offset!F$2-Offset!H$2,0))</f>
        <v>0</v>
      </c>
      <c r="T70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70" s="92">
        <f>IF(WFLandings[[#This Row],[Raw Qs483 from PSX]]="","",MAX(Pitch!E$2*IF(ABS(WFLandings[[#This Row],[Pitch]]-Pitch!G$2)&lt;0,0,ABS(WFLandings[[#This Row],[Pitch]]-Pitch!G$2))^Pitch!F$2-Pitch!H$2,0))</f>
        <v>0</v>
      </c>
      <c r="V70" s="92">
        <f>IF(WFLandings[[#This Row],[Raw Qs483 from PSX]]="","",MAX(Bank!E$2*IF(ABS(WFLandings[[#This Row],[Bank]]-Bank!G$2)&lt;0,0,ABS(WFLandings[[#This Row],[Bank]]-Bank!G$2))^Bank!F$2-Bank!H$2,0))</f>
        <v>0</v>
      </c>
      <c r="W70" s="92">
        <f>IF(WFLandings[[#This Row],[Raw Qs483 from PSX]]="","",MAX(Crab!E$2*IF(ABS(WFLandings[[#This Row],[Crab]]-Crab!G$2)&lt;0,0,ABS(WFLandings[[#This Row],[Crab]]-Crab!G$2))^Crab!F$2-Crab!H$2,0))</f>
        <v>0</v>
      </c>
      <c r="X70" s="92">
        <f>IF(WFLandings[[#This Row],[Raw Qs483 from PSX]]="","",MAX(vRef!E$2*IF(ABS(WFLandings[[#This Row],[vRef]]-vRef!G$2)&lt;0,0,ABS(WFLandings[[#This Row],[vRef]]-vRef!G$2))^vRef!F$2-vRef!H$2,0))</f>
        <v>4.2275945472444771</v>
      </c>
      <c r="Y70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8.8949999999999996</v>
      </c>
      <c r="Z70" s="89"/>
    </row>
    <row r="71" spans="1:26" ht="15.75" x14ac:dyDescent="0.25">
      <c r="A71" s="88">
        <v>1923</v>
      </c>
      <c r="B71" s="93" t="s">
        <v>99</v>
      </c>
      <c r="C71" s="87" t="s">
        <v>132</v>
      </c>
      <c r="D71" s="94">
        <v>8.6329999999999991</v>
      </c>
      <c r="E71" s="94">
        <v>11.387</v>
      </c>
      <c r="F71" s="98"/>
      <c r="G71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60.436046751115356</v>
      </c>
      <c r="H7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68</v>
      </c>
      <c r="I7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476</v>
      </c>
      <c r="J7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0.5</v>
      </c>
      <c r="K7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156</v>
      </c>
      <c r="L7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1.8</v>
      </c>
      <c r="M7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2.9000000000000004</v>
      </c>
      <c r="N7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1.1000000000000001</v>
      </c>
      <c r="O7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71" s="27">
        <f>IF(WFLandings[[#This Row],[Raw Qs483 from PSX]]="","",(WFLandings[[#This Row],[Nose Sec]]-WFLandings[[#This Row],[Main Sec]])*$P$4)</f>
        <v>2.7540000000000013</v>
      </c>
      <c r="Q7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0.89999999999999991</v>
      </c>
      <c r="R7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22.55750447381504</v>
      </c>
      <c r="S71" s="27">
        <f>IF(WFLandings[[#This Row],[Raw Qs483 from PSX]]="","",MAX(Offset!E$2*ABS(IF((WFLandings[[#This Row],[Offset]]-Offset!G$2)&lt;0,0,(WFLandings[[#This Row],[Offset]]-Offset!G$2)))^Offset!F$2-Offset!H$2,0))</f>
        <v>0</v>
      </c>
      <c r="T7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1" s="27">
        <f>IF(WFLandings[[#This Row],[Raw Qs483 from PSX]]="","",MAX(Pitch!E$2*IF(ABS(WFLandings[[#This Row],[Pitch]]-Pitch!G$2)&lt;0,0,ABS(WFLandings[[#This Row],[Pitch]]-Pitch!G$2))^Pitch!F$2-Pitch!H$2,0))</f>
        <v>4.2678163482307383</v>
      </c>
      <c r="V71" s="27">
        <f>IF(WFLandings[[#This Row],[Raw Qs483 from PSX]]="","",MAX(Bank!E$2*IF(ABS(WFLandings[[#This Row],[Bank]]-Bank!G$2)&lt;0,0,ABS(WFLandings[[#This Row],[Bank]]-Bank!G$2))^Bank!F$2-Bank!H$2,0))</f>
        <v>3.838704012206831</v>
      </c>
      <c r="W71" s="27">
        <f>IF(WFLandings[[#This Row],[Raw Qs483 from PSX]]="","",MAX(Crab!E$2*IF(ABS(WFLandings[[#This Row],[Crab]]-Crab!G$2)&lt;0,0,ABS(WFLandings[[#This Row],[Crab]]-Crab!G$2))^Crab!F$2-Crab!H$2,0))</f>
        <v>0</v>
      </c>
      <c r="X71" s="27">
        <f>IF(WFLandings[[#This Row],[Raw Qs483 from PSX]]="","",MAX(vRef!E$2*IF(ABS(WFLandings[[#This Row],[vRef]]-vRef!G$2)&lt;0,0,ABS(WFLandings[[#This Row],[vRef]]-vRef!G$2))^vRef!F$2-vRef!H$2,0))</f>
        <v>1.261928414632028</v>
      </c>
      <c r="Y7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6.737999999999996</v>
      </c>
      <c r="Z71" s="89"/>
    </row>
    <row r="72" spans="1:26" ht="15.75" x14ac:dyDescent="0.25">
      <c r="A72" s="88">
        <v>2029</v>
      </c>
      <c r="B72" s="93" t="s">
        <v>188</v>
      </c>
      <c r="C72" s="87" t="s">
        <v>189</v>
      </c>
      <c r="D72" s="94"/>
      <c r="E72" s="94">
        <v>6.851</v>
      </c>
      <c r="F72" s="98"/>
      <c r="G72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59.410399843919194</v>
      </c>
      <c r="H7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154</v>
      </c>
      <c r="I72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419</v>
      </c>
      <c r="J72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9.3000000000000007</v>
      </c>
      <c r="K72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2743</v>
      </c>
      <c r="L72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3.1</v>
      </c>
      <c r="M72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72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5.9</v>
      </c>
      <c r="O72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-12</v>
      </c>
      <c r="P72" s="27">
        <f>IF(WFLandings[[#This Row],[Raw Qs483 from PSX]]="","",(WFLandings[[#This Row],[Nose Sec]]-WFLandings[[#This Row],[Main Sec]])*$P$4)</f>
        <v>6.851</v>
      </c>
      <c r="Q7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2.5499999999999998</v>
      </c>
      <c r="R7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17.51841389658351</v>
      </c>
      <c r="S72" s="27">
        <f>IF(WFLandings[[#This Row],[Raw Qs483 from PSX]]="","",MAX(Offset!E$2*ABS(IF((WFLandings[[#This Row],[Offset]]-Offset!G$2)&lt;0,0,(WFLandings[[#This Row],[Offset]]-Offset!G$2)))^Offset!F$2-Offset!H$2,0))</f>
        <v>0</v>
      </c>
      <c r="T7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2" s="27">
        <f>IF(WFLandings[[#This Row],[Raw Qs483 from PSX]]="","",MAX(Pitch!E$2*IF(ABS(WFLandings[[#This Row],[Pitch]]-Pitch!G$2)&lt;0,0,ABS(WFLandings[[#This Row],[Pitch]]-Pitch!G$2))^Pitch!F$2-Pitch!H$2,0))</f>
        <v>0</v>
      </c>
      <c r="V72" s="27">
        <f>IF(WFLandings[[#This Row],[Raw Qs483 from PSX]]="","",MAX(Bank!E$2*IF(ABS(WFLandings[[#This Row],[Bank]]-Bank!G$2)&lt;0,0,ABS(WFLandings[[#This Row],[Bank]]-Bank!G$2))^Bank!F$2-Bank!H$2,0))</f>
        <v>0</v>
      </c>
      <c r="W72" s="27">
        <f>IF(WFLandings[[#This Row],[Raw Qs483 from PSX]]="","",MAX(Crab!E$2*IF(ABS(WFLandings[[#This Row],[Crab]]-Crab!G$2)&lt;0,0,ABS(WFLandings[[#This Row],[Crab]]-Crab!G$2))^Crab!F$2-Crab!H$2,0))</f>
        <v>3.32242404846067</v>
      </c>
      <c r="X72" s="27">
        <f>IF(WFLandings[[#This Row],[Raw Qs483 from PSX]]="","",MAX(vRef!E$2*IF(ABS(WFLandings[[#This Row],[vRef]]-vRef!G$2)&lt;0,0,ABS(WFLandings[[#This Row],[vRef]]-vRef!G$2))^vRef!F$2-vRef!H$2,0))</f>
        <v>17.198762211036627</v>
      </c>
      <c r="Y7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72" s="89"/>
    </row>
    <row r="73" spans="1:26" ht="15.75" x14ac:dyDescent="0.25">
      <c r="A73" s="88">
        <v>1920</v>
      </c>
      <c r="B73" s="93" t="s">
        <v>97</v>
      </c>
      <c r="C73" s="87" t="s">
        <v>127</v>
      </c>
      <c r="D73" s="94">
        <v>6.5460000000000003</v>
      </c>
      <c r="E73" s="94">
        <v>9.68</v>
      </c>
      <c r="F73" s="98"/>
      <c r="G73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58.680620619422925</v>
      </c>
      <c r="H7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258</v>
      </c>
      <c r="I73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506</v>
      </c>
      <c r="J73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3.7</v>
      </c>
      <c r="K73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6357</v>
      </c>
      <c r="L73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3.9000000000000004</v>
      </c>
      <c r="M73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73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73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73" s="27">
        <f>IF(WFLandings[[#This Row],[Raw Qs483 from PSX]]="","",(WFLandings[[#This Row],[Nose Sec]]-WFLandings[[#This Row],[Main Sec]])*$P$4)</f>
        <v>3.1339999999999995</v>
      </c>
      <c r="Q7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10.35</v>
      </c>
      <c r="R7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25.371379380577086</v>
      </c>
      <c r="S73" s="27">
        <f>IF(WFLandings[[#This Row],[Raw Qs483 from PSX]]="","",MAX(Offset!E$2*ABS(IF((WFLandings[[#This Row],[Offset]]-Offset!G$2)&lt;0,0,(WFLandings[[#This Row],[Offset]]-Offset!G$2)))^Offset!F$2-Offset!H$2,0))</f>
        <v>0</v>
      </c>
      <c r="T7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3" s="27">
        <f>IF(WFLandings[[#This Row],[Raw Qs483 from PSX]]="","",MAX(Pitch!E$2*IF(ABS(WFLandings[[#This Row],[Pitch]]-Pitch!G$2)&lt;0,0,ABS(WFLandings[[#This Row],[Pitch]]-Pitch!G$2))^Pitch!F$2-Pitch!H$2,0))</f>
        <v>0</v>
      </c>
      <c r="V73" s="27">
        <f>IF(WFLandings[[#This Row],[Raw Qs483 from PSX]]="","",MAX(Bank!E$2*IF(ABS(WFLandings[[#This Row],[Bank]]-Bank!G$2)&lt;0,0,ABS(WFLandings[[#This Row],[Bank]]-Bank!G$2))^Bank!F$2-Bank!H$2,0))</f>
        <v>0</v>
      </c>
      <c r="W73" s="27">
        <f>IF(WFLandings[[#This Row],[Raw Qs483 from PSX]]="","",MAX(Crab!E$2*IF(ABS(WFLandings[[#This Row],[Crab]]-Crab!G$2)&lt;0,0,ABS(WFLandings[[#This Row],[Crab]]-Crab!G$2))^Crab!F$2-Crab!H$2,0))</f>
        <v>0</v>
      </c>
      <c r="X73" s="27">
        <f>IF(WFLandings[[#This Row],[Raw Qs483 from PSX]]="","",MAX(vRef!E$2*IF(ABS(WFLandings[[#This Row],[vRef]]-vRef!G$2)&lt;0,0,ABS(WFLandings[[#This Row],[vRef]]-vRef!G$2))^vRef!F$2-vRef!H$2,0))</f>
        <v>0</v>
      </c>
      <c r="Y7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5.5980000000000025</v>
      </c>
      <c r="Z73" s="89" t="s">
        <v>128</v>
      </c>
    </row>
    <row r="74" spans="1:26" ht="15.75" x14ac:dyDescent="0.25">
      <c r="A74" s="88">
        <v>1929</v>
      </c>
      <c r="B74" s="93" t="s">
        <v>99</v>
      </c>
      <c r="C74" s="87" t="s">
        <v>139</v>
      </c>
      <c r="D74" s="94">
        <v>5.5190000000000001</v>
      </c>
      <c r="E74" s="94">
        <v>9.2420000000000009</v>
      </c>
      <c r="F74" s="98"/>
      <c r="G74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58.038577582652493</v>
      </c>
      <c r="H7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201</v>
      </c>
      <c r="I74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528</v>
      </c>
      <c r="J74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0.1</v>
      </c>
      <c r="K74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6565</v>
      </c>
      <c r="L74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</v>
      </c>
      <c r="M74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2.6</v>
      </c>
      <c r="N74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1.1000000000000001</v>
      </c>
      <c r="O74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74" s="27">
        <f>IF(WFLandings[[#This Row],[Raw Qs483 from PSX]]="","",(WFLandings[[#This Row],[Nose Sec]]-WFLandings[[#This Row],[Main Sec]])*$P$4)</f>
        <v>3.7230000000000008</v>
      </c>
      <c r="Q7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6.0749999999999993</v>
      </c>
      <c r="R7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27.502460139602</v>
      </c>
      <c r="S74" s="27">
        <f>IF(WFLandings[[#This Row],[Raw Qs483 from PSX]]="","",MAX(Offset!E$2*ABS(IF((WFLandings[[#This Row],[Offset]]-Offset!G$2)&lt;0,0,(WFLandings[[#This Row],[Offset]]-Offset!G$2)))^Offset!F$2-Offset!H$2,0))</f>
        <v>0</v>
      </c>
      <c r="T7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4" s="27">
        <f>IF(WFLandings[[#This Row],[Raw Qs483 from PSX]]="","",MAX(Pitch!E$2*IF(ABS(WFLandings[[#This Row],[Pitch]]-Pitch!G$2)&lt;0,0,ABS(WFLandings[[#This Row],[Pitch]]-Pitch!G$2))^Pitch!F$2-Pitch!H$2,0))</f>
        <v>0</v>
      </c>
      <c r="V74" s="27">
        <f>IF(WFLandings[[#This Row],[Raw Qs483 from PSX]]="","",MAX(Bank!E$2*IF(ABS(WFLandings[[#This Row],[Bank]]-Bank!G$2)&lt;0,0,ABS(WFLandings[[#This Row],[Bank]]-Bank!G$2))^Bank!F$2-Bank!H$2,0))</f>
        <v>3.2910338631134719</v>
      </c>
      <c r="W74" s="27">
        <f>IF(WFLandings[[#This Row],[Raw Qs483 from PSX]]="","",MAX(Crab!E$2*IF(ABS(WFLandings[[#This Row],[Crab]]-Crab!G$2)&lt;0,0,ABS(WFLandings[[#This Row],[Crab]]-Crab!G$2))^Crab!F$2-Crab!H$2,0))</f>
        <v>0</v>
      </c>
      <c r="X74" s="27">
        <f>IF(WFLandings[[#This Row],[Raw Qs483 from PSX]]="","",MAX(vRef!E$2*IF(ABS(WFLandings[[#This Row],[vRef]]-vRef!G$2)&lt;0,0,ABS(WFLandings[[#This Row],[vRef]]-vRef!G$2))^vRef!F$2-vRef!H$2,0))</f>
        <v>1.261928414632028</v>
      </c>
      <c r="Y7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3.8309999999999977</v>
      </c>
      <c r="Z74" s="89"/>
    </row>
    <row r="75" spans="1:26" ht="15.75" x14ac:dyDescent="0.25">
      <c r="A75" s="88">
        <v>2007</v>
      </c>
      <c r="B75" s="93" t="s">
        <v>97</v>
      </c>
      <c r="C75" s="87" t="s">
        <v>163</v>
      </c>
      <c r="D75" s="94"/>
      <c r="E75" s="94">
        <v>2.3420000000000001</v>
      </c>
      <c r="F75" s="98"/>
      <c r="G75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56.873286241813574</v>
      </c>
      <c r="H7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268</v>
      </c>
      <c r="I7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262</v>
      </c>
      <c r="J7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1.5</v>
      </c>
      <c r="K7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2321</v>
      </c>
      <c r="L7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3.7</v>
      </c>
      <c r="M7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1.2000000000000002</v>
      </c>
      <c r="N7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</v>
      </c>
      <c r="O7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-12</v>
      </c>
      <c r="P75" s="92">
        <f>IF(WFLandings[[#This Row],[Raw Qs483 from PSX]]="","",(WFLandings[[#This Row],[Nose Sec]]-WFLandings[[#This Row],[Main Sec]])*$P$4)</f>
        <v>2.3420000000000001</v>
      </c>
      <c r="Q7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11.1</v>
      </c>
      <c r="R75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6.0208326700851584</v>
      </c>
      <c r="S75" s="92">
        <f>IF(WFLandings[[#This Row],[Raw Qs483 from PSX]]="","",MAX(Offset!E$2*ABS(IF((WFLandings[[#This Row],[Offset]]-Offset!G$2)&lt;0,0,(WFLandings[[#This Row],[Offset]]-Offset!G$2)))^Offset!F$2-Offset!H$2,0))</f>
        <v>0</v>
      </c>
      <c r="T75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75" s="92">
        <f>IF(WFLandings[[#This Row],[Raw Qs483 from PSX]]="","",MAX(Pitch!E$2*IF(ABS(WFLandings[[#This Row],[Pitch]]-Pitch!G$2)&lt;0,0,ABS(WFLandings[[#This Row],[Pitch]]-Pitch!G$2))^Pitch!F$2-Pitch!H$2,0))</f>
        <v>0</v>
      </c>
      <c r="V75" s="92">
        <f>IF(WFLandings[[#This Row],[Raw Qs483 from PSX]]="","",MAX(Bank!E$2*IF(ABS(WFLandings[[#This Row],[Bank]]-Bank!G$2)&lt;0,0,ABS(WFLandings[[#This Row],[Bank]]-Bank!G$2))^Bank!F$2-Bank!H$2,0))</f>
        <v>0.83311887706464405</v>
      </c>
      <c r="W75" s="92">
        <f>IF(WFLandings[[#This Row],[Raw Qs483 from PSX]]="","",MAX(Crab!E$2*IF(ABS(WFLandings[[#This Row],[Crab]]-Crab!G$2)&lt;0,0,ABS(WFLandings[[#This Row],[Crab]]-Crab!G$2))^Crab!F$2-Crab!H$2,0))</f>
        <v>0</v>
      </c>
      <c r="X75" s="92">
        <f>IF(WFLandings[[#This Row],[Raw Qs483 from PSX]]="","",MAX(vRef!E$2*IF(ABS(WFLandings[[#This Row],[vRef]]-vRef!G$2)&lt;0,0,ABS(WFLandings[[#This Row],[vRef]]-vRef!G$2))^vRef!F$2-vRef!H$2,0))</f>
        <v>17.198762211036627</v>
      </c>
      <c r="Y75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7.9740000000000002</v>
      </c>
      <c r="Z75" s="89"/>
    </row>
    <row r="76" spans="1:26" ht="15.75" x14ac:dyDescent="0.25">
      <c r="A76" s="88">
        <v>1901</v>
      </c>
      <c r="B76" s="93" t="s">
        <v>97</v>
      </c>
      <c r="C76" s="87" t="s">
        <v>98</v>
      </c>
      <c r="D76" s="94">
        <v>15.845000000000001</v>
      </c>
      <c r="E76" s="94">
        <v>18.257999999999999</v>
      </c>
      <c r="F76" s="98"/>
      <c r="G76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56.740747488233389</v>
      </c>
      <c r="H7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236</v>
      </c>
      <c r="I76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115</v>
      </c>
      <c r="J76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3.2</v>
      </c>
      <c r="K76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1406</v>
      </c>
      <c r="L76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4.4000000000000004</v>
      </c>
      <c r="M76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1.5</v>
      </c>
      <c r="N76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2.3000000000000003</v>
      </c>
      <c r="O76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-15</v>
      </c>
      <c r="P76" s="27">
        <f>IF(WFLandings[[#This Row],[Raw Qs483 from PSX]]="","",(WFLandings[[#This Row],[Nose Sec]]-WFLandings[[#This Row],[Main Sec]])*$P$4)</f>
        <v>2.4129999999999985</v>
      </c>
      <c r="Q7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8.6999999999999993</v>
      </c>
      <c r="R7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</v>
      </c>
      <c r="S76" s="27">
        <f>IF(WFLandings[[#This Row],[Raw Qs483 from PSX]]="","",MAX(Offset!E$2*ABS(IF((WFLandings[[#This Row],[Offset]]-Offset!G$2)&lt;0,0,(WFLandings[[#This Row],[Offset]]-Offset!G$2)))^Offset!F$2-Offset!H$2,0))</f>
        <v>0</v>
      </c>
      <c r="T7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6" s="27">
        <f>IF(WFLandings[[#This Row],[Raw Qs483 from PSX]]="","",MAX(Pitch!E$2*IF(ABS(WFLandings[[#This Row],[Pitch]]-Pitch!G$2)&lt;0,0,ABS(WFLandings[[#This Row],[Pitch]]-Pitch!G$2))^Pitch!F$2-Pitch!H$2,0))</f>
        <v>0</v>
      </c>
      <c r="V76" s="27">
        <f>IF(WFLandings[[#This Row],[Raw Qs483 from PSX]]="","",MAX(Bank!E$2*IF(ABS(WFLandings[[#This Row],[Bank]]-Bank!G$2)&lt;0,0,ABS(WFLandings[[#This Row],[Bank]]-Bank!G$2))^Bank!F$2-Bank!H$2,0))</f>
        <v>1.3431044239829237</v>
      </c>
      <c r="W76" s="27">
        <f>IF(WFLandings[[#This Row],[Raw Qs483 from PSX]]="","",MAX(Crab!E$2*IF(ABS(WFLandings[[#This Row],[Crab]]-Crab!G$2)&lt;0,0,ABS(WFLandings[[#This Row],[Crab]]-Crab!G$2))^Crab!F$2-Crab!H$2,0))</f>
        <v>0</v>
      </c>
      <c r="X76" s="27">
        <f>IF(WFLandings[[#This Row],[Raw Qs483 from PSX]]="","",MAX(vRef!E$2*IF(ABS(WFLandings[[#This Row],[vRef]]-vRef!G$2)&lt;0,0,ABS(WFLandings[[#This Row],[vRef]]-vRef!G$2))^vRef!F$2-vRef!H$2,0))</f>
        <v>25.455148087783687</v>
      </c>
      <c r="Y7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7.7610000000000046</v>
      </c>
      <c r="Z76" s="89"/>
    </row>
    <row r="77" spans="1:26" ht="15.75" x14ac:dyDescent="0.25">
      <c r="A77" s="88">
        <v>2018</v>
      </c>
      <c r="B77" s="93" t="s">
        <v>175</v>
      </c>
      <c r="C77" s="87" t="s">
        <v>176</v>
      </c>
      <c r="D77" s="94"/>
      <c r="E77" s="94">
        <v>3.3330000000000002</v>
      </c>
      <c r="F77" s="98"/>
      <c r="G77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56.014959934996519</v>
      </c>
      <c r="H7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122</v>
      </c>
      <c r="I77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532</v>
      </c>
      <c r="J77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1.6</v>
      </c>
      <c r="K77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663</v>
      </c>
      <c r="L77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2.1</v>
      </c>
      <c r="M77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5.4</v>
      </c>
      <c r="N77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3.4000000000000004</v>
      </c>
      <c r="O77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4</v>
      </c>
      <c r="P77" s="27">
        <f>IF(WFLandings[[#This Row],[Raw Qs483 from PSX]]="","",(WFLandings[[#This Row],[Nose Sec]]-WFLandings[[#This Row],[Main Sec]])*$P$4)</f>
        <v>3.3330000000000002</v>
      </c>
      <c r="Q7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0.14999999999999991</v>
      </c>
      <c r="R7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27.895933759607221</v>
      </c>
      <c r="S77" s="27">
        <f>IF(WFLandings[[#This Row],[Raw Qs483 from PSX]]="","",MAX(Offset!E$2*ABS(IF((WFLandings[[#This Row],[Offset]]-Offset!G$2)&lt;0,0,(WFLandings[[#This Row],[Offset]]-Offset!G$2)))^Offset!F$2-Offset!H$2,0))</f>
        <v>0</v>
      </c>
      <c r="T7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7" s="27">
        <f>IF(WFLandings[[#This Row],[Raw Qs483 from PSX]]="","",MAX(Pitch!E$2*IF(ABS(WFLandings[[#This Row],[Pitch]]-Pitch!G$2)&lt;0,0,ABS(WFLandings[[#This Row],[Pitch]]-Pitch!G$2))^Pitch!F$2-Pitch!H$2,0))</f>
        <v>2.350186456299336</v>
      </c>
      <c r="V77" s="27">
        <f>IF(WFLandings[[#This Row],[Raw Qs483 from PSX]]="","",MAX(Bank!E$2*IF(ABS(WFLandings[[#This Row],[Bank]]-Bank!G$2)&lt;0,0,ABS(WFLandings[[#This Row],[Bank]]-Bank!G$2))^Bank!F$2-Bank!H$2,0))</f>
        <v>8.5879198490969237</v>
      </c>
      <c r="W77" s="27">
        <f>IF(WFLandings[[#This Row],[Raw Qs483 from PSX]]="","",MAX(Crab!E$2*IF(ABS(WFLandings[[#This Row],[Crab]]-Crab!G$2)&lt;0,0,ABS(WFLandings[[#This Row],[Crab]]-Crab!G$2))^Crab!F$2-Crab!H$2,0))</f>
        <v>0</v>
      </c>
      <c r="X77" s="27">
        <f>IF(WFLandings[[#This Row],[Raw Qs483 from PSX]]="","",MAX(vRef!E$2*IF(ABS(WFLandings[[#This Row],[vRef]]-vRef!G$2)&lt;0,0,ABS(WFLandings[[#This Row],[vRef]]-vRef!G$2))^vRef!F$2-vRef!H$2,0))</f>
        <v>0</v>
      </c>
      <c r="Y7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5.0009999999999994</v>
      </c>
      <c r="Z77" s="87"/>
    </row>
    <row r="78" spans="1:26" ht="15.75" x14ac:dyDescent="0.25">
      <c r="A78" s="88">
        <v>1921</v>
      </c>
      <c r="B78" s="93" t="s">
        <v>129</v>
      </c>
      <c r="C78" s="87" t="s">
        <v>130</v>
      </c>
      <c r="D78" s="94">
        <v>2.16</v>
      </c>
      <c r="E78" s="94">
        <v>4.141</v>
      </c>
      <c r="F78" s="98"/>
      <c r="G78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55.907029942897907</v>
      </c>
      <c r="H7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181</v>
      </c>
      <c r="I78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454</v>
      </c>
      <c r="J78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</v>
      </c>
      <c r="K78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801</v>
      </c>
      <c r="L78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1.6</v>
      </c>
      <c r="M78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0.4</v>
      </c>
      <c r="N78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1.6</v>
      </c>
      <c r="O78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11</v>
      </c>
      <c r="P78" s="27">
        <f>IF(WFLandings[[#This Row],[Raw Qs483 from PSX]]="","",(WFLandings[[#This Row],[Nose Sec]]-WFLandings[[#This Row],[Main Sec]])*$P$4)</f>
        <v>1.9809999999999999</v>
      </c>
      <c r="Q7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4.5750000000000002</v>
      </c>
      <c r="R7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20.563737177225939</v>
      </c>
      <c r="S78" s="27">
        <f>IF(WFLandings[[#This Row],[Raw Qs483 from PSX]]="","",MAX(Offset!E$2*ABS(IF((WFLandings[[#This Row],[Offset]]-Offset!G$2)&lt;0,0,(WFLandings[[#This Row],[Offset]]-Offset!G$2)))^Offset!F$2-Offset!H$2,0))</f>
        <v>0</v>
      </c>
      <c r="T7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8" s="27">
        <f>IF(WFLandings[[#This Row],[Raw Qs483 from PSX]]="","",MAX(Pitch!E$2*IF(ABS(WFLandings[[#This Row],[Pitch]]-Pitch!G$2)&lt;0,0,ABS(WFLandings[[#This Row],[Pitch]]-Pitch!G$2))^Pitch!F$2-Pitch!H$2,0))</f>
        <v>5.6696383326316635</v>
      </c>
      <c r="V78" s="27">
        <f>IF(WFLandings[[#This Row],[Raw Qs483 from PSX]]="","",MAX(Bank!E$2*IF(ABS(WFLandings[[#This Row],[Bank]]-Bank!G$2)&lt;0,0,ABS(WFLandings[[#This Row],[Bank]]-Bank!G$2))^Bank!F$2-Bank!H$2,0))</f>
        <v>0</v>
      </c>
      <c r="W78" s="27">
        <f>IF(WFLandings[[#This Row],[Raw Qs483 from PSX]]="","",MAX(Crab!E$2*IF(ABS(WFLandings[[#This Row],[Crab]]-Crab!G$2)&lt;0,0,ABS(WFLandings[[#This Row],[Crab]]-Crab!G$2))^Crab!F$2-Crab!H$2,0))</f>
        <v>0</v>
      </c>
      <c r="X78" s="27">
        <f>IF(WFLandings[[#This Row],[Raw Qs483 from PSX]]="","",MAX(vRef!E$2*IF(ABS(WFLandings[[#This Row],[vRef]]-vRef!G$2)&lt;0,0,ABS(WFLandings[[#This Row],[vRef]]-vRef!G$2))^vRef!F$2-vRef!H$2,0))</f>
        <v>4.2275945472444771</v>
      </c>
      <c r="Y7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9.0570000000000004</v>
      </c>
      <c r="Z78" s="87"/>
    </row>
    <row r="79" spans="1:26" ht="15.75" x14ac:dyDescent="0.25">
      <c r="A79" s="88">
        <v>2043</v>
      </c>
      <c r="B79" s="32" t="s">
        <v>99</v>
      </c>
      <c r="C79" s="87" t="s">
        <v>256</v>
      </c>
      <c r="D79" s="22"/>
      <c r="E79" s="22">
        <v>5.26</v>
      </c>
      <c r="F79" s="98"/>
      <c r="G79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53.377491409893643</v>
      </c>
      <c r="H7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154</v>
      </c>
      <c r="I79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465</v>
      </c>
      <c r="J79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10.100000000000001</v>
      </c>
      <c r="K79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2682</v>
      </c>
      <c r="L79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3.8000000000000003</v>
      </c>
      <c r="M79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0.5</v>
      </c>
      <c r="N79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1.8</v>
      </c>
      <c r="O79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-14</v>
      </c>
      <c r="P79" s="27">
        <f>IF(WFLandings[[#This Row],[Raw Qs483 from PSX]]="","",(WFLandings[[#This Row],[Nose Sec]]-WFLandings[[#This Row],[Main Sec]])*$P$4)</f>
        <v>5.26</v>
      </c>
      <c r="Q7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2.5499999999999998</v>
      </c>
      <c r="R7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21.553109347539422</v>
      </c>
      <c r="S79" s="27">
        <f>IF(WFLandings[[#This Row],[Raw Qs483 from PSX]]="","",MAX(Offset!E$2*ABS(IF((WFLandings[[#This Row],[Offset]]-Offset!G$2)&lt;0,0,(WFLandings[[#This Row],[Offset]]-Offset!G$2)))^Offset!F$2-Offset!H$2,0))</f>
        <v>0</v>
      </c>
      <c r="T7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9" s="27">
        <f>IF(WFLandings[[#This Row],[Raw Qs483 from PSX]]="","",MAX(Pitch!E$2*IF(ABS(WFLandings[[#This Row],[Pitch]]-Pitch!G$2)&lt;0,0,ABS(WFLandings[[#This Row],[Pitch]]-Pitch!G$2))^Pitch!F$2-Pitch!H$2,0))</f>
        <v>0</v>
      </c>
      <c r="V79" s="27">
        <f>IF(WFLandings[[#This Row],[Raw Qs483 from PSX]]="","",MAX(Bank!E$2*IF(ABS(WFLandings[[#This Row],[Bank]]-Bank!G$2)&lt;0,0,ABS(WFLandings[[#This Row],[Bank]]-Bank!G$2))^Bank!F$2-Bank!H$2,0))</f>
        <v>0</v>
      </c>
      <c r="W79" s="27">
        <f>IF(WFLandings[[#This Row],[Raw Qs483 from PSX]]="","",MAX(Crab!E$2*IF(ABS(WFLandings[[#This Row],[Crab]]-Crab!G$2)&lt;0,0,ABS(WFLandings[[#This Row],[Crab]]-Crab!G$2))^Crab!F$2-Crab!H$2,0))</f>
        <v>0</v>
      </c>
      <c r="X79" s="27">
        <f>IF(WFLandings[[#This Row],[Raw Qs483 from PSX]]="","",MAX(vRef!E$2*IF(ABS(WFLandings[[#This Row],[vRef]]-vRef!G$2)&lt;0,0,ABS(WFLandings[[#This Row],[vRef]]-vRef!G$2))^vRef!F$2-vRef!H$2,0))</f>
        <v>22.519399242566941</v>
      </c>
      <c r="Y7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79" s="87"/>
    </row>
    <row r="80" spans="1:26" ht="15.75" x14ac:dyDescent="0.25">
      <c r="A80" s="88">
        <v>1927</v>
      </c>
      <c r="B80" s="93" t="s">
        <v>113</v>
      </c>
      <c r="C80" s="87" t="s">
        <v>137</v>
      </c>
      <c r="D80" s="94">
        <v>3.9910000000000001</v>
      </c>
      <c r="E80" s="94">
        <v>7.8849999999999998</v>
      </c>
      <c r="F80" s="98"/>
      <c r="G80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52.643629821079585</v>
      </c>
      <c r="H8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178</v>
      </c>
      <c r="I80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579</v>
      </c>
      <c r="J80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0.4</v>
      </c>
      <c r="K80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1157</v>
      </c>
      <c r="L80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2.8000000000000003</v>
      </c>
      <c r="M80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3.5</v>
      </c>
      <c r="N80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0.70000000000000007</v>
      </c>
      <c r="O80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9</v>
      </c>
      <c r="P80" s="27">
        <f>IF(WFLandings[[#This Row],[Raw Qs483 from PSX]]="","",(WFLandings[[#This Row],[Nose Sec]]-WFLandings[[#This Row],[Main Sec]])*$P$4)</f>
        <v>3.8939999999999997</v>
      </c>
      <c r="Q8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4.3499999999999996</v>
      </c>
      <c r="R8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32.653837485630419</v>
      </c>
      <c r="S80" s="27">
        <f>IF(WFLandings[[#This Row],[Raw Qs483 from PSX]]="","",MAX(Offset!E$2*ABS(IF((WFLandings[[#This Row],[Offset]]-Offset!G$2)&lt;0,0,(WFLandings[[#This Row],[Offset]]-Offset!G$2)))^Offset!F$2-Offset!H$2,0))</f>
        <v>0</v>
      </c>
      <c r="T8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0" s="27">
        <f>IF(WFLandings[[#This Row],[Raw Qs483 from PSX]]="","",MAX(Pitch!E$2*IF(ABS(WFLandings[[#This Row],[Pitch]]-Pitch!G$2)&lt;0,0,ABS(WFLandings[[#This Row],[Pitch]]-Pitch!G$2))^Pitch!F$2-Pitch!H$2,0))</f>
        <v>0</v>
      </c>
      <c r="V80" s="27">
        <f>IF(WFLandings[[#This Row],[Raw Qs483 from PSX]]="","",MAX(Bank!E$2*IF(ABS(WFLandings[[#This Row],[Bank]]-Bank!G$2)&lt;0,0,ABS(WFLandings[[#This Row],[Bank]]-Bank!G$2))^Bank!F$2-Bank!H$2,0))</f>
        <v>4.950673303771163</v>
      </c>
      <c r="W80" s="27">
        <f>IF(WFLandings[[#This Row],[Raw Qs483 from PSX]]="","",MAX(Crab!E$2*IF(ABS(WFLandings[[#This Row],[Crab]]-Crab!G$2)&lt;0,0,ABS(WFLandings[[#This Row],[Crab]]-Crab!G$2))^Crab!F$2-Crab!H$2,0))</f>
        <v>0</v>
      </c>
      <c r="X80" s="27">
        <f>IF(WFLandings[[#This Row],[Raw Qs483 from PSX]]="","",MAX(vRef!E$2*IF(ABS(WFLandings[[#This Row],[vRef]]-vRef!G$2)&lt;0,0,ABS(WFLandings[[#This Row],[vRef]]-vRef!G$2))^vRef!F$2-vRef!H$2,0))</f>
        <v>2.083859389518842</v>
      </c>
      <c r="Y8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3.3180000000000014</v>
      </c>
      <c r="Z80" s="87"/>
    </row>
    <row r="81" spans="1:26" ht="15.75" x14ac:dyDescent="0.25">
      <c r="A81" s="88">
        <v>1932</v>
      </c>
      <c r="B81" s="93" t="s">
        <v>99</v>
      </c>
      <c r="C81" s="87" t="s">
        <v>143</v>
      </c>
      <c r="D81" s="94">
        <v>57.951999999999998</v>
      </c>
      <c r="E81" s="94">
        <v>61.451000000000001</v>
      </c>
      <c r="F81" s="98"/>
      <c r="G81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51.387015498558284</v>
      </c>
      <c r="H8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194</v>
      </c>
      <c r="I8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608</v>
      </c>
      <c r="J8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1.9000000000000001</v>
      </c>
      <c r="K8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510</v>
      </c>
      <c r="L8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2.1</v>
      </c>
      <c r="M8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</v>
      </c>
      <c r="N8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8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3</v>
      </c>
      <c r="P81" s="27">
        <f>IF(WFLandings[[#This Row],[Raw Qs483 from PSX]]="","",(WFLandings[[#This Row],[Nose Sec]]-WFLandings[[#This Row],[Main Sec]])*$P$4)</f>
        <v>3.4990000000000023</v>
      </c>
      <c r="Q8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5.55</v>
      </c>
      <c r="R8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35.709798045142392</v>
      </c>
      <c r="S81" s="27">
        <f>IF(WFLandings[[#This Row],[Raw Qs483 from PSX]]="","",MAX(Offset!E$2*ABS(IF((WFLandings[[#This Row],[Offset]]-Offset!G$2)&lt;0,0,(WFLandings[[#This Row],[Offset]]-Offset!G$2)))^Offset!F$2-Offset!H$2,0))</f>
        <v>0</v>
      </c>
      <c r="T8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1" s="27">
        <f>IF(WFLandings[[#This Row],[Raw Qs483 from PSX]]="","",MAX(Pitch!E$2*IF(ABS(WFLandings[[#This Row],[Pitch]]-Pitch!G$2)&lt;0,0,ABS(WFLandings[[#This Row],[Pitch]]-Pitch!G$2))^Pitch!F$2-Pitch!H$2,0))</f>
        <v>2.350186456299336</v>
      </c>
      <c r="V81" s="27">
        <f>IF(WFLandings[[#This Row],[Raw Qs483 from PSX]]="","",MAX(Bank!E$2*IF(ABS(WFLandings[[#This Row],[Bank]]-Bank!G$2)&lt;0,0,ABS(WFLandings[[#This Row],[Bank]]-Bank!G$2))^Bank!F$2-Bank!H$2,0))</f>
        <v>0.5</v>
      </c>
      <c r="W81" s="27">
        <f>IF(WFLandings[[#This Row],[Raw Qs483 from PSX]]="","",MAX(Crab!E$2*IF(ABS(WFLandings[[#This Row],[Crab]]-Crab!G$2)&lt;0,0,ABS(WFLandings[[#This Row],[Crab]]-Crab!G$2))^Crab!F$2-Crab!H$2,0))</f>
        <v>0</v>
      </c>
      <c r="X81" s="27">
        <f>IF(WFLandings[[#This Row],[Raw Qs483 from PSX]]="","",MAX(vRef!E$2*IF(ABS(WFLandings[[#This Row],[vRef]]-vRef!G$2)&lt;0,0,ABS(WFLandings[[#This Row],[vRef]]-vRef!G$2))^vRef!F$2-vRef!H$2,0))</f>
        <v>0</v>
      </c>
      <c r="Y8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4.502999999999993</v>
      </c>
      <c r="Z81" s="87"/>
    </row>
    <row r="82" spans="1:26" ht="15.75" x14ac:dyDescent="0.25">
      <c r="A82" s="88">
        <v>1925</v>
      </c>
      <c r="B82" s="93" t="s">
        <v>134</v>
      </c>
      <c r="C82" s="87" t="s">
        <v>135</v>
      </c>
      <c r="D82" s="94">
        <v>58.220999999999997</v>
      </c>
      <c r="E82" s="94">
        <v>63.463999999999999</v>
      </c>
      <c r="F82" s="98"/>
      <c r="G82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49.405953768538708</v>
      </c>
      <c r="H8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242</v>
      </c>
      <c r="I82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596</v>
      </c>
      <c r="J82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5.2</v>
      </c>
      <c r="K82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883</v>
      </c>
      <c r="L82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1.5</v>
      </c>
      <c r="M82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82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82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7</v>
      </c>
      <c r="P82" s="27">
        <f>IF(WFLandings[[#This Row],[Raw Qs483 from PSX]]="","",(WFLandings[[#This Row],[Nose Sec]]-WFLandings[[#This Row],[Main Sec]])*$P$4)</f>
        <v>5.2430000000000021</v>
      </c>
      <c r="Q8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9.15</v>
      </c>
      <c r="R8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34.434380718140723</v>
      </c>
      <c r="S82" s="27">
        <f>IF(WFLandings[[#This Row],[Raw Qs483 from PSX]]="","",MAX(Offset!E$2*ABS(IF((WFLandings[[#This Row],[Offset]]-Offset!G$2)&lt;0,0,(WFLandings[[#This Row],[Offset]]-Offset!G$2)))^Offset!F$2-Offset!H$2,0))</f>
        <v>0</v>
      </c>
      <c r="T8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2" s="27">
        <f>IF(WFLandings[[#This Row],[Raw Qs483 from PSX]]="","",MAX(Pitch!E$2*IF(ABS(WFLandings[[#This Row],[Pitch]]-Pitch!G$2)&lt;0,0,ABS(WFLandings[[#This Row],[Pitch]]-Pitch!G$2))^Pitch!F$2-Pitch!H$2,0))</f>
        <v>6.4069150925234144</v>
      </c>
      <c r="V82" s="27">
        <f>IF(WFLandings[[#This Row],[Raw Qs483 from PSX]]="","",MAX(Bank!E$2*IF(ABS(WFLandings[[#This Row],[Bank]]-Bank!G$2)&lt;0,0,ABS(WFLandings[[#This Row],[Bank]]-Bank!G$2))^Bank!F$2-Bank!H$2,0))</f>
        <v>0</v>
      </c>
      <c r="W82" s="27">
        <f>IF(WFLandings[[#This Row],[Raw Qs483 from PSX]]="","",MAX(Crab!E$2*IF(ABS(WFLandings[[#This Row],[Crab]]-Crab!G$2)&lt;0,0,ABS(WFLandings[[#This Row],[Crab]]-Crab!G$2))^Crab!F$2-Crab!H$2,0))</f>
        <v>0</v>
      </c>
      <c r="X82" s="27">
        <f>IF(WFLandings[[#This Row],[Raw Qs483 from PSX]]="","",MAX(vRef!E$2*IF(ABS(WFLandings[[#This Row],[vRef]]-vRef!G$2)&lt;0,0,ABS(WFLandings[[#This Row],[vRef]]-vRef!G$2))^vRef!F$2-vRef!H$2,0))</f>
        <v>0.60275042079715346</v>
      </c>
      <c r="Y8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82" s="87"/>
    </row>
    <row r="83" spans="1:26" ht="15.75" x14ac:dyDescent="0.25">
      <c r="A83" s="88">
        <v>1934</v>
      </c>
      <c r="B83" s="32" t="s">
        <v>107</v>
      </c>
      <c r="C83" s="6" t="s">
        <v>145</v>
      </c>
      <c r="D83" s="22">
        <v>0.38900000000000001</v>
      </c>
      <c r="E83" s="22">
        <v>3.0720000000000001</v>
      </c>
      <c r="F83" s="98"/>
      <c r="G83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46.795589233206925</v>
      </c>
      <c r="H8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141</v>
      </c>
      <c r="I83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683</v>
      </c>
      <c r="J83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2.5</v>
      </c>
      <c r="K83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1397</v>
      </c>
      <c r="L83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2.4000000000000004</v>
      </c>
      <c r="M83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0.4</v>
      </c>
      <c r="N83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1.1000000000000001</v>
      </c>
      <c r="O83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3</v>
      </c>
      <c r="P83" s="27">
        <f>IF(WFLandings[[#This Row],[Raw Qs483 from PSX]]="","",(WFLandings[[#This Row],[Nose Sec]]-WFLandings[[#This Row],[Main Sec]])*$P$4)</f>
        <v>2.6829999999999998</v>
      </c>
      <c r="Q8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1.5749999999999997</v>
      </c>
      <c r="R8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44.017766407046309</v>
      </c>
      <c r="S83" s="27">
        <f>IF(WFLandings[[#This Row],[Raw Qs483 from PSX]]="","",MAX(Offset!E$2*ABS(IF((WFLandings[[#This Row],[Offset]]-Offset!G$2)&lt;0,0,(WFLandings[[#This Row],[Offset]]-Offset!G$2)))^Offset!F$2-Offset!H$2,0))</f>
        <v>0</v>
      </c>
      <c r="T8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3" s="27">
        <f>IF(WFLandings[[#This Row],[Raw Qs483 from PSX]]="","",MAX(Pitch!E$2*IF(ABS(WFLandings[[#This Row],[Pitch]]-Pitch!G$2)&lt;0,0,ABS(WFLandings[[#This Row],[Pitch]]-Pitch!G$2))^Pitch!F$2-Pitch!H$2,0))</f>
        <v>0.6606443597467635</v>
      </c>
      <c r="V83" s="27">
        <f>IF(WFLandings[[#This Row],[Raw Qs483 from PSX]]="","",MAX(Bank!E$2*IF(ABS(WFLandings[[#This Row],[Bank]]-Bank!G$2)&lt;0,0,ABS(WFLandings[[#This Row],[Bank]]-Bank!G$2))^Bank!F$2-Bank!H$2,0))</f>
        <v>0</v>
      </c>
      <c r="W83" s="27">
        <f>IF(WFLandings[[#This Row],[Raw Qs483 from PSX]]="","",MAX(Crab!E$2*IF(ABS(WFLandings[[#This Row],[Crab]]-Crab!G$2)&lt;0,0,ABS(WFLandings[[#This Row],[Crab]]-Crab!G$2))^Crab!F$2-Crab!H$2,0))</f>
        <v>0</v>
      </c>
      <c r="X83" s="27">
        <f>IF(WFLandings[[#This Row],[Raw Qs483 from PSX]]="","",MAX(vRef!E$2*IF(ABS(WFLandings[[#This Row],[vRef]]-vRef!G$2)&lt;0,0,ABS(WFLandings[[#This Row],[vRef]]-vRef!G$2))^vRef!F$2-vRef!H$2,0))</f>
        <v>0</v>
      </c>
      <c r="Y8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6.9510000000000005</v>
      </c>
      <c r="Z83" s="87"/>
    </row>
    <row r="84" spans="1:26" ht="15.75" x14ac:dyDescent="0.25">
      <c r="A84" s="88">
        <v>2019</v>
      </c>
      <c r="B84" s="93" t="s">
        <v>120</v>
      </c>
      <c r="C84" s="87" t="s">
        <v>177</v>
      </c>
      <c r="D84" s="94"/>
      <c r="E84" s="94">
        <v>2.9649999999999999</v>
      </c>
      <c r="F84" s="98"/>
      <c r="G84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45.000720607846048</v>
      </c>
      <c r="H8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294</v>
      </c>
      <c r="I84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595</v>
      </c>
      <c r="J84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1.9000000000000001</v>
      </c>
      <c r="K84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1214</v>
      </c>
      <c r="L84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2.7</v>
      </c>
      <c r="M84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1.6</v>
      </c>
      <c r="N84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2.3000000000000003</v>
      </c>
      <c r="O84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3</v>
      </c>
      <c r="P84" s="27">
        <f>IF(WFLandings[[#This Row],[Raw Qs483 from PSX]]="","",(WFLandings[[#This Row],[Nose Sec]]-WFLandings[[#This Row],[Main Sec]])*$P$4)</f>
        <v>2.9649999999999999</v>
      </c>
      <c r="Q8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13.049999999999999</v>
      </c>
      <c r="R8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34.328785657428448</v>
      </c>
      <c r="S84" s="27">
        <f>IF(WFLandings[[#This Row],[Raw Qs483 from PSX]]="","",MAX(Offset!E$2*ABS(IF((WFLandings[[#This Row],[Offset]]-Offset!G$2)&lt;0,0,(WFLandings[[#This Row],[Offset]]-Offset!G$2)))^Offset!F$2-Offset!H$2,0))</f>
        <v>0</v>
      </c>
      <c r="T8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4" s="27">
        <f>IF(WFLandings[[#This Row],[Raw Qs483 from PSX]]="","",MAX(Pitch!E$2*IF(ABS(WFLandings[[#This Row],[Pitch]]-Pitch!G$2)&lt;0,0,ABS(WFLandings[[#This Row],[Pitch]]-Pitch!G$2))^Pitch!F$2-Pitch!H$2,0))</f>
        <v>0</v>
      </c>
      <c r="V84" s="27">
        <f>IF(WFLandings[[#This Row],[Raw Qs483 from PSX]]="","",MAX(Bank!E$2*IF(ABS(WFLandings[[#This Row],[Bank]]-Bank!G$2)&lt;0,0,ABS(WFLandings[[#This Row],[Bank]]-Bank!G$2))^Bank!F$2-Bank!H$2,0))</f>
        <v>1.5154937347254993</v>
      </c>
      <c r="W84" s="27">
        <f>IF(WFLandings[[#This Row],[Raw Qs483 from PSX]]="","",MAX(Crab!E$2*IF(ABS(WFLandings[[#This Row],[Crab]]-Crab!G$2)&lt;0,0,ABS(WFLandings[[#This Row],[Crab]]-Crab!G$2))^Crab!F$2-Crab!H$2,0))</f>
        <v>0</v>
      </c>
      <c r="X84" s="27">
        <f>IF(WFLandings[[#This Row],[Raw Qs483 from PSX]]="","",MAX(vRef!E$2*IF(ABS(WFLandings[[#This Row],[vRef]]-vRef!G$2)&lt;0,0,ABS(WFLandings[[#This Row],[vRef]]-vRef!G$2))^vRef!F$2-vRef!H$2,0))</f>
        <v>0</v>
      </c>
      <c r="Y8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6.1050000000000004</v>
      </c>
      <c r="Z84" s="87"/>
    </row>
    <row r="85" spans="1:26" ht="15.75" x14ac:dyDescent="0.25">
      <c r="A85" s="88">
        <v>1907</v>
      </c>
      <c r="B85" s="93" t="s">
        <v>101</v>
      </c>
      <c r="C85" s="87" t="s">
        <v>109</v>
      </c>
      <c r="D85" s="94">
        <v>35.475000000000001</v>
      </c>
      <c r="E85" s="94">
        <v>38.042000000000002</v>
      </c>
      <c r="F85" s="98"/>
      <c r="G85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44.780299345655365</v>
      </c>
      <c r="H8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531</v>
      </c>
      <c r="I8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404</v>
      </c>
      <c r="J8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4.9000000000000004</v>
      </c>
      <c r="K8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4126</v>
      </c>
      <c r="L8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4.8000000000000007</v>
      </c>
      <c r="M8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1.2000000000000002</v>
      </c>
      <c r="N8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2.3000000000000003</v>
      </c>
      <c r="O8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85" s="27">
        <f>IF(WFLandings[[#This Row],[Raw Qs483 from PSX]]="","",(WFLandings[[#This Row],[Nose Sec]]-WFLandings[[#This Row],[Main Sec]])*$P$4)</f>
        <v>2.5670000000000002</v>
      </c>
      <c r="Q8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30.824999999999996</v>
      </c>
      <c r="R8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16.262581777280001</v>
      </c>
      <c r="S85" s="27">
        <f>IF(WFLandings[[#This Row],[Raw Qs483 from PSX]]="","",MAX(Offset!E$2*ABS(IF((WFLandings[[#This Row],[Offset]]-Offset!G$2)&lt;0,0,(WFLandings[[#This Row],[Offset]]-Offset!G$2)))^Offset!F$2-Offset!H$2,0))</f>
        <v>0</v>
      </c>
      <c r="T8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5" s="27">
        <f>IF(WFLandings[[#This Row],[Raw Qs483 from PSX]]="","",MAX(Pitch!E$2*IF(ABS(WFLandings[[#This Row],[Pitch]]-Pitch!G$2)&lt;0,0,ABS(WFLandings[[#This Row],[Pitch]]-Pitch!G$2))^Pitch!F$2-Pitch!H$2,0))</f>
        <v>0</v>
      </c>
      <c r="V85" s="27">
        <f>IF(WFLandings[[#This Row],[Raw Qs483 from PSX]]="","",MAX(Bank!E$2*IF(ABS(WFLandings[[#This Row],[Bank]]-Bank!G$2)&lt;0,0,ABS(WFLandings[[#This Row],[Bank]]-Bank!G$2))^Bank!F$2-Bank!H$2,0))</f>
        <v>0.83311887706464405</v>
      </c>
      <c r="W85" s="27">
        <f>IF(WFLandings[[#This Row],[Raw Qs483 from PSX]]="","",MAX(Crab!E$2*IF(ABS(WFLandings[[#This Row],[Crab]]-Crab!G$2)&lt;0,0,ABS(WFLandings[[#This Row],[Crab]]-Crab!G$2))^Crab!F$2-Crab!H$2,0))</f>
        <v>0</v>
      </c>
      <c r="X85" s="27">
        <f>IF(WFLandings[[#This Row],[Raw Qs483 from PSX]]="","",MAX(vRef!E$2*IF(ABS(WFLandings[[#This Row],[vRef]]-vRef!G$2)&lt;0,0,ABS(WFLandings[[#This Row],[vRef]]-vRef!G$2))^vRef!F$2-vRef!H$2,0))</f>
        <v>0</v>
      </c>
      <c r="Y8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7.2989999999999995</v>
      </c>
      <c r="Z85" s="87" t="s">
        <v>110</v>
      </c>
    </row>
    <row r="86" spans="1:26" ht="15.75" x14ac:dyDescent="0.25">
      <c r="A86" s="88">
        <v>2032</v>
      </c>
      <c r="B86" s="32" t="s">
        <v>103</v>
      </c>
      <c r="C86" s="87" t="s">
        <v>245</v>
      </c>
      <c r="D86" s="22"/>
      <c r="E86" s="22">
        <v>4.9850000000000003</v>
      </c>
      <c r="F86" s="98"/>
      <c r="G86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44.564504219763741</v>
      </c>
      <c r="H8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163</v>
      </c>
      <c r="I86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496</v>
      </c>
      <c r="J86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12.4</v>
      </c>
      <c r="K86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4579</v>
      </c>
      <c r="L86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5.1000000000000005</v>
      </c>
      <c r="M86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9.2000000000000011</v>
      </c>
      <c r="N86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7</v>
      </c>
      <c r="O86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-6</v>
      </c>
      <c r="P86" s="27">
        <f>IF(WFLandings[[#This Row],[Raw Qs483 from PSX]]="","",(WFLandings[[#This Row],[Nose Sec]]-WFLandings[[#This Row],[Main Sec]])*$P$4)</f>
        <v>4.9850000000000003</v>
      </c>
      <c r="Q8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3.2249999999999996</v>
      </c>
      <c r="R8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24.4214503372095</v>
      </c>
      <c r="S86" s="27">
        <f>IF(WFLandings[[#This Row],[Raw Qs483 from PSX]]="","",MAX(Offset!E$2*ABS(IF((WFLandings[[#This Row],[Offset]]-Offset!G$2)&lt;0,0,(WFLandings[[#This Row],[Offset]]-Offset!G$2)))^Offset!F$2-Offset!H$2,0))</f>
        <v>0</v>
      </c>
      <c r="T8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6" s="27">
        <f>IF(WFLandings[[#This Row],[Raw Qs483 from PSX]]="","",MAX(Pitch!E$2*IF(ABS(WFLandings[[#This Row],[Pitch]]-Pitch!G$2)&lt;0,0,ABS(WFLandings[[#This Row],[Pitch]]-Pitch!G$2))^Pitch!F$2-Pitch!H$2,0))</f>
        <v>0</v>
      </c>
      <c r="V86" s="27">
        <f>IF(WFLandings[[#This Row],[Raw Qs483 from PSX]]="","",MAX(Bank!E$2*IF(ABS(WFLandings[[#This Row],[Bank]]-Bank!G$2)&lt;0,0,ABS(WFLandings[[#This Row],[Bank]]-Bank!G$2))^Bank!F$2-Bank!H$2,0))</f>
        <v>16.228912649508263</v>
      </c>
      <c r="W86" s="27">
        <f>IF(WFLandings[[#This Row],[Raw Qs483 from PSX]]="","",MAX(Crab!E$2*IF(ABS(WFLandings[[#This Row],[Crab]]-Crab!G$2)&lt;0,0,ABS(WFLandings[[#This Row],[Crab]]-Crab!G$2))^Crab!F$2-Crab!H$2,0))</f>
        <v>5.960880426987071</v>
      </c>
      <c r="X86" s="27">
        <f>IF(WFLandings[[#This Row],[Raw Qs483 from PSX]]="","",MAX(vRef!E$2*IF(ABS(WFLandings[[#This Row],[vRef]]-vRef!G$2)&lt;0,0,ABS(WFLandings[[#This Row],[vRef]]-vRef!G$2))^vRef!F$2-vRef!H$2,0))</f>
        <v>5.5542523665314194</v>
      </c>
      <c r="Y8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4.4999999999999041E-2</v>
      </c>
      <c r="Z86" s="6" t="s">
        <v>246</v>
      </c>
    </row>
    <row r="87" spans="1:26" ht="15.75" x14ac:dyDescent="0.25">
      <c r="A87" s="88">
        <v>1906</v>
      </c>
      <c r="B87" s="88" t="s">
        <v>107</v>
      </c>
      <c r="C87" s="89" t="s">
        <v>108</v>
      </c>
      <c r="D87" s="90">
        <v>33.066000000000003</v>
      </c>
      <c r="E87" s="90">
        <v>35.054000000000002</v>
      </c>
      <c r="F87" s="91"/>
      <c r="G87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43.954218419687614</v>
      </c>
      <c r="H8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275</v>
      </c>
      <c r="I87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544</v>
      </c>
      <c r="J87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7.7</v>
      </c>
      <c r="K87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-689</v>
      </c>
      <c r="L87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2.1</v>
      </c>
      <c r="M87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1.8</v>
      </c>
      <c r="N87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3.3000000000000003</v>
      </c>
      <c r="O87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-3</v>
      </c>
      <c r="P87" s="27">
        <f>IF(WFLandings[[#This Row],[Raw Qs483 from PSX]]="","",(WFLandings[[#This Row],[Nose Sec]]-WFLandings[[#This Row],[Main Sec]])*$P$4)</f>
        <v>1.9879999999999995</v>
      </c>
      <c r="Q8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11.625</v>
      </c>
      <c r="R8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29.087276434136356</v>
      </c>
      <c r="S87" s="27">
        <f>IF(WFLandings[[#This Row],[Raw Qs483 from PSX]]="","",MAX(Offset!E$2*ABS(IF((WFLandings[[#This Row],[Offset]]-Offset!G$2)&lt;0,0,(WFLandings[[#This Row],[Offset]]-Offset!G$2)))^Offset!F$2-Offset!H$2,0))</f>
        <v>0</v>
      </c>
      <c r="T8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7" s="27">
        <f>IF(WFLandings[[#This Row],[Raw Qs483 from PSX]]="","",MAX(Pitch!E$2*IF(ABS(WFLandings[[#This Row],[Pitch]]-Pitch!G$2)&lt;0,0,ABS(WFLandings[[#This Row],[Pitch]]-Pitch!G$2))^Pitch!F$2-Pitch!H$2,0))</f>
        <v>2.350186456299336</v>
      </c>
      <c r="V87" s="27">
        <f>IF(WFLandings[[#This Row],[Raw Qs483 from PSX]]="","",MAX(Bank!E$2*IF(ABS(WFLandings[[#This Row],[Bank]]-Bank!G$2)&lt;0,0,ABS(WFLandings[[#This Row],[Bank]]-Bank!G$2))^Bank!F$2-Bank!H$2,0))</f>
        <v>1.8634593003578503</v>
      </c>
      <c r="W87" s="27">
        <f>IF(WFLandings[[#This Row],[Raw Qs483 from PSX]]="","",MAX(Crab!E$2*IF(ABS(WFLandings[[#This Row],[Crab]]-Crab!G$2)&lt;0,0,ABS(WFLandings[[#This Row],[Crab]]-Crab!G$2))^Crab!F$2-Crab!H$2,0))</f>
        <v>0</v>
      </c>
      <c r="X87" s="27">
        <f>IF(WFLandings[[#This Row],[Raw Qs483 from PSX]]="","",MAX(vRef!E$2*IF(ABS(WFLandings[[#This Row],[vRef]]-vRef!G$2)&lt;0,0,ABS(WFLandings[[#This Row],[vRef]]-vRef!G$2))^vRef!F$2-vRef!H$2,0))</f>
        <v>2.083859389518842</v>
      </c>
      <c r="Y8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9.0360000000000014</v>
      </c>
      <c r="Z87" s="89"/>
    </row>
    <row r="88" spans="1:26" ht="15.75" x14ac:dyDescent="0.25">
      <c r="A88" s="93">
        <v>2027</v>
      </c>
      <c r="B88" s="93" t="s">
        <v>158</v>
      </c>
      <c r="C88" s="87" t="s">
        <v>185</v>
      </c>
      <c r="D88" s="94"/>
      <c r="E88" s="94">
        <v>14.954000000000001</v>
      </c>
      <c r="F88" s="98"/>
      <c r="G88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43.777293986989598</v>
      </c>
      <c r="H8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29</v>
      </c>
      <c r="I88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488</v>
      </c>
      <c r="J88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4.6000000000000005</v>
      </c>
      <c r="K88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2058</v>
      </c>
      <c r="L88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1.9000000000000001</v>
      </c>
      <c r="M88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0.2</v>
      </c>
      <c r="N88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88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88" s="27">
        <f>IF(WFLandings[[#This Row],[Raw Qs483 from PSX]]="","",(WFLandings[[#This Row],[Nose Sec]]-WFLandings[[#This Row],[Main Sec]])*$P$4)</f>
        <v>14.954000000000001</v>
      </c>
      <c r="Q8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3.8250000000000002</v>
      </c>
      <c r="R8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23.670081931387827</v>
      </c>
      <c r="S88" s="27">
        <f>IF(WFLandings[[#This Row],[Raw Qs483 from PSX]]="","",MAX(Offset!E$2*ABS(IF((WFLandings[[#This Row],[Offset]]-Offset!G$2)&lt;0,0,(WFLandings[[#This Row],[Offset]]-Offset!G$2)))^Offset!F$2-Offset!H$2,0))</f>
        <v>0</v>
      </c>
      <c r="T8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8" s="27">
        <f>IF(WFLandings[[#This Row],[Raw Qs483 from PSX]]="","",MAX(Pitch!E$2*IF(ABS(WFLandings[[#This Row],[Pitch]]-Pitch!G$2)&lt;0,0,ABS(WFLandings[[#This Row],[Pitch]]-Pitch!G$2))^Pitch!F$2-Pitch!H$2,0))</f>
        <v>3.6036956669905473</v>
      </c>
      <c r="V88" s="27">
        <f>IF(WFLandings[[#This Row],[Raw Qs483 from PSX]]="","",MAX(Bank!E$2*IF(ABS(WFLandings[[#This Row],[Bank]]-Bank!G$2)&lt;0,0,ABS(WFLandings[[#This Row],[Bank]]-Bank!G$2))^Bank!F$2-Bank!H$2,0))</f>
        <v>0</v>
      </c>
      <c r="W88" s="27">
        <f>IF(WFLandings[[#This Row],[Raw Qs483 from PSX]]="","",MAX(Crab!E$2*IF(ABS(WFLandings[[#This Row],[Crab]]-Crab!G$2)&lt;0,0,ABS(WFLandings[[#This Row],[Crab]]-Crab!G$2))^Crab!F$2-Crab!H$2,0))</f>
        <v>0</v>
      </c>
      <c r="X88" s="27">
        <f>IF(WFLandings[[#This Row],[Raw Qs483 from PSX]]="","",MAX(vRef!E$2*IF(ABS(WFLandings[[#This Row],[vRef]]-vRef!G$2)&lt;0,0,ABS(WFLandings[[#This Row],[vRef]]-vRef!G$2))^vRef!F$2-vRef!H$2,0))</f>
        <v>1.261928414632028</v>
      </c>
      <c r="Y8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23.862000000000002</v>
      </c>
      <c r="Z88" s="87"/>
    </row>
    <row r="89" spans="1:26" ht="15.75" x14ac:dyDescent="0.25">
      <c r="A89" s="93">
        <v>1939</v>
      </c>
      <c r="B89" s="32" t="s">
        <v>97</v>
      </c>
      <c r="C89" s="6" t="s">
        <v>150</v>
      </c>
      <c r="D89" s="22">
        <v>39.192999999999998</v>
      </c>
      <c r="E89" s="22">
        <v>42.701999999999998</v>
      </c>
      <c r="F89" s="98"/>
      <c r="G89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41.091688857246112</v>
      </c>
      <c r="H8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145</v>
      </c>
      <c r="I89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641</v>
      </c>
      <c r="J89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2.8000000000000003</v>
      </c>
      <c r="K89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1581</v>
      </c>
      <c r="L89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2.4000000000000004</v>
      </c>
      <c r="M89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89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0.60000000000000009</v>
      </c>
      <c r="O89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-10</v>
      </c>
      <c r="P89" s="27">
        <f>IF(WFLandings[[#This Row],[Raw Qs483 from PSX]]="","",(WFLandings[[#This Row],[Nose Sec]]-WFLandings[[#This Row],[Main Sec]])*$P$4)</f>
        <v>3.5090000000000003</v>
      </c>
      <c r="Q8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1.875</v>
      </c>
      <c r="R8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39.294809664289488</v>
      </c>
      <c r="S89" s="27">
        <f>IF(WFLandings[[#This Row],[Raw Qs483 from PSX]]="","",MAX(Offset!E$2*ABS(IF((WFLandings[[#This Row],[Offset]]-Offset!G$2)&lt;0,0,(WFLandings[[#This Row],[Offset]]-Offset!G$2)))^Offset!F$2-Offset!H$2,0))</f>
        <v>0</v>
      </c>
      <c r="T8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9" s="27">
        <f>IF(WFLandings[[#This Row],[Raw Qs483 from PSX]]="","",MAX(Pitch!E$2*IF(ABS(WFLandings[[#This Row],[Pitch]]-Pitch!G$2)&lt;0,0,ABS(WFLandings[[#This Row],[Pitch]]-Pitch!G$2))^Pitch!F$2-Pitch!H$2,0))</f>
        <v>0.6606443597467635</v>
      </c>
      <c r="V89" s="27">
        <f>IF(WFLandings[[#This Row],[Raw Qs483 from PSX]]="","",MAX(Bank!E$2*IF(ABS(WFLandings[[#This Row],[Bank]]-Bank!G$2)&lt;0,0,ABS(WFLandings[[#This Row],[Bank]]-Bank!G$2))^Bank!F$2-Bank!H$2,0))</f>
        <v>0</v>
      </c>
      <c r="W89" s="27">
        <f>IF(WFLandings[[#This Row],[Raw Qs483 from PSX]]="","",MAX(Crab!E$2*IF(ABS(WFLandings[[#This Row],[Crab]]-Crab!G$2)&lt;0,0,ABS(WFLandings[[#This Row],[Crab]]-Crab!G$2))^Crab!F$2-Crab!H$2,0))</f>
        <v>0</v>
      </c>
      <c r="X89" s="27">
        <f>IF(WFLandings[[#This Row],[Raw Qs483 from PSX]]="","",MAX(vRef!E$2*IF(ABS(WFLandings[[#This Row],[vRef]]-vRef!G$2)&lt;0,0,ABS(WFLandings[[#This Row],[vRef]]-vRef!G$2))^vRef!F$2-vRef!H$2,0))</f>
        <v>12.604857118717643</v>
      </c>
      <c r="Y8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4.472999999999999</v>
      </c>
      <c r="Z89" s="87"/>
    </row>
    <row r="90" spans="1:26" ht="15.75" x14ac:dyDescent="0.25">
      <c r="A90" s="93">
        <v>1915</v>
      </c>
      <c r="B90" s="93" t="s">
        <v>107</v>
      </c>
      <c r="C90" s="87" t="s">
        <v>122</v>
      </c>
      <c r="D90" s="94">
        <v>53.171999999999997</v>
      </c>
      <c r="E90" s="94">
        <v>62.954999999999998</v>
      </c>
      <c r="F90" s="98"/>
      <c r="G90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37.619693239595158</v>
      </c>
      <c r="H9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67</v>
      </c>
      <c r="I90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409</v>
      </c>
      <c r="J90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4.4000000000000004</v>
      </c>
      <c r="K90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4788</v>
      </c>
      <c r="L90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5.1000000000000005</v>
      </c>
      <c r="M90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1.3</v>
      </c>
      <c r="N90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1.6</v>
      </c>
      <c r="O90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-18</v>
      </c>
      <c r="P90" s="27">
        <f>IF(WFLandings[[#This Row],[Raw Qs483 from PSX]]="","",(WFLandings[[#This Row],[Nose Sec]]-WFLandings[[#This Row],[Main Sec]])*$P$4)</f>
        <v>9.7830000000000013</v>
      </c>
      <c r="Q9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0.97500000000000009</v>
      </c>
      <c r="R9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16.677828136242407</v>
      </c>
      <c r="S90" s="27">
        <f>IF(WFLandings[[#This Row],[Raw Qs483 from PSX]]="","",MAX(Offset!E$2*ABS(IF((WFLandings[[#This Row],[Offset]]-Offset!G$2)&lt;0,0,(WFLandings[[#This Row],[Offset]]-Offset!G$2)))^Offset!F$2-Offset!H$2,0))</f>
        <v>0</v>
      </c>
      <c r="T9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90" s="27">
        <f>IF(WFLandings[[#This Row],[Raw Qs483 from PSX]]="","",MAX(Pitch!E$2*IF(ABS(WFLandings[[#This Row],[Pitch]]-Pitch!G$2)&lt;0,0,ABS(WFLandings[[#This Row],[Pitch]]-Pitch!G$2))^Pitch!F$2-Pitch!H$2,0))</f>
        <v>0</v>
      </c>
      <c r="V90" s="27">
        <f>IF(WFLandings[[#This Row],[Raw Qs483 from PSX]]="","",MAX(Bank!E$2*IF(ABS(WFLandings[[#This Row],[Bank]]-Bank!G$2)&lt;0,0,ABS(WFLandings[[#This Row],[Bank]]-Bank!G$2))^Bank!F$2-Bank!H$2,0))</f>
        <v>1.0018380810432523</v>
      </c>
      <c r="W90" s="27">
        <f>IF(WFLandings[[#This Row],[Raw Qs483 from PSX]]="","",MAX(Crab!E$2*IF(ABS(WFLandings[[#This Row],[Crab]]-Crab!G$2)&lt;0,0,ABS(WFLandings[[#This Row],[Crab]]-Crab!G$2))^Crab!F$2-Crab!H$2,0))</f>
        <v>0</v>
      </c>
      <c r="X90" s="27">
        <f>IF(WFLandings[[#This Row],[Raw Qs483 from PSX]]="","",MAX(vRef!E$2*IF(ABS(WFLandings[[#This Row],[vRef]]-vRef!G$2)&lt;0,0,ABS(WFLandings[[#This Row],[vRef]]-vRef!G$2))^vRef!F$2-vRef!H$2,0))</f>
        <v>35.376640543119187</v>
      </c>
      <c r="Y9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8.3490000000000038</v>
      </c>
      <c r="Z90" s="87"/>
    </row>
    <row r="91" spans="1:26" ht="15.75" x14ac:dyDescent="0.25">
      <c r="A91" s="93">
        <v>2001</v>
      </c>
      <c r="B91" s="93" t="s">
        <v>97</v>
      </c>
      <c r="C91" s="87" t="s">
        <v>156</v>
      </c>
      <c r="D91" s="94"/>
      <c r="E91" s="94">
        <v>1.7270000000000001</v>
      </c>
      <c r="F91" s="98"/>
      <c r="G91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31.306996695273522</v>
      </c>
      <c r="H9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276</v>
      </c>
      <c r="I9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606</v>
      </c>
      <c r="J9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2.1</v>
      </c>
      <c r="K9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767</v>
      </c>
      <c r="L9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1.1000000000000001</v>
      </c>
      <c r="M9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0.5</v>
      </c>
      <c r="N9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2.5</v>
      </c>
      <c r="O9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-3</v>
      </c>
      <c r="P91" s="92">
        <f>IF(WFLandings[[#This Row],[Raw Qs483 from PSX]]="","",(WFLandings[[#This Row],[Nose Sec]]-WFLandings[[#This Row],[Main Sec]])*$P$4)</f>
        <v>1.7270000000000001</v>
      </c>
      <c r="Q9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11.7</v>
      </c>
      <c r="R91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35.496171263292027</v>
      </c>
      <c r="S91" s="92">
        <f>IF(WFLandings[[#This Row],[Raw Qs483 from PSX]]="","",MAX(Offset!E$2*ABS(IF((WFLandings[[#This Row],[Offset]]-Offset!G$2)&lt;0,0,(WFLandings[[#This Row],[Offset]]-Offset!G$2)))^Offset!F$2-Offset!H$2,0))</f>
        <v>0</v>
      </c>
      <c r="T91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91" s="92">
        <f>IF(WFLandings[[#This Row],[Raw Qs483 from PSX]]="","",MAX(Pitch!E$2*IF(ABS(WFLandings[[#This Row],[Pitch]]-Pitch!G$2)&lt;0,0,ABS(WFLandings[[#This Row],[Pitch]]-Pitch!G$2))^Pitch!F$2-Pitch!H$2,0))</f>
        <v>9.5939726519156068</v>
      </c>
      <c r="V91" s="92">
        <f>IF(WFLandings[[#This Row],[Raw Qs483 from PSX]]="","",MAX(Bank!E$2*IF(ABS(WFLandings[[#This Row],[Bank]]-Bank!G$2)&lt;0,0,ABS(WFLandings[[#This Row],[Bank]]-Bank!G$2))^Bank!F$2-Bank!H$2,0))</f>
        <v>0</v>
      </c>
      <c r="W91" s="92">
        <f>IF(WFLandings[[#This Row],[Raw Qs483 from PSX]]="","",MAX(Crab!E$2*IF(ABS(WFLandings[[#This Row],[Crab]]-Crab!G$2)&lt;0,0,ABS(WFLandings[[#This Row],[Crab]]-Crab!G$2))^Crab!F$2-Crab!H$2,0))</f>
        <v>0</v>
      </c>
      <c r="X91" s="92">
        <f>IF(WFLandings[[#This Row],[Raw Qs483 from PSX]]="","",MAX(vRef!E$2*IF(ABS(WFLandings[[#This Row],[vRef]]-vRef!G$2)&lt;0,0,ABS(WFLandings[[#This Row],[vRef]]-vRef!G$2))^vRef!F$2-vRef!H$2,0))</f>
        <v>2.083859389518842</v>
      </c>
      <c r="Y91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9.8189999999999991</v>
      </c>
      <c r="Z91" s="87"/>
    </row>
    <row r="92" spans="1:26" ht="15.75" x14ac:dyDescent="0.25">
      <c r="A92" s="93">
        <v>1916</v>
      </c>
      <c r="B92" s="32" t="s">
        <v>120</v>
      </c>
      <c r="C92" s="6" t="s">
        <v>123</v>
      </c>
      <c r="D92" s="22">
        <v>17.739999999999998</v>
      </c>
      <c r="E92" s="22">
        <v>20.460999999999999</v>
      </c>
      <c r="F92" s="98"/>
      <c r="G92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23.935018308093444</v>
      </c>
      <c r="H9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418</v>
      </c>
      <c r="I92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671</v>
      </c>
      <c r="J92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8</v>
      </c>
      <c r="K92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518</v>
      </c>
      <c r="L92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92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0.2</v>
      </c>
      <c r="N92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92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-5</v>
      </c>
      <c r="P92" s="27">
        <f>IF(WFLandings[[#This Row],[Raw Qs483 from PSX]]="","",(WFLandings[[#This Row],[Nose Sec]]-WFLandings[[#This Row],[Main Sec]])*$P$4)</f>
        <v>2.7210000000000001</v>
      </c>
      <c r="Q9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22.349999999999998</v>
      </c>
      <c r="R9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42.650387144662083</v>
      </c>
      <c r="S92" s="27">
        <f>IF(WFLandings[[#This Row],[Raw Qs483 from PSX]]="","",MAX(Offset!E$2*ABS(IF((WFLandings[[#This Row],[Offset]]-Offset!G$2)&lt;0,0,(WFLandings[[#This Row],[Offset]]-Offset!G$2)))^Offset!F$2-Offset!H$2,0))</f>
        <v>0</v>
      </c>
      <c r="T9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92" s="27">
        <f>IF(WFLandings[[#This Row],[Raw Qs483 from PSX]]="","",MAX(Pitch!E$2*IF(ABS(WFLandings[[#This Row],[Pitch]]-Pitch!G$2)&lt;0,0,ABS(WFLandings[[#This Row],[Pitch]]-Pitch!G$2))^Pitch!F$2-Pitch!H$2,0))</f>
        <v>0</v>
      </c>
      <c r="V92" s="27">
        <f>IF(WFLandings[[#This Row],[Raw Qs483 from PSX]]="","",MAX(Bank!E$2*IF(ABS(WFLandings[[#This Row],[Bank]]-Bank!G$2)&lt;0,0,ABS(WFLandings[[#This Row],[Bank]]-Bank!G$2))^Bank!F$2-Bank!H$2,0))</f>
        <v>0</v>
      </c>
      <c r="W92" s="27">
        <f>IF(WFLandings[[#This Row],[Raw Qs483 from PSX]]="","",MAX(Crab!E$2*IF(ABS(WFLandings[[#This Row],[Crab]]-Crab!G$2)&lt;0,0,ABS(WFLandings[[#This Row],[Crab]]-Crab!G$2))^Crab!F$2-Crab!H$2,0))</f>
        <v>0</v>
      </c>
      <c r="X92" s="27">
        <f>IF(WFLandings[[#This Row],[Raw Qs483 from PSX]]="","",MAX(vRef!E$2*IF(ABS(WFLandings[[#This Row],[vRef]]-vRef!G$2)&lt;0,0,ABS(WFLandings[[#This Row],[vRef]]-vRef!G$2))^vRef!F$2-vRef!H$2,0))</f>
        <v>4.2275945472444771</v>
      </c>
      <c r="Y9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6.8369999999999997</v>
      </c>
      <c r="Z92" s="87"/>
    </row>
    <row r="93" spans="1:26" ht="15.75" x14ac:dyDescent="0.25">
      <c r="A93" s="32">
        <v>2040</v>
      </c>
      <c r="B93" s="32" t="s">
        <v>120</v>
      </c>
      <c r="C93" s="87" t="s">
        <v>253</v>
      </c>
      <c r="D93" s="22"/>
      <c r="E93" s="22">
        <v>2.9809999999999999</v>
      </c>
      <c r="F93" s="98"/>
      <c r="G93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21.998421924940189</v>
      </c>
      <c r="H9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293</v>
      </c>
      <c r="I93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587</v>
      </c>
      <c r="J93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28.200000000000003</v>
      </c>
      <c r="K93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1288</v>
      </c>
      <c r="L93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</v>
      </c>
      <c r="M93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2.3000000000000003</v>
      </c>
      <c r="N93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1.8</v>
      </c>
      <c r="O93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-13</v>
      </c>
      <c r="P93" s="27">
        <f>IF(WFLandings[[#This Row],[Raw Qs483 from PSX]]="","",(WFLandings[[#This Row],[Nose Sec]]-WFLandings[[#This Row],[Main Sec]])*$P$4)</f>
        <v>2.9809999999999999</v>
      </c>
      <c r="Q9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12.975</v>
      </c>
      <c r="R9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33.487872156216888</v>
      </c>
      <c r="S93" s="27">
        <f>IF(WFLandings[[#This Row],[Raw Qs483 from PSX]]="","",MAX(Offset!E$2*ABS(IF((WFLandings[[#This Row],[Offset]]-Offset!G$2)&lt;0,0,(WFLandings[[#This Row],[Offset]]-Offset!G$2)))^Offset!F$2-Offset!H$2,0))</f>
        <v>0</v>
      </c>
      <c r="T9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93" s="27">
        <f>IF(WFLandings[[#This Row],[Raw Qs483 from PSX]]="","",MAX(Pitch!E$2*IF(ABS(WFLandings[[#This Row],[Pitch]]-Pitch!G$2)&lt;0,0,ABS(WFLandings[[#This Row],[Pitch]]-Pitch!G$2))^Pitch!F$2-Pitch!H$2,0))</f>
        <v>2.964404506368993</v>
      </c>
      <c r="V93" s="27">
        <f>IF(WFLandings[[#This Row],[Raw Qs483 from PSX]]="","",MAX(Bank!E$2*IF(ABS(WFLandings[[#This Row],[Bank]]-Bank!G$2)&lt;0,0,ABS(WFLandings[[#This Row],[Bank]]-Bank!G$2))^Bank!F$2-Bank!H$2,0))</f>
        <v>2.7496599030022848</v>
      </c>
      <c r="W93" s="27">
        <f>IF(WFLandings[[#This Row],[Raw Qs483 from PSX]]="","",MAX(Crab!E$2*IF(ABS(WFLandings[[#This Row],[Crab]]-Crab!G$2)&lt;0,0,ABS(WFLandings[[#This Row],[Crab]]-Crab!G$2))^Crab!F$2-Crab!H$2,0))</f>
        <v>0</v>
      </c>
      <c r="X93" s="27">
        <f>IF(WFLandings[[#This Row],[Raw Qs483 from PSX]]="","",MAX(vRef!E$2*IF(ABS(WFLandings[[#This Row],[vRef]]-vRef!G$2)&lt;0,0,ABS(WFLandings[[#This Row],[vRef]]-vRef!G$2))^vRef!F$2-vRef!H$2,0))</f>
        <v>19.767641509471652</v>
      </c>
      <c r="Y9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6.0570000000000004</v>
      </c>
      <c r="Z93" s="6"/>
    </row>
    <row r="94" spans="1:26" ht="15.75" x14ac:dyDescent="0.25">
      <c r="A94" s="93">
        <v>1928</v>
      </c>
      <c r="B94" s="93" t="s">
        <v>120</v>
      </c>
      <c r="C94" s="87" t="s">
        <v>138</v>
      </c>
      <c r="D94" s="94">
        <v>45.155999999999999</v>
      </c>
      <c r="E94" s="94">
        <v>47.822000000000003</v>
      </c>
      <c r="F94" s="98"/>
      <c r="G94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17.123400327373787</v>
      </c>
      <c r="H9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205</v>
      </c>
      <c r="I94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796</v>
      </c>
      <c r="J94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3.6</v>
      </c>
      <c r="K94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537</v>
      </c>
      <c r="L94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0.9</v>
      </c>
      <c r="M94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0.4</v>
      </c>
      <c r="N94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</v>
      </c>
      <c r="O94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7</v>
      </c>
      <c r="P94" s="27">
        <f>IF(WFLandings[[#This Row],[Raw Qs483 from PSX]]="","",(WFLandings[[#This Row],[Nose Sec]]-WFLandings[[#This Row],[Main Sec]])*$P$4)</f>
        <v>2.6660000000000039</v>
      </c>
      <c r="Q9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6.375</v>
      </c>
      <c r="R9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57.569006209509062</v>
      </c>
      <c r="S94" s="27">
        <f>IF(WFLandings[[#This Row],[Raw Qs483 from PSX]]="","",MAX(Offset!E$2*ABS(IF((WFLandings[[#This Row],[Offset]]-Offset!G$2)&lt;0,0,(WFLandings[[#This Row],[Offset]]-Offset!G$2)))^Offset!F$2-Offset!H$2,0))</f>
        <v>0</v>
      </c>
      <c r="T9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94" s="27">
        <f>IF(WFLandings[[#This Row],[Raw Qs483 from PSX]]="","",MAX(Pitch!E$2*IF(ABS(WFLandings[[#This Row],[Pitch]]-Pitch!G$2)&lt;0,0,ABS(WFLandings[[#This Row],[Pitch]]-Pitch!G$2))^Pitch!F$2-Pitch!H$2,0))</f>
        <v>11.327843042320008</v>
      </c>
      <c r="V94" s="27">
        <f>IF(WFLandings[[#This Row],[Raw Qs483 from PSX]]="","",MAX(Bank!E$2*IF(ABS(WFLandings[[#This Row],[Bank]]-Bank!G$2)&lt;0,0,ABS(WFLandings[[#This Row],[Bank]]-Bank!G$2))^Bank!F$2-Bank!H$2,0))</f>
        <v>0</v>
      </c>
      <c r="W94" s="27">
        <f>IF(WFLandings[[#This Row],[Raw Qs483 from PSX]]="","",MAX(Crab!E$2*IF(ABS(WFLandings[[#This Row],[Crab]]-Crab!G$2)&lt;0,0,ABS(WFLandings[[#This Row],[Crab]]-Crab!G$2))^Crab!F$2-Crab!H$2,0))</f>
        <v>0</v>
      </c>
      <c r="X94" s="27">
        <f>IF(WFLandings[[#This Row],[Raw Qs483 from PSX]]="","",MAX(vRef!E$2*IF(ABS(WFLandings[[#This Row],[vRef]]-vRef!G$2)&lt;0,0,ABS(WFLandings[[#This Row],[vRef]]-vRef!G$2))^vRef!F$2-vRef!H$2,0))</f>
        <v>0.60275042079715346</v>
      </c>
      <c r="Y9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7.0019999999999882</v>
      </c>
      <c r="Z94" s="87"/>
    </row>
    <row r="95" spans="1:26" ht="15.75" x14ac:dyDescent="0.25">
      <c r="A95" s="93">
        <v>1903</v>
      </c>
      <c r="B95" s="93" t="s">
        <v>101</v>
      </c>
      <c r="C95" s="87" t="s">
        <v>102</v>
      </c>
      <c r="D95" s="94">
        <v>6.4550000000000001</v>
      </c>
      <c r="E95" s="94">
        <v>9.859</v>
      </c>
      <c r="F95" s="98"/>
      <c r="G95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15.239132882258776</v>
      </c>
      <c r="H9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184</v>
      </c>
      <c r="I9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394</v>
      </c>
      <c r="J9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3.9000000000000004</v>
      </c>
      <c r="K9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4538</v>
      </c>
      <c r="L9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4.6000000000000005</v>
      </c>
      <c r="M9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</v>
      </c>
      <c r="N9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5.2</v>
      </c>
      <c r="O9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-23</v>
      </c>
      <c r="P95" s="27">
        <f>IF(WFLandings[[#This Row],[Raw Qs483 from PSX]]="","",(WFLandings[[#This Row],[Nose Sec]]-WFLandings[[#This Row],[Main Sec]])*$P$4)</f>
        <v>3.4039999999999999</v>
      </c>
      <c r="Q9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4.8</v>
      </c>
      <c r="R9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15.4423202791736</v>
      </c>
      <c r="S95" s="27">
        <f>IF(WFLandings[[#This Row],[Raw Qs483 from PSX]]="","",MAX(Offset!E$2*ABS(IF((WFLandings[[#This Row],[Offset]]-Offset!G$2)&lt;0,0,(WFLandings[[#This Row],[Offset]]-Offset!G$2)))^Offset!F$2-Offset!H$2,0))</f>
        <v>0</v>
      </c>
      <c r="T9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95" s="27">
        <f>IF(WFLandings[[#This Row],[Raw Qs483 from PSX]]="","",MAX(Pitch!E$2*IF(ABS(WFLandings[[#This Row],[Pitch]]-Pitch!G$2)&lt;0,0,ABS(WFLandings[[#This Row],[Pitch]]-Pitch!G$2))^Pitch!F$2-Pitch!H$2,0))</f>
        <v>0</v>
      </c>
      <c r="V95" s="27">
        <f>IF(WFLandings[[#This Row],[Raw Qs483 from PSX]]="","",MAX(Bank!E$2*IF(ABS(WFLandings[[#This Row],[Bank]]-Bank!G$2)&lt;0,0,ABS(WFLandings[[#This Row],[Bank]]-Bank!G$2))^Bank!F$2-Bank!H$2,0))</f>
        <v>2.2153203876088794</v>
      </c>
      <c r="W95" s="27">
        <f>IF(WFLandings[[#This Row],[Raw Qs483 from PSX]]="","",MAX(Crab!E$2*IF(ABS(WFLandings[[#This Row],[Crab]]-Crab!G$2)&lt;0,0,ABS(WFLandings[[#This Row],[Crab]]-Crab!G$2))^Crab!F$2-Crab!H$2,0))</f>
        <v>1.8334740902731443</v>
      </c>
      <c r="X95" s="27">
        <f>IF(WFLandings[[#This Row],[Raw Qs483 from PSX]]="","",MAX(vRef!E$2*IF(ABS(WFLandings[[#This Row],[vRef]]-vRef!G$2)&lt;0,0,ABS(WFLandings[[#This Row],[vRef]]-vRef!G$2))^vRef!F$2-vRef!H$2,0))</f>
        <v>55.6817523606856</v>
      </c>
      <c r="Y9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4.7880000000000003</v>
      </c>
      <c r="Z95" s="87"/>
    </row>
    <row r="96" spans="1:26" ht="15.75" x14ac:dyDescent="0.25">
      <c r="A96" s="93">
        <v>2025</v>
      </c>
      <c r="B96" s="32" t="s">
        <v>120</v>
      </c>
      <c r="C96" s="87" t="s">
        <v>183</v>
      </c>
      <c r="D96" s="22"/>
      <c r="E96" s="22">
        <v>1.3120000000000001</v>
      </c>
      <c r="F96" s="98"/>
      <c r="G96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10.820253417598497</v>
      </c>
      <c r="H9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660</v>
      </c>
      <c r="I96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524</v>
      </c>
      <c r="J96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</v>
      </c>
      <c r="K96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3242</v>
      </c>
      <c r="L96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2.8000000000000003</v>
      </c>
      <c r="M96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3.5</v>
      </c>
      <c r="N96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96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12</v>
      </c>
      <c r="P96" s="27">
        <f>IF(WFLandings[[#This Row],[Raw Qs483 from PSX]]="","",(WFLandings[[#This Row],[Nose Sec]]-WFLandings[[#This Row],[Main Sec]])*$P$4)</f>
        <v>1.3120000000000001</v>
      </c>
      <c r="Q9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40.5</v>
      </c>
      <c r="R9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27.110820912098923</v>
      </c>
      <c r="S96" s="27">
        <f>IF(WFLandings[[#This Row],[Raw Qs483 from PSX]]="","",MAX(Offset!E$2*ABS(IF((WFLandings[[#This Row],[Offset]]-Offset!G$2)&lt;0,0,(WFLandings[[#This Row],[Offset]]-Offset!G$2)))^Offset!F$2-Offset!H$2,0))</f>
        <v>0</v>
      </c>
      <c r="T9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96" s="27">
        <f>IF(WFLandings[[#This Row],[Raw Qs483 from PSX]]="","",MAX(Pitch!E$2*IF(ABS(WFLandings[[#This Row],[Pitch]]-Pitch!G$2)&lt;0,0,ABS(WFLandings[[#This Row],[Pitch]]-Pitch!G$2))^Pitch!F$2-Pitch!H$2,0))</f>
        <v>0</v>
      </c>
      <c r="V96" s="27">
        <f>IF(WFLandings[[#This Row],[Raw Qs483 from PSX]]="","",MAX(Bank!E$2*IF(ABS(WFLandings[[#This Row],[Bank]]-Bank!G$2)&lt;0,0,ABS(WFLandings[[#This Row],[Bank]]-Bank!G$2))^Bank!F$2-Bank!H$2,0))</f>
        <v>4.950673303771163</v>
      </c>
      <c r="W96" s="27">
        <f>IF(WFLandings[[#This Row],[Raw Qs483 from PSX]]="","",MAX(Crab!E$2*IF(ABS(WFLandings[[#This Row],[Crab]]-Crab!G$2)&lt;0,0,ABS(WFLandings[[#This Row],[Crab]]-Crab!G$2))^Crab!F$2-Crab!H$2,0))</f>
        <v>0</v>
      </c>
      <c r="X96" s="27">
        <f>IF(WFLandings[[#This Row],[Raw Qs483 from PSX]]="","",MAX(vRef!E$2*IF(ABS(WFLandings[[#This Row],[vRef]]-vRef!G$2)&lt;0,0,ABS(WFLandings[[#This Row],[vRef]]-vRef!G$2))^vRef!F$2-vRef!H$2,0))</f>
        <v>5.5542523665314194</v>
      </c>
      <c r="Y9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11.064</v>
      </c>
      <c r="Z96" s="87"/>
    </row>
    <row r="97" spans="1:26" ht="15.75" x14ac:dyDescent="0.25">
      <c r="A97" s="93">
        <v>2047</v>
      </c>
      <c r="B97" s="32" t="s">
        <v>186</v>
      </c>
      <c r="C97" s="87" t="s">
        <v>260</v>
      </c>
      <c r="D97" s="22"/>
      <c r="E97" s="22">
        <v>15.871</v>
      </c>
      <c r="F97" s="98"/>
      <c r="G97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9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100</v>
      </c>
      <c r="I97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864</v>
      </c>
      <c r="J97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0.60000000000000009</v>
      </c>
      <c r="K97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238</v>
      </c>
      <c r="L97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1.4000000000000001</v>
      </c>
      <c r="M97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0.2</v>
      </c>
      <c r="N97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2.1</v>
      </c>
      <c r="O97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97" s="27">
        <f>IF(WFLandings[[#This Row],[Raw Qs483 from PSX]]="","",(WFLandings[[#This Row],[Nose Sec]]-WFLandings[[#This Row],[Main Sec]])*$P$4)</f>
        <v>15.871</v>
      </c>
      <c r="Q9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9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66.283714694452229</v>
      </c>
      <c r="S97" s="27">
        <f>IF(WFLandings[[#This Row],[Raw Qs483 from PSX]]="","",MAX(Offset!E$2*ABS(IF((WFLandings[[#This Row],[Offset]]-Offset!G$2)&lt;0,0,(WFLandings[[#This Row],[Offset]]-Offset!G$2)))^Offset!F$2-Offset!H$2,0))</f>
        <v>0</v>
      </c>
      <c r="T9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97" s="27">
        <f>IF(WFLandings[[#This Row],[Raw Qs483 from PSX]]="","",MAX(Pitch!E$2*IF(ABS(WFLandings[[#This Row],[Pitch]]-Pitch!G$2)&lt;0,0,ABS(WFLandings[[#This Row],[Pitch]]-Pitch!G$2))^Pitch!F$2-Pitch!H$2,0))</f>
        <v>7.1681701523576411</v>
      </c>
      <c r="V97" s="27">
        <f>IF(WFLandings[[#This Row],[Raw Qs483 from PSX]]="","",MAX(Bank!E$2*IF(ABS(WFLandings[[#This Row],[Bank]]-Bank!G$2)&lt;0,0,ABS(WFLandings[[#This Row],[Bank]]-Bank!G$2))^Bank!F$2-Bank!H$2,0))</f>
        <v>0</v>
      </c>
      <c r="W97" s="27">
        <f>IF(WFLandings[[#This Row],[Raw Qs483 from PSX]]="","",MAX(Crab!E$2*IF(ABS(WFLandings[[#This Row],[Crab]]-Crab!G$2)&lt;0,0,ABS(WFLandings[[#This Row],[Crab]]-Crab!G$2))^Crab!F$2-Crab!H$2,0))</f>
        <v>0</v>
      </c>
      <c r="X97" s="27">
        <f>IF(WFLandings[[#This Row],[Raw Qs483 from PSX]]="","",MAX(vRef!E$2*IF(ABS(WFLandings[[#This Row],[vRef]]-vRef!G$2)&lt;0,0,ABS(WFLandings[[#This Row],[vRef]]-vRef!G$2))^vRef!F$2-vRef!H$2,0))</f>
        <v>1.261928414632028</v>
      </c>
      <c r="Y9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26.613</v>
      </c>
      <c r="Z97" s="87"/>
    </row>
    <row r="98" spans="1:26" ht="15.75" x14ac:dyDescent="0.25">
      <c r="A98" s="32">
        <v>2039</v>
      </c>
      <c r="B98" s="32" t="s">
        <v>103</v>
      </c>
      <c r="C98" s="87" t="s">
        <v>263</v>
      </c>
      <c r="D98" s="22"/>
      <c r="E98" s="22">
        <v>1E-3</v>
      </c>
      <c r="F98" s="98"/>
      <c r="G98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9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281</v>
      </c>
      <c r="I98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810</v>
      </c>
      <c r="J98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74.100000000000009</v>
      </c>
      <c r="K98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-14723</v>
      </c>
      <c r="L98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2.5</v>
      </c>
      <c r="M98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</v>
      </c>
      <c r="N98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1.5</v>
      </c>
      <c r="O98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-22</v>
      </c>
      <c r="P98" s="27">
        <f>IF(WFLandings[[#This Row],[Raw Qs483 from PSX]]="","",(WFLandings[[#This Row],[Nose Sec]]-WFLandings[[#This Row],[Main Sec]])*$P$4)</f>
        <v>1E-3</v>
      </c>
      <c r="Q9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12.074999999999999</v>
      </c>
      <c r="R9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59.329869733635164</v>
      </c>
      <c r="S98" s="27">
        <f>IF(WFLandings[[#This Row],[Raw Qs483 from PSX]]="","",MAX(Offset!E$2*ABS(IF((WFLandings[[#This Row],[Offset]]-Offset!G$2)&lt;0,0,(WFLandings[[#This Row],[Offset]]-Offset!G$2)))^Offset!F$2-Offset!H$2,0))</f>
        <v>0</v>
      </c>
      <c r="T9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98" s="27">
        <f>IF(WFLandings[[#This Row],[Raw Qs483 from PSX]]="","",MAX(Pitch!E$2*IF(ABS(WFLandings[[#This Row],[Pitch]]-Pitch!G$2)&lt;0,0,ABS(WFLandings[[#This Row],[Pitch]]-Pitch!G$2))^Pitch!F$2-Pitch!H$2,0))</f>
        <v>0.14948560166777458</v>
      </c>
      <c r="V98" s="27">
        <f>IF(WFLandings[[#This Row],[Raw Qs483 from PSX]]="","",MAX(Bank!E$2*IF(ABS(WFLandings[[#This Row],[Bank]]-Bank!G$2)&lt;0,0,ABS(WFLandings[[#This Row],[Bank]]-Bank!G$2))^Bank!F$2-Bank!H$2,0))</f>
        <v>0.5</v>
      </c>
      <c r="W98" s="27">
        <f>IF(WFLandings[[#This Row],[Raw Qs483 from PSX]]="","",MAX(Crab!E$2*IF(ABS(WFLandings[[#This Row],[Crab]]-Crab!G$2)&lt;0,0,ABS(WFLandings[[#This Row],[Crab]]-Crab!G$2))^Crab!F$2-Crab!H$2,0))</f>
        <v>0</v>
      </c>
      <c r="X98" s="27">
        <f>IF(WFLandings[[#This Row],[Raw Qs483 from PSX]]="","",MAX(vRef!E$2*IF(ABS(WFLandings[[#This Row],[vRef]]-vRef!G$2)&lt;0,0,ABS(WFLandings[[#This Row],[vRef]]-vRef!G$2))^vRef!F$2-vRef!H$2,0))</f>
        <v>51.23986230479553</v>
      </c>
      <c r="Y9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14.997</v>
      </c>
      <c r="Z98" s="6" t="s">
        <v>116</v>
      </c>
    </row>
    <row r="99" spans="1:26" ht="15.75" x14ac:dyDescent="0.25">
      <c r="A99" s="93">
        <v>2030</v>
      </c>
      <c r="B99" s="93" t="s">
        <v>120</v>
      </c>
      <c r="C99" s="87" t="s">
        <v>243</v>
      </c>
      <c r="D99" s="94"/>
      <c r="E99" s="94">
        <v>1E-3</v>
      </c>
      <c r="F99" s="98"/>
      <c r="G99" s="96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9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1177</v>
      </c>
      <c r="I99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1098</v>
      </c>
      <c r="J99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9.8000000000000007</v>
      </c>
      <c r="K99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714</v>
      </c>
      <c r="L99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-1.1000000000000001</v>
      </c>
      <c r="M99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3.7</v>
      </c>
      <c r="N99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12.200000000000001</v>
      </c>
      <c r="O99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99" s="92">
        <f>IF(WFLandings[[#This Row],[Raw Qs483 from PSX]]="","",(WFLandings[[#This Row],[Nose Sec]]-WFLandings[[#This Row],[Main Sec]])*$P$4)</f>
        <v>1E-3</v>
      </c>
      <c r="Q9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79.274999999999991</v>
      </c>
      <c r="R99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99.207159970404064</v>
      </c>
      <c r="S99" s="92">
        <f>IF(WFLandings[[#This Row],[Raw Qs483 from PSX]]="","",MAX(Offset!E$2*ABS(IF((WFLandings[[#This Row],[Offset]]-Offset!G$2)&lt;0,0,(WFLandings[[#This Row],[Offset]]-Offset!G$2)))^Offset!F$2-Offset!H$2,0))</f>
        <v>0</v>
      </c>
      <c r="T99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99" s="92">
        <f>IF(WFLandings[[#This Row],[Raw Qs483 from PSX]]="","",MAX(Pitch!E$2*IF(ABS(WFLandings[[#This Row],[Pitch]]-Pitch!G$2)&lt;0,0,ABS(WFLandings[[#This Row],[Pitch]]-Pitch!G$2))^Pitch!F$2-Pitch!H$2,0))</f>
        <v>33.554009572659659</v>
      </c>
      <c r="V99" s="92">
        <f>IF(WFLandings[[#This Row],[Raw Qs483 from PSX]]="","",MAX(Bank!E$2*IF(ABS(WFLandings[[#This Row],[Bank]]-Bank!G$2)&lt;0,0,ABS(WFLandings[[#This Row],[Bank]]-Bank!G$2))^Bank!F$2-Bank!H$2,0))</f>
        <v>5.325766479007493</v>
      </c>
      <c r="W99" s="92">
        <f>IF(WFLandings[[#This Row],[Raw Qs483 from PSX]]="","",MAX(Crab!E$2*IF(ABS(WFLandings[[#This Row],[Crab]]-Crab!G$2)&lt;0,0,ABS(WFLandings[[#This Row],[Crab]]-Crab!G$2))^Crab!F$2-Crab!H$2,0))</f>
        <v>23.075030213485601</v>
      </c>
      <c r="X99" s="92">
        <f>IF(WFLandings[[#This Row],[Raw Qs483 from PSX]]="","",MAX(vRef!E$2*IF(ABS(WFLandings[[#This Row],[vRef]]-vRef!G$2)&lt;0,0,ABS(WFLandings[[#This Row],[vRef]]-vRef!G$2))^vRef!F$2-vRef!H$2,0))</f>
        <v>1.261928414632028</v>
      </c>
      <c r="Y99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14.997</v>
      </c>
      <c r="Z99" s="87"/>
    </row>
    <row r="100" spans="1:26" ht="15.75" x14ac:dyDescent="0.25">
      <c r="A100" s="93">
        <v>2017</v>
      </c>
      <c r="B100" s="93" t="s">
        <v>120</v>
      </c>
      <c r="C100" s="87" t="s">
        <v>174</v>
      </c>
      <c r="D100" s="94"/>
      <c r="E100" s="94">
        <v>2.363</v>
      </c>
      <c r="F100" s="98"/>
      <c r="G100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10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425</v>
      </c>
      <c r="I100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700</v>
      </c>
      <c r="J100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3.1</v>
      </c>
      <c r="K100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278</v>
      </c>
      <c r="L100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2.5</v>
      </c>
      <c r="M100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2.6</v>
      </c>
      <c r="N100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2.6</v>
      </c>
      <c r="O100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-20</v>
      </c>
      <c r="P100" s="27">
        <f>IF(WFLandings[[#This Row],[Raw Qs483 from PSX]]="","",(WFLandings[[#This Row],[Nose Sec]]-WFLandings[[#This Row],[Main Sec]])*$P$4)</f>
        <v>2.363</v>
      </c>
      <c r="Q10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22.875</v>
      </c>
      <c r="R10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45.979067869310754</v>
      </c>
      <c r="S100" s="27">
        <f>IF(WFLandings[[#This Row],[Raw Qs483 from PSX]]="","",MAX(Offset!E$2*ABS(IF((WFLandings[[#This Row],[Offset]]-Offset!G$2)&lt;0,0,(WFLandings[[#This Row],[Offset]]-Offset!G$2)))^Offset!F$2-Offset!H$2,0))</f>
        <v>0</v>
      </c>
      <c r="T10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00" s="27">
        <f>IF(WFLandings[[#This Row],[Raw Qs483 from PSX]]="","",MAX(Pitch!E$2*IF(ABS(WFLandings[[#This Row],[Pitch]]-Pitch!G$2)&lt;0,0,ABS(WFLandings[[#This Row],[Pitch]]-Pitch!G$2))^Pitch!F$2-Pitch!H$2,0))</f>
        <v>0.14948560166777458</v>
      </c>
      <c r="V100" s="27">
        <f>IF(WFLandings[[#This Row],[Raw Qs483 from PSX]]="","",MAX(Bank!E$2*IF(ABS(WFLandings[[#This Row],[Bank]]-Bank!G$2)&lt;0,0,ABS(WFLandings[[#This Row],[Bank]]-Bank!G$2))^Bank!F$2-Bank!H$2,0))</f>
        <v>3.2910338631134719</v>
      </c>
      <c r="W100" s="27">
        <f>IF(WFLandings[[#This Row],[Raw Qs483 from PSX]]="","",MAX(Crab!E$2*IF(ABS(WFLandings[[#This Row],[Crab]]-Crab!G$2)&lt;0,0,ABS(WFLandings[[#This Row],[Crab]]-Crab!G$2))^Crab!F$2-Crab!H$2,0))</f>
        <v>0</v>
      </c>
      <c r="X100" s="27">
        <f>IF(WFLandings[[#This Row],[Raw Qs483 from PSX]]="","",MAX(vRef!E$2*IF(ABS(WFLandings[[#This Row],[vRef]]-vRef!G$2)&lt;0,0,ABS(WFLandings[[#This Row],[vRef]]-vRef!G$2))^vRef!F$2-vRef!H$2,0))</f>
        <v>42.928987664772102</v>
      </c>
      <c r="Y10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7.9109999999999996</v>
      </c>
      <c r="Z100" s="87"/>
    </row>
    <row r="101" spans="1:26" ht="15.75" x14ac:dyDescent="0.25">
      <c r="A101" s="93">
        <v>1943</v>
      </c>
      <c r="B101" s="93" t="s">
        <v>113</v>
      </c>
      <c r="C101" s="87" t="s">
        <v>154</v>
      </c>
      <c r="D101" s="94">
        <v>42.08</v>
      </c>
      <c r="E101" s="94">
        <v>49.457000000000001</v>
      </c>
      <c r="F101" s="98"/>
      <c r="G101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10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461</v>
      </c>
      <c r="I10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987</v>
      </c>
      <c r="J10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</v>
      </c>
      <c r="K10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457</v>
      </c>
      <c r="L10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3.1</v>
      </c>
      <c r="M10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10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</v>
      </c>
      <c r="O10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3</v>
      </c>
      <c r="P101" s="27">
        <f>IF(WFLandings[[#This Row],[Raw Qs483 from PSX]]="","",(WFLandings[[#This Row],[Nose Sec]]-WFLandings[[#This Row],[Main Sec]])*$P$4)</f>
        <v>7.3770000000000024</v>
      </c>
      <c r="Q10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25.574999999999999</v>
      </c>
      <c r="R10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83.044134452364986</v>
      </c>
      <c r="S101" s="27">
        <f>IF(WFLandings[[#This Row],[Raw Qs483 from PSX]]="","",MAX(Offset!E$2*ABS(IF((WFLandings[[#This Row],[Offset]]-Offset!G$2)&lt;0,0,(WFLandings[[#This Row],[Offset]]-Offset!G$2)))^Offset!F$2-Offset!H$2,0))</f>
        <v>0</v>
      </c>
      <c r="T10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01" s="27">
        <f>IF(WFLandings[[#This Row],[Raw Qs483 from PSX]]="","",MAX(Pitch!E$2*IF(ABS(WFLandings[[#This Row],[Pitch]]-Pitch!G$2)&lt;0,0,ABS(WFLandings[[#This Row],[Pitch]]-Pitch!G$2))^Pitch!F$2-Pitch!H$2,0))</f>
        <v>0</v>
      </c>
      <c r="V101" s="27">
        <f>IF(WFLandings[[#This Row],[Raw Qs483 from PSX]]="","",MAX(Bank!E$2*IF(ABS(WFLandings[[#This Row],[Bank]]-Bank!G$2)&lt;0,0,ABS(WFLandings[[#This Row],[Bank]]-Bank!G$2))^Bank!F$2-Bank!H$2,0))</f>
        <v>0</v>
      </c>
      <c r="W101" s="27">
        <f>IF(WFLandings[[#This Row],[Raw Qs483 from PSX]]="","",MAX(Crab!E$2*IF(ABS(WFLandings[[#This Row],[Crab]]-Crab!G$2)&lt;0,0,ABS(WFLandings[[#This Row],[Crab]]-Crab!G$2))^Crab!F$2-Crab!H$2,0))</f>
        <v>0</v>
      </c>
      <c r="X101" s="27">
        <f>IF(WFLandings[[#This Row],[Raw Qs483 from PSX]]="","",MAX(vRef!E$2*IF(ABS(WFLandings[[#This Row],[vRef]]-vRef!G$2)&lt;0,0,ABS(WFLandings[[#This Row],[vRef]]-vRef!G$2))^vRef!F$2-vRef!H$2,0))</f>
        <v>0</v>
      </c>
      <c r="Y10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1.1310000000000073</v>
      </c>
      <c r="Z101" s="87"/>
    </row>
    <row r="102" spans="1:26" ht="15.75" x14ac:dyDescent="0.25">
      <c r="A102" s="93">
        <v>1940</v>
      </c>
      <c r="B102" s="93" t="s">
        <v>103</v>
      </c>
      <c r="C102" s="87" t="s">
        <v>151</v>
      </c>
      <c r="D102" s="94">
        <v>55.34</v>
      </c>
      <c r="E102" s="94">
        <v>66.234999999999999</v>
      </c>
      <c r="F102" s="98"/>
      <c r="G102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10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93</v>
      </c>
      <c r="I102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551</v>
      </c>
      <c r="J102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2.4000000000000004</v>
      </c>
      <c r="K102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1617</v>
      </c>
      <c r="L102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2.3000000000000003</v>
      </c>
      <c r="M102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2.5</v>
      </c>
      <c r="N102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102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82</v>
      </c>
      <c r="P102" s="27">
        <f>IF(WFLandings[[#This Row],[Raw Qs483 from PSX]]="","",(WFLandings[[#This Row],[Nose Sec]]-WFLandings[[#This Row],[Main Sec]])*$P$4)</f>
        <v>10.894999999999996</v>
      </c>
      <c r="Q10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10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29.789726158022138</v>
      </c>
      <c r="S102" s="27">
        <f>IF(WFLandings[[#This Row],[Raw Qs483 from PSX]]="","",MAX(Offset!E$2*ABS(IF((WFLandings[[#This Row],[Offset]]-Offset!G$2)&lt;0,0,(WFLandings[[#This Row],[Offset]]-Offset!G$2)))^Offset!F$2-Offset!H$2,0))</f>
        <v>0</v>
      </c>
      <c r="T10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02" s="27">
        <f>IF(WFLandings[[#This Row],[Raw Qs483 from PSX]]="","",MAX(Pitch!E$2*IF(ABS(WFLandings[[#This Row],[Pitch]]-Pitch!G$2)&lt;0,0,ABS(WFLandings[[#This Row],[Pitch]]-Pitch!G$2))^Pitch!F$2-Pitch!H$2,0))</f>
        <v>1.1980212923643814</v>
      </c>
      <c r="V102" s="27">
        <f>IF(WFLandings[[#This Row],[Raw Qs483 from PSX]]="","",MAX(Bank!E$2*IF(ABS(WFLandings[[#This Row],[Bank]]-Bank!G$2)&lt;0,0,ABS(WFLandings[[#This Row],[Bank]]-Bank!G$2))^Bank!F$2-Bank!H$2,0))</f>
        <v>3.1098433489445654</v>
      </c>
      <c r="W102" s="27">
        <f>IF(WFLandings[[#This Row],[Raw Qs483 from PSX]]="","",MAX(Crab!E$2*IF(ABS(WFLandings[[#This Row],[Crab]]-Crab!G$2)&lt;0,0,ABS(WFLandings[[#This Row],[Crab]]-Crab!G$2))^Crab!F$2-Crab!H$2,0))</f>
        <v>0</v>
      </c>
      <c r="X102" s="27">
        <f>IF(WFLandings[[#This Row],[Raw Qs483 from PSX]]="","",MAX(vRef!E$2*IF(ABS(WFLandings[[#This Row],[vRef]]-vRef!G$2)&lt;0,0,ABS(WFLandings[[#This Row],[vRef]]-vRef!G$2))^vRef!F$2-vRef!H$2,0))</f>
        <v>579.15307232952853</v>
      </c>
      <c r="Y10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11.684999999999988</v>
      </c>
      <c r="Z102" s="87"/>
    </row>
    <row r="103" spans="1:26" ht="15.75" x14ac:dyDescent="0.25">
      <c r="A103" s="93">
        <v>1938</v>
      </c>
      <c r="B103" s="93" t="s">
        <v>129</v>
      </c>
      <c r="C103" s="87" t="s">
        <v>149</v>
      </c>
      <c r="D103" s="94">
        <v>41.223999999999997</v>
      </c>
      <c r="E103" s="94">
        <v>43.960999999999999</v>
      </c>
      <c r="F103" s="98"/>
      <c r="G103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10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372</v>
      </c>
      <c r="I103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720</v>
      </c>
      <c r="J103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47.900000000000006</v>
      </c>
      <c r="K103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3477</v>
      </c>
      <c r="L103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3.6</v>
      </c>
      <c r="M103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2.5</v>
      </c>
      <c r="N103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8.8000000000000007</v>
      </c>
      <c r="O103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-12</v>
      </c>
      <c r="P103" s="27">
        <f>IF(WFLandings[[#This Row],[Raw Qs483 from PSX]]="","",(WFLandings[[#This Row],[Nose Sec]]-WFLandings[[#This Row],[Main Sec]])*$P$4)</f>
        <v>2.7370000000000019</v>
      </c>
      <c r="Q10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18.899999999999999</v>
      </c>
      <c r="R10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48.322281273512793</v>
      </c>
      <c r="S103" s="27">
        <f>IF(WFLandings[[#This Row],[Raw Qs483 from PSX]]="","",MAX(Offset!E$2*ABS(IF((WFLandings[[#This Row],[Offset]]-Offset!G$2)&lt;0,0,(WFLandings[[#This Row],[Offset]]-Offset!G$2)))^Offset!F$2-Offset!H$2,0))</f>
        <v>0</v>
      </c>
      <c r="T10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03" s="27">
        <f>IF(WFLandings[[#This Row],[Raw Qs483 from PSX]]="","",MAX(Pitch!E$2*IF(ABS(WFLandings[[#This Row],[Pitch]]-Pitch!G$2)&lt;0,0,ABS(WFLandings[[#This Row],[Pitch]]-Pitch!G$2))^Pitch!F$2-Pitch!H$2,0))</f>
        <v>0</v>
      </c>
      <c r="V103" s="27">
        <f>IF(WFLandings[[#This Row],[Raw Qs483 from PSX]]="","",MAX(Bank!E$2*IF(ABS(WFLandings[[#This Row],[Bank]]-Bank!G$2)&lt;0,0,ABS(WFLandings[[#This Row],[Bank]]-Bank!G$2))^Bank!F$2-Bank!H$2,0))</f>
        <v>3.1098433489445654</v>
      </c>
      <c r="W103" s="27">
        <f>IF(WFLandings[[#This Row],[Raw Qs483 from PSX]]="","",MAX(Crab!E$2*IF(ABS(WFLandings[[#This Row],[Crab]]-Crab!G$2)&lt;0,0,ABS(WFLandings[[#This Row],[Crab]]-Crab!G$2))^Crab!F$2-Crab!H$2,0))</f>
        <v>11.037999449454599</v>
      </c>
      <c r="X103" s="27">
        <f>IF(WFLandings[[#This Row],[Raw Qs483 from PSX]]="","",MAX(vRef!E$2*IF(ABS(WFLandings[[#This Row],[vRef]]-vRef!G$2)&lt;0,0,ABS(WFLandings[[#This Row],[vRef]]-vRef!G$2))^vRef!F$2-vRef!H$2,0))</f>
        <v>17.198762211036627</v>
      </c>
      <c r="Y10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6.7889999999999944</v>
      </c>
      <c r="Z103" s="87"/>
    </row>
    <row r="104" spans="1:26" ht="15.75" x14ac:dyDescent="0.25">
      <c r="A104" s="93">
        <v>1914</v>
      </c>
      <c r="B104" s="93" t="s">
        <v>120</v>
      </c>
      <c r="C104" s="87" t="s">
        <v>121</v>
      </c>
      <c r="D104" s="94">
        <v>39.384999999999998</v>
      </c>
      <c r="E104" s="94">
        <v>41.615000000000002</v>
      </c>
      <c r="F104" s="98"/>
      <c r="G104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10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618</v>
      </c>
      <c r="I104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956</v>
      </c>
      <c r="J104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6.8000000000000007</v>
      </c>
      <c r="K104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106</v>
      </c>
      <c r="L104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3.5</v>
      </c>
      <c r="M104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1.9000000000000001</v>
      </c>
      <c r="N104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104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-14</v>
      </c>
      <c r="P104" s="27">
        <f>IF(WFLandings[[#This Row],[Raw Qs483 from PSX]]="","",(WFLandings[[#This Row],[Nose Sec]]-WFLandings[[#This Row],[Main Sec]])*$P$4)</f>
        <v>2.230000000000004</v>
      </c>
      <c r="Q10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37.35</v>
      </c>
      <c r="R10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78.702917818474361</v>
      </c>
      <c r="S104" s="27">
        <f>IF(WFLandings[[#This Row],[Raw Qs483 from PSX]]="","",MAX(Offset!E$2*ABS(IF((WFLandings[[#This Row],[Offset]]-Offset!G$2)&lt;0,0,(WFLandings[[#This Row],[Offset]]-Offset!G$2)))^Offset!F$2-Offset!H$2,0))</f>
        <v>0</v>
      </c>
      <c r="T10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04" s="27">
        <f>IF(WFLandings[[#This Row],[Raw Qs483 from PSX]]="","",MAX(Pitch!E$2*IF(ABS(WFLandings[[#This Row],[Pitch]]-Pitch!G$2)&lt;0,0,ABS(WFLandings[[#This Row],[Pitch]]-Pitch!G$2))^Pitch!F$2-Pitch!H$2,0))</f>
        <v>0</v>
      </c>
      <c r="V104" s="27">
        <f>IF(WFLandings[[#This Row],[Raw Qs483 from PSX]]="","",MAX(Bank!E$2*IF(ABS(WFLandings[[#This Row],[Bank]]-Bank!G$2)&lt;0,0,ABS(WFLandings[[#This Row],[Bank]]-Bank!G$2))^Bank!F$2-Bank!H$2,0))</f>
        <v>2.0389266666637988</v>
      </c>
      <c r="W104" s="27">
        <f>IF(WFLandings[[#This Row],[Raw Qs483 from PSX]]="","",MAX(Crab!E$2*IF(ABS(WFLandings[[#This Row],[Crab]]-Crab!G$2)&lt;0,0,ABS(WFLandings[[#This Row],[Crab]]-Crab!G$2))^Crab!F$2-Crab!H$2,0))</f>
        <v>0</v>
      </c>
      <c r="X104" s="27">
        <f>IF(WFLandings[[#This Row],[Raw Qs483 from PSX]]="","",MAX(vRef!E$2*IF(ABS(WFLandings[[#This Row],[vRef]]-vRef!G$2)&lt;0,0,ABS(WFLandings[[#This Row],[vRef]]-vRef!G$2))^vRef!F$2-vRef!H$2,0))</f>
        <v>22.519399242566941</v>
      </c>
      <c r="Y10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8.3099999999999881</v>
      </c>
      <c r="Z104" s="87"/>
    </row>
    <row r="105" spans="1:26" ht="15.75" x14ac:dyDescent="0.25">
      <c r="A105" s="93">
        <v>1913</v>
      </c>
      <c r="B105" s="93" t="s">
        <v>107</v>
      </c>
      <c r="C105" s="87" t="s">
        <v>119</v>
      </c>
      <c r="D105" s="94">
        <v>11.853</v>
      </c>
      <c r="E105" s="94">
        <v>16.027000000000001</v>
      </c>
      <c r="F105" s="98"/>
      <c r="G105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10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271</v>
      </c>
      <c r="I10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957</v>
      </c>
      <c r="J10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9.8000000000000007</v>
      </c>
      <c r="K10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1812</v>
      </c>
      <c r="L10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3.7</v>
      </c>
      <c r="M10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2.4000000000000004</v>
      </c>
      <c r="N10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0.2</v>
      </c>
      <c r="O10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-12</v>
      </c>
      <c r="P105" s="27">
        <f>IF(WFLandings[[#This Row],[Raw Qs483 from PSX]]="","",(WFLandings[[#This Row],[Nose Sec]]-WFLandings[[#This Row],[Main Sec]])*$P$4)</f>
        <v>4.1740000000000013</v>
      </c>
      <c r="Q10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11.324999999999999</v>
      </c>
      <c r="R10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78.841748504823528</v>
      </c>
      <c r="S105" s="27">
        <f>IF(WFLandings[[#This Row],[Raw Qs483 from PSX]]="","",MAX(Offset!E$2*ABS(IF((WFLandings[[#This Row],[Offset]]-Offset!G$2)&lt;0,0,(WFLandings[[#This Row],[Offset]]-Offset!G$2)))^Offset!F$2-Offset!H$2,0))</f>
        <v>0</v>
      </c>
      <c r="T10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05" s="27">
        <f>IF(WFLandings[[#This Row],[Raw Qs483 from PSX]]="","",MAX(Pitch!E$2*IF(ABS(WFLandings[[#This Row],[Pitch]]-Pitch!G$2)&lt;0,0,ABS(WFLandings[[#This Row],[Pitch]]-Pitch!G$2))^Pitch!F$2-Pitch!H$2,0))</f>
        <v>0</v>
      </c>
      <c r="V105" s="27">
        <f>IF(WFLandings[[#This Row],[Raw Qs483 from PSX]]="","",MAX(Bank!E$2*IF(ABS(WFLandings[[#This Row],[Bank]]-Bank!G$2)&lt;0,0,ABS(WFLandings[[#This Row],[Bank]]-Bank!G$2))^Bank!F$2-Bank!H$2,0))</f>
        <v>2.9293763322244302</v>
      </c>
      <c r="W105" s="27">
        <f>IF(WFLandings[[#This Row],[Raw Qs483 from PSX]]="","",MAX(Crab!E$2*IF(ABS(WFLandings[[#This Row],[Crab]]-Crab!G$2)&lt;0,0,ABS(WFLandings[[#This Row],[Crab]]-Crab!G$2))^Crab!F$2-Crab!H$2,0))</f>
        <v>0</v>
      </c>
      <c r="X105" s="27">
        <f>IF(WFLandings[[#This Row],[Raw Qs483 from PSX]]="","",MAX(vRef!E$2*IF(ABS(WFLandings[[#This Row],[vRef]]-vRef!G$2)&lt;0,0,ABS(WFLandings[[#This Row],[vRef]]-vRef!G$2))^vRef!F$2-vRef!H$2,0))</f>
        <v>17.198762211036627</v>
      </c>
      <c r="Y10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2.4779999999999962</v>
      </c>
      <c r="Z105" s="87"/>
    </row>
    <row r="106" spans="1:26" ht="15.75" x14ac:dyDescent="0.25">
      <c r="A106" s="93">
        <v>1910</v>
      </c>
      <c r="B106" s="93" t="s">
        <v>97</v>
      </c>
      <c r="C106" s="87" t="s">
        <v>115</v>
      </c>
      <c r="D106" s="94">
        <v>57.801000000000002</v>
      </c>
      <c r="E106" s="94">
        <v>60.656999999999996</v>
      </c>
      <c r="F106" s="98"/>
      <c r="G106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10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381</v>
      </c>
      <c r="I106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229</v>
      </c>
      <c r="J106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2.6</v>
      </c>
      <c r="K106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2926</v>
      </c>
      <c r="L106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6.1000000000000005</v>
      </c>
      <c r="M106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106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106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-30</v>
      </c>
      <c r="P106" s="27">
        <f>IF(WFLandings[[#This Row],[Raw Qs483 from PSX]]="","",(WFLandings[[#This Row],[Nose Sec]]-WFLandings[[#This Row],[Main Sec]])*$P$4)</f>
        <v>2.8559999999999945</v>
      </c>
      <c r="Q10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19.574999999999999</v>
      </c>
      <c r="R10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4.1335632920470848</v>
      </c>
      <c r="S106" s="27">
        <f>IF(WFLandings[[#This Row],[Raw Qs483 from PSX]]="","",MAX(Offset!E$2*ABS(IF((WFLandings[[#This Row],[Offset]]-Offset!G$2)&lt;0,0,(WFLandings[[#This Row],[Offset]]-Offset!G$2)))^Offset!F$2-Offset!H$2,0))</f>
        <v>0</v>
      </c>
      <c r="T10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06" s="27">
        <f>IF(WFLandings[[#This Row],[Raw Qs483 from PSX]]="","",MAX(Pitch!E$2*IF(ABS(WFLandings[[#This Row],[Pitch]]-Pitch!G$2)&lt;0,0,ABS(WFLandings[[#This Row],[Pitch]]-Pitch!G$2))^Pitch!F$2-Pitch!H$2,0))</f>
        <v>3.6036956669905518</v>
      </c>
      <c r="V106" s="27">
        <f>IF(WFLandings[[#This Row],[Raw Qs483 from PSX]]="","",MAX(Bank!E$2*IF(ABS(WFLandings[[#This Row],[Bank]]-Bank!G$2)&lt;0,0,ABS(WFLandings[[#This Row],[Bank]]-Bank!G$2))^Bank!F$2-Bank!H$2,0))</f>
        <v>0</v>
      </c>
      <c r="W106" s="27">
        <f>IF(WFLandings[[#This Row],[Raw Qs483 from PSX]]="","",MAX(Crab!E$2*IF(ABS(WFLandings[[#This Row],[Crab]]-Crab!G$2)&lt;0,0,ABS(WFLandings[[#This Row],[Crab]]-Crab!G$2))^Crab!F$2-Crab!H$2,0))</f>
        <v>0</v>
      </c>
      <c r="X106" s="27">
        <f>IF(WFLandings[[#This Row],[Raw Qs483 from PSX]]="","",MAX(vRef!E$2*IF(ABS(WFLandings[[#This Row],[vRef]]-vRef!G$2)&lt;0,0,ABS(WFLandings[[#This Row],[vRef]]-vRef!G$2))^vRef!F$2-vRef!H$2,0))</f>
        <v>92.189496734692653</v>
      </c>
      <c r="Y10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6.4320000000000164</v>
      </c>
      <c r="Z106" s="87" t="s">
        <v>116</v>
      </c>
    </row>
  </sheetData>
  <mergeCells count="2">
    <mergeCell ref="H7:P7"/>
    <mergeCell ref="Q7:Y7"/>
  </mergeCells>
  <phoneticPr fontId="13" type="noConversion"/>
  <conditionalFormatting sqref="H14:P106">
    <cfRule type="cellIs" dxfId="3" priority="40" operator="equal">
      <formula>H$11</formula>
    </cfRule>
    <cfRule type="cellIs" dxfId="2" priority="41" operator="equal">
      <formula>H$10</formula>
    </cfRule>
  </conditionalFormatting>
  <conditionalFormatting sqref="Q14:Y106">
    <cfRule type="colorScale" priority="3">
      <colorScale>
        <cfvo type="num" val="0"/>
        <cfvo type="num" val="1"/>
        <cfvo type="num" val="25"/>
        <color theme="0"/>
        <color rgb="FFFFEB84"/>
        <color rgb="FFF8696B"/>
      </colorScale>
    </cfRule>
  </conditionalFormatting>
  <conditionalFormatting sqref="G14:G10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B05E-4E56-4160-BEE7-A25CE2C158C8}">
  <sheetPr codeName="Sheet12"/>
  <dimension ref="A1:P29"/>
  <sheetViews>
    <sheetView workbookViewId="0">
      <selection activeCell="C17" sqref="C17"/>
    </sheetView>
  </sheetViews>
  <sheetFormatPr defaultRowHeight="15" x14ac:dyDescent="0.25"/>
  <cols>
    <col min="1" max="1" width="15.28515625" customWidth="1"/>
    <col min="2" max="2" width="17" customWidth="1"/>
    <col min="3" max="3" width="13.85546875" bestFit="1" customWidth="1"/>
    <col min="4" max="4" width="21.42578125" bestFit="1" customWidth="1"/>
    <col min="5" max="5" width="12.5703125" customWidth="1"/>
    <col min="8" max="8" width="11.5703125" customWidth="1"/>
    <col min="9" max="9" width="10.140625" bestFit="1" customWidth="1"/>
    <col min="12" max="12" width="10.140625" bestFit="1" customWidth="1"/>
    <col min="15" max="15" width="10.140625" bestFit="1" customWidth="1"/>
    <col min="18" max="18" width="10.140625" bestFit="1" customWidth="1"/>
    <col min="21" max="21" width="10.140625" bestFit="1" customWidth="1"/>
  </cols>
  <sheetData>
    <row r="1" spans="1:16" x14ac:dyDescent="0.25">
      <c r="A1" t="s">
        <v>190</v>
      </c>
    </row>
    <row r="2" spans="1:16" x14ac:dyDescent="0.25">
      <c r="A2" t="s">
        <v>21</v>
      </c>
      <c r="B2" t="s">
        <v>191</v>
      </c>
      <c r="C2" t="s">
        <v>192</v>
      </c>
      <c r="D2" t="s">
        <v>193</v>
      </c>
      <c r="E2" t="s">
        <v>194</v>
      </c>
    </row>
    <row r="3" spans="1:16" x14ac:dyDescent="0.25">
      <c r="A3" s="11">
        <f>ROUNDDOWN(MIN(WFLandings[Total Score]),-1)</f>
        <v>0</v>
      </c>
      <c r="B3" s="11">
        <f>ROUND(WF19ScoreDist[[#This Row],[Score]]+(MAX(WFLandings[Total Score])-MIN(WFLandings[Total Score]))/10,0)</f>
        <v>10</v>
      </c>
      <c r="C3">
        <f>COUNTIFS(WFLandings[[Total Score]:[Total Score]],"&gt;="&amp;A3,WFLandings[[Total Score]:[Total Score]],"&lt;"&amp;B3)</f>
        <v>10</v>
      </c>
      <c r="D3">
        <f>COUNTIF(WFLandings[[Total Score]:[Total Score]],"&lt;"&amp;B3)</f>
        <v>10</v>
      </c>
      <c r="E3" s="44">
        <f>WF19ScoreDist[[#This Row],[Total Scores]]/WF19ScoreDist[[#Totals],[Total Scores]]</f>
        <v>0.10752688172043011</v>
      </c>
    </row>
    <row r="4" spans="1:16" x14ac:dyDescent="0.25">
      <c r="A4" s="11">
        <f>B3</f>
        <v>10</v>
      </c>
      <c r="B4" s="11">
        <f>A4+($B$3-$A$3)</f>
        <v>20</v>
      </c>
      <c r="C4">
        <f>COUNTIFS(WFLandings[[Total Score]:[Total Score]],"&gt;="&amp;A4,WFLandings[[Total Score]:[Total Score]],"&lt;"&amp;B4)</f>
        <v>3</v>
      </c>
      <c r="D4">
        <f>COUNTIF(WFLandings[[Total Score]:[Total Score]],"&lt;"&amp;B4)</f>
        <v>13</v>
      </c>
      <c r="E4" s="44">
        <f>WF19ScoreDist[[#This Row],[Total Scores]]/WF19ScoreDist[[#Totals],[Total Scores]]</f>
        <v>3.2258064516129031E-2</v>
      </c>
    </row>
    <row r="5" spans="1:16" x14ac:dyDescent="0.25">
      <c r="A5" s="11">
        <f t="shared" ref="A5:A13" si="0">B4</f>
        <v>20</v>
      </c>
      <c r="B5" s="11">
        <f t="shared" ref="B5:B13" si="1">A5+($B$3-$A$3)</f>
        <v>30</v>
      </c>
      <c r="C5">
        <f>COUNTIFS(WFLandings[[Total Score]:[Total Score]],"&gt;="&amp;A5,WFLandings[[Total Score]:[Total Score]],"&lt;"&amp;B5)</f>
        <v>2</v>
      </c>
      <c r="D5">
        <f>COUNTIF(WFLandings[[Total Score]:[Total Score]],"&lt;"&amp;B5)</f>
        <v>15</v>
      </c>
      <c r="E5" s="44">
        <f>WF19ScoreDist[[#This Row],[Total Scores]]/WF19ScoreDist[[#Totals],[Total Scores]]</f>
        <v>2.1505376344086023E-2</v>
      </c>
    </row>
    <row r="6" spans="1:16" x14ac:dyDescent="0.25">
      <c r="A6" s="11">
        <f t="shared" si="0"/>
        <v>30</v>
      </c>
      <c r="B6" s="11">
        <f t="shared" si="1"/>
        <v>40</v>
      </c>
      <c r="C6">
        <f>COUNTIFS(WFLandings[[Total Score]:[Total Score]],"&gt;="&amp;A6,WFLandings[[Total Score]:[Total Score]],"&lt;"&amp;B6)</f>
        <v>2</v>
      </c>
      <c r="D6">
        <f>COUNTIF(WFLandings[[Total Score]:[Total Score]],"&lt;"&amp;B6)</f>
        <v>17</v>
      </c>
      <c r="E6" s="44">
        <f>WF19ScoreDist[[#This Row],[Total Scores]]/WF19ScoreDist[[#Totals],[Total Scores]]</f>
        <v>2.1505376344086023E-2</v>
      </c>
    </row>
    <row r="7" spans="1:16" x14ac:dyDescent="0.25">
      <c r="A7" s="11">
        <f t="shared" si="0"/>
        <v>40</v>
      </c>
      <c r="B7" s="11">
        <f t="shared" si="1"/>
        <v>50</v>
      </c>
      <c r="C7">
        <f>COUNTIFS(WFLandings[[Total Score]:[Total Score]],"&gt;="&amp;A7,WFLandings[[Total Score]:[Total Score]],"&lt;"&amp;B7)</f>
        <v>8</v>
      </c>
      <c r="D7">
        <f>COUNTIF(WFLandings[[Total Score]:[Total Score]],"&lt;"&amp;B7)</f>
        <v>25</v>
      </c>
      <c r="E7" s="44">
        <f>WF19ScoreDist[[#This Row],[Total Scores]]/WF19ScoreDist[[#Totals],[Total Scores]]</f>
        <v>8.6021505376344093E-2</v>
      </c>
    </row>
    <row r="8" spans="1:16" x14ac:dyDescent="0.25">
      <c r="A8" s="11">
        <f t="shared" si="0"/>
        <v>50</v>
      </c>
      <c r="B8" s="11">
        <f t="shared" si="1"/>
        <v>60</v>
      </c>
      <c r="C8">
        <f>COUNTIFS(WFLandings[[Total Score]:[Total Score]],"&gt;="&amp;A8,WFLandings[[Total Score]:[Total Score]],"&lt;"&amp;B8)</f>
        <v>10</v>
      </c>
      <c r="D8">
        <f>COUNTIF(WFLandings[[Total Score]:[Total Score]],"&lt;"&amp;B8)</f>
        <v>35</v>
      </c>
      <c r="E8" s="44">
        <f>WF19ScoreDist[[#This Row],[Total Scores]]/WF19ScoreDist[[#Totals],[Total Scores]]</f>
        <v>0.10752688172043011</v>
      </c>
    </row>
    <row r="9" spans="1:16" x14ac:dyDescent="0.25">
      <c r="A9" s="11">
        <f t="shared" si="0"/>
        <v>60</v>
      </c>
      <c r="B9" s="11">
        <f t="shared" si="1"/>
        <v>70</v>
      </c>
      <c r="C9">
        <f>COUNTIFS(WFLandings[[Total Score]:[Total Score]],"&gt;="&amp;A9,WFLandings[[Total Score]:[Total Score]],"&lt;"&amp;B9)</f>
        <v>18</v>
      </c>
      <c r="D9">
        <f>COUNTIF(WFLandings[[Total Score]:[Total Score]],"&lt;"&amp;B9)</f>
        <v>53</v>
      </c>
      <c r="E9" s="44">
        <f>WF19ScoreDist[[#This Row],[Total Scores]]/WF19ScoreDist[[#Totals],[Total Scores]]</f>
        <v>0.19354838709677419</v>
      </c>
    </row>
    <row r="10" spans="1:16" x14ac:dyDescent="0.25">
      <c r="A10" s="11">
        <f t="shared" si="0"/>
        <v>70</v>
      </c>
      <c r="B10" s="11">
        <f t="shared" si="1"/>
        <v>80</v>
      </c>
      <c r="C10">
        <f>COUNTIFS(WFLandings[[Total Score]:[Total Score]],"&gt;="&amp;A10,WFLandings[[Total Score]:[Total Score]],"&lt;"&amp;B10)</f>
        <v>11</v>
      </c>
      <c r="D10">
        <f>COUNTIF(WFLandings[[Total Score]:[Total Score]],"&lt;"&amp;B10)</f>
        <v>64</v>
      </c>
      <c r="E10" s="44">
        <f>WF19ScoreDist[[#This Row],[Total Scores]]/WF19ScoreDist[[#Totals],[Total Scores]]</f>
        <v>0.11827956989247312</v>
      </c>
    </row>
    <row r="11" spans="1:16" s="13" customFormat="1" x14ac:dyDescent="0.25">
      <c r="A11" s="11">
        <f t="shared" si="0"/>
        <v>80</v>
      </c>
      <c r="B11" s="11">
        <f t="shared" si="1"/>
        <v>90</v>
      </c>
      <c r="C11">
        <f>COUNTIFS(WFLandings[[Total Score]:[Total Score]],"&gt;="&amp;A11,WFLandings[[Total Score]:[Total Score]],"&lt;"&amp;B11)</f>
        <v>16</v>
      </c>
      <c r="D11">
        <f>COUNTIF(WFLandings[[Total Score]:[Total Score]],"&lt;"&amp;B11)</f>
        <v>80</v>
      </c>
      <c r="E11" s="44">
        <f>WF19ScoreDist[[#This Row],[Total Scores]]/WF19ScoreDist[[#Totals],[Total Scores]]</f>
        <v>0.17204301075268819</v>
      </c>
      <c r="K11"/>
      <c r="O11"/>
      <c r="P11"/>
    </row>
    <row r="12" spans="1:16" x14ac:dyDescent="0.25">
      <c r="A12" s="11">
        <f t="shared" si="0"/>
        <v>90</v>
      </c>
      <c r="B12" s="11">
        <f t="shared" si="1"/>
        <v>100</v>
      </c>
      <c r="C12">
        <f>COUNTIFS(WFLandings[[Total Score]:[Total Score]],"&gt;="&amp;A12,WFLandings[[Total Score]:[Total Score]],"&lt;"&amp;B12)</f>
        <v>13</v>
      </c>
      <c r="D12">
        <f>COUNTIF(WFLandings[[Total Score]:[Total Score]],"&lt;"&amp;B12)</f>
        <v>93</v>
      </c>
      <c r="E12" s="44">
        <f>WF19ScoreDist[[#This Row],[Total Scores]]/WF19ScoreDist[[#Totals],[Total Scores]]</f>
        <v>0.13978494623655913</v>
      </c>
    </row>
    <row r="13" spans="1:16" x14ac:dyDescent="0.25">
      <c r="A13" s="11">
        <f t="shared" si="0"/>
        <v>100</v>
      </c>
      <c r="B13" s="11">
        <f t="shared" si="1"/>
        <v>110</v>
      </c>
      <c r="C13">
        <f>COUNTIFS(WFLandings[[Total Score]:[Total Score]],"&gt;="&amp;A13,WFLandings[[Total Score]:[Total Score]],"&lt;"&amp;B13)</f>
        <v>0</v>
      </c>
      <c r="D13">
        <f>COUNTIF(WFLandings[[Total Score]:[Total Score]],"&lt;"&amp;B13)</f>
        <v>93</v>
      </c>
      <c r="E13" s="44">
        <f>WF19ScoreDist[[#This Row],[Total Scores]]/WF19ScoreDist[[#Totals],[Total Scores]]</f>
        <v>0</v>
      </c>
    </row>
    <row r="14" spans="1:16" x14ac:dyDescent="0.25">
      <c r="A14" t="s">
        <v>195</v>
      </c>
      <c r="C14">
        <f>SUBTOTAL(109,WF19ScoreDist[Total Scores])</f>
        <v>93</v>
      </c>
      <c r="E14" s="45">
        <f>SUBTOTAL(109,WF19ScoreDist[Percent])</f>
        <v>0.99999999999999989</v>
      </c>
    </row>
    <row r="16" spans="1:16" x14ac:dyDescent="0.25">
      <c r="A16" s="126" t="s">
        <v>196</v>
      </c>
      <c r="B16" s="127"/>
      <c r="C16" s="58" t="b">
        <v>0</v>
      </c>
      <c r="D16" s="112" t="s">
        <v>197</v>
      </c>
    </row>
    <row r="17" spans="1:5" x14ac:dyDescent="0.25">
      <c r="C17" s="57"/>
    </row>
    <row r="18" spans="1:5" x14ac:dyDescent="0.25">
      <c r="A18" t="s">
        <v>74</v>
      </c>
      <c r="B18" s="21">
        <f ca="1">'Landing Stats'!$G$8</f>
        <v>68.407598401231269</v>
      </c>
      <c r="D18" t="s">
        <v>198</v>
      </c>
      <c r="E18" s="46">
        <f>AVERAGE(WF19ScoreDist[Percent])</f>
        <v>9.0909090909090898E-2</v>
      </c>
    </row>
    <row r="19" spans="1:5" x14ac:dyDescent="0.25">
      <c r="A19" t="s">
        <v>199</v>
      </c>
      <c r="B19" s="21">
        <f ca="1">'Landing Stats'!$G$9</f>
        <v>29.05095542338497</v>
      </c>
      <c r="D19" t="s">
        <v>199</v>
      </c>
      <c r="E19" s="46">
        <f>_xlfn.STDEV.S(WF19ScoreDist[Percent])</f>
        <v>6.4938338258541103E-2</v>
      </c>
    </row>
    <row r="20" spans="1:5" x14ac:dyDescent="0.25">
      <c r="A20" t="s">
        <v>200</v>
      </c>
      <c r="B20" s="47">
        <f>SKEW(WFLandings[Total Score])</f>
        <v>-0.90445130623349868</v>
      </c>
    </row>
    <row r="22" spans="1:5" x14ac:dyDescent="0.25">
      <c r="A22" t="s">
        <v>201</v>
      </c>
      <c r="B22" s="48" t="str">
        <f ca="1">TEXT(B$18-B$19,"0.00") &amp; " to " &amp; TEXT(B$18+B$19,"0.00")</f>
        <v>39.36 to 97.46</v>
      </c>
    </row>
    <row r="23" spans="1:5" x14ac:dyDescent="0.25">
      <c r="A23" t="s">
        <v>202</v>
      </c>
      <c r="B23" s="48" t="str">
        <f ca="1">TEXT(B$18-2*B$19,"0.00") &amp; " to " &amp; TEXT(B$18+2*B$19,"0.00")</f>
        <v>10.31 to 126.51</v>
      </c>
    </row>
    <row r="25" spans="1:5" x14ac:dyDescent="0.25">
      <c r="A25" t="s">
        <v>203</v>
      </c>
      <c r="B25" s="1" t="str">
        <f>TEXT(MAX(WF19ScoreDist[Total Scores]),"0") &amp; " Flights  (" &amp; TEXT(INDEX(WF19ScoreDist[Score],MATCH(MAX(WF19ScoreDist[Total Scores]),WF19ScoreDist[Total Scores],0)),"0") &amp; " - " &amp; TEXT(INDEX(WF19ScoreDist[Score Max],MATCH(MAX(WF19ScoreDist[Total Scores]),WF19ScoreDist[Total Scores],0)),"0") &amp; ")"</f>
        <v>18 Flights  (60 - 70)</v>
      </c>
      <c r="D25" t="s">
        <v>204</v>
      </c>
      <c r="E25" s="49" t="str">
        <f>TEXT(MAX(WF19ScoreDist[Percent]),"0%") &amp; " (" &amp; TEXT(INDEX(WF19ScoreDist[Score],MATCH(MAX(WF19ScoreDist[Percent]),WF19ScoreDist[Percent],0)),"0") &amp; " - " &amp; TEXT(INDEX(WF19ScoreDist[Score Max],MATCH(MAX(WF19ScoreDist[Percent]),WF19ScoreDist[Percent],0)),"0") &amp; ")"</f>
        <v>19% (60 - 70)</v>
      </c>
    </row>
    <row r="26" spans="1:5" x14ac:dyDescent="0.25">
      <c r="A26" t="s">
        <v>205</v>
      </c>
      <c r="B26">
        <f>MIN(WF19ScoreDist[Total Scores])</f>
        <v>0</v>
      </c>
      <c r="D26" t="s">
        <v>206</v>
      </c>
      <c r="E26">
        <f>MIN(WF19ScoreDist[Percent])</f>
        <v>0</v>
      </c>
    </row>
    <row r="28" spans="1:5" x14ac:dyDescent="0.25">
      <c r="A28" t="s">
        <v>207</v>
      </c>
      <c r="B28" s="47">
        <f>MAX(WFLandings[Total Score])</f>
        <v>99.39724957920285</v>
      </c>
    </row>
    <row r="29" spans="1:5" x14ac:dyDescent="0.25">
      <c r="A29" t="s">
        <v>208</v>
      </c>
      <c r="B29" s="47">
        <f>MIN(WFLandings[Total Score])</f>
        <v>0</v>
      </c>
    </row>
  </sheetData>
  <mergeCells count="1">
    <mergeCell ref="A16:B16"/>
  </mergeCells>
  <conditionalFormatting sqref="C3:C13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3EB0-E17F-4232-9A01-C2B5FDC7333A}">
  <dimension ref="A1:L10006"/>
  <sheetViews>
    <sheetView zoomScale="115" zoomScaleNormal="115" workbookViewId="0">
      <selection activeCell="H7" sqref="H7"/>
    </sheetView>
  </sheetViews>
  <sheetFormatPr defaultRowHeight="15" x14ac:dyDescent="0.25"/>
  <cols>
    <col min="1" max="1" width="14.28515625" bestFit="1" customWidth="1"/>
    <col min="3" max="3" width="16.42578125" bestFit="1" customWidth="1"/>
    <col min="4" max="4" width="6" style="64" customWidth="1"/>
    <col min="5" max="5" width="16.85546875" customWidth="1"/>
    <col min="6" max="6" width="5.140625" customWidth="1"/>
    <col min="7" max="7" width="18.7109375" customWidth="1"/>
    <col min="8" max="8" width="26.28515625" style="64" bestFit="1" customWidth="1"/>
    <col min="9" max="9" width="42.5703125" customWidth="1"/>
    <col min="10" max="10" width="16" style="64" customWidth="1"/>
    <col min="11" max="11" width="23.140625" bestFit="1" customWidth="1"/>
    <col min="12" max="12" width="22.140625" bestFit="1" customWidth="1"/>
  </cols>
  <sheetData>
    <row r="1" spans="1:12" ht="18.75" x14ac:dyDescent="0.3">
      <c r="A1" s="122" t="s">
        <v>209</v>
      </c>
      <c r="B1" s="122"/>
      <c r="C1" s="133"/>
      <c r="D1" s="129" t="s">
        <v>210</v>
      </c>
      <c r="E1" s="122"/>
      <c r="F1" s="122"/>
      <c r="G1" s="122"/>
      <c r="H1" s="129" t="s">
        <v>211</v>
      </c>
      <c r="I1" s="130"/>
      <c r="J1" s="64" t="s">
        <v>212</v>
      </c>
    </row>
    <row r="2" spans="1:12" x14ac:dyDescent="0.25">
      <c r="A2" s="1" t="s">
        <v>213</v>
      </c>
      <c r="B2" s="5">
        <v>44</v>
      </c>
      <c r="C2" t="s">
        <v>214</v>
      </c>
      <c r="E2" s="126" t="s">
        <v>215</v>
      </c>
      <c r="F2" s="126"/>
      <c r="G2" s="112">
        <v>20</v>
      </c>
      <c r="H2" s="65" t="s">
        <v>216</v>
      </c>
      <c r="I2" s="66">
        <f ca="1">PRODUCT(I7:OFFSET(I6,B2,0))</f>
        <v>0.90560941281771934</v>
      </c>
    </row>
    <row r="3" spans="1:12" ht="18.75" x14ac:dyDescent="0.3">
      <c r="A3" s="1" t="s">
        <v>217</v>
      </c>
      <c r="B3" s="5">
        <v>2</v>
      </c>
      <c r="E3" s="126" t="s">
        <v>218</v>
      </c>
      <c r="F3" s="126"/>
      <c r="G3" s="112">
        <f ca="1">COUNTIF($G$7:$G$10007,"TRUE")</f>
        <v>941</v>
      </c>
      <c r="H3" s="65" t="s">
        <v>219</v>
      </c>
      <c r="I3" s="75">
        <f ca="1">1-PRODUCT(I7:OFFSET(I6,B2,0))</f>
        <v>9.4390587182280661E-2</v>
      </c>
    </row>
    <row r="4" spans="1:12" x14ac:dyDescent="0.25">
      <c r="A4" s="1" t="s">
        <v>220</v>
      </c>
      <c r="B4" t="b">
        <f ca="1">SUM(C$6:OFFSET(C$6,$B$2-1,0))&gt;0</f>
        <v>0</v>
      </c>
      <c r="C4" t="s">
        <v>221</v>
      </c>
      <c r="D4" s="131" t="s">
        <v>222</v>
      </c>
      <c r="E4" s="126"/>
      <c r="F4" s="126"/>
      <c r="G4" s="132"/>
      <c r="H4" s="65" t="s">
        <v>71</v>
      </c>
      <c r="I4" s="67">
        <f ca="1">I2+I3</f>
        <v>1</v>
      </c>
    </row>
    <row r="5" spans="1:12" ht="18.75" x14ac:dyDescent="0.3">
      <c r="E5" s="128" t="s">
        <v>219</v>
      </c>
      <c r="F5" s="128"/>
      <c r="G5" s="74">
        <f ca="1">G3/G2</f>
        <v>47.05</v>
      </c>
      <c r="H5" s="1"/>
      <c r="I5" s="112" t="s">
        <v>223</v>
      </c>
    </row>
    <row r="6" spans="1:12" x14ac:dyDescent="0.25">
      <c r="A6" t="s">
        <v>78</v>
      </c>
      <c r="B6" t="s">
        <v>224</v>
      </c>
      <c r="C6" t="s">
        <v>225</v>
      </c>
      <c r="E6" s="63" t="s">
        <v>226</v>
      </c>
      <c r="F6" s="63"/>
      <c r="G6" s="70" t="s">
        <v>220</v>
      </c>
      <c r="H6" s="1" t="s">
        <v>227</v>
      </c>
      <c r="I6" s="62" t="s">
        <v>228</v>
      </c>
      <c r="J6" s="64" t="s">
        <v>217</v>
      </c>
      <c r="K6" t="s">
        <v>219</v>
      </c>
      <c r="L6" t="s">
        <v>229</v>
      </c>
    </row>
    <row r="7" spans="1:12" x14ac:dyDescent="0.25">
      <c r="A7">
        <v>1</v>
      </c>
      <c r="B7" s="61">
        <f t="shared" ref="B7:B38" ca="1" si="0">RANDBETWEEN(0,100*10^$B$3)/10^($B$3+2)</f>
        <v>0.74580000000000002</v>
      </c>
      <c r="C7">
        <f ca="1">IF(COUNTIF(B$7:OFFSET(B$7,$B$2-1,0),Table6[[#This Row],[Scores]])&gt;1,1,0)</f>
        <v>0</v>
      </c>
      <c r="E7">
        <v>1</v>
      </c>
      <c r="G7" s="71" t="b">
        <f ca="1">B4</f>
        <v>0</v>
      </c>
      <c r="H7">
        <v>1</v>
      </c>
      <c r="I7" s="68">
        <f>(100*10^$B$3-H7)/(100*10^$B$3)</f>
        <v>0.99990000000000001</v>
      </c>
      <c r="J7" s="64">
        <v>0</v>
      </c>
      <c r="K7" s="76">
        <v>0.99999264939740462</v>
      </c>
      <c r="L7" t="str">
        <f>"1 in " &amp; TEXT(1/K7,"#.0000000")</f>
        <v>1 in 1.0000074</v>
      </c>
    </row>
    <row r="8" spans="1:12" x14ac:dyDescent="0.25">
      <c r="A8">
        <v>2</v>
      </c>
      <c r="B8" s="61">
        <f t="shared" ca="1" si="0"/>
        <v>0.97740000000000005</v>
      </c>
      <c r="C8">
        <f ca="1">IF(COUNTIF(B$7:OFFSET(B$7,$B$2-1,0),Table6[[#This Row],[Scores]])&gt;1,1,0)</f>
        <v>0</v>
      </c>
      <c r="E8">
        <v>2</v>
      </c>
      <c r="G8" s="71" t="b">
        <f t="dataTable" ref="G8:G10006" dt2D="0" dtr="0" r1="F7" ca="1"/>
        <v>0</v>
      </c>
      <c r="H8">
        <v>2</v>
      </c>
      <c r="I8" s="68">
        <f t="shared" ref="I8:I71" si="1">(100*10^$B$3-H8)/(100*10^$B$3)</f>
        <v>0.99980000000000002</v>
      </c>
      <c r="J8" s="64">
        <v>1</v>
      </c>
      <c r="K8" s="76">
        <v>0.63396293807122706</v>
      </c>
      <c r="L8" s="21" t="str">
        <f>"1 in " &amp; TEXT(1/K8,"#.0")</f>
        <v>1 in 1.6</v>
      </c>
    </row>
    <row r="9" spans="1:12" x14ac:dyDescent="0.25">
      <c r="A9">
        <v>3</v>
      </c>
      <c r="B9" s="61">
        <f t="shared" ca="1" si="0"/>
        <v>0.193</v>
      </c>
      <c r="C9">
        <f ca="1">IF(COUNTIF(B$7:OFFSET(B$7,$B$2-1,0),Table6[[#This Row],[Scores]])&gt;1,1,0)</f>
        <v>0</v>
      </c>
      <c r="E9">
        <v>3</v>
      </c>
      <c r="G9" s="71" t="b">
        <v>0</v>
      </c>
      <c r="H9">
        <v>3</v>
      </c>
      <c r="I9" s="68">
        <f t="shared" si="1"/>
        <v>0.99970000000000003</v>
      </c>
      <c r="J9" s="64">
        <v>2</v>
      </c>
      <c r="K9" s="76">
        <v>9.4390587182280661E-2</v>
      </c>
      <c r="L9" s="21" t="str">
        <f>"1 in " &amp; TEXT(1/K9,"#")</f>
        <v>1 in 11</v>
      </c>
    </row>
    <row r="10" spans="1:12" x14ac:dyDescent="0.25">
      <c r="A10">
        <v>4</v>
      </c>
      <c r="B10" s="61">
        <f t="shared" ca="1" si="0"/>
        <v>0.22789999999999999</v>
      </c>
      <c r="C10">
        <f ca="1">IF(COUNTIF(B$7:OFFSET(B$7,$B$2-1,0),Table6[[#This Row],[Scores]])&gt;1,1,0)</f>
        <v>0</v>
      </c>
      <c r="E10">
        <v>4</v>
      </c>
      <c r="G10" s="71" t="b">
        <v>0</v>
      </c>
      <c r="H10">
        <v>4</v>
      </c>
      <c r="I10" s="68">
        <f t="shared" si="1"/>
        <v>0.99960000000000004</v>
      </c>
      <c r="J10" s="64">
        <v>3</v>
      </c>
      <c r="K10" s="76">
        <v>9.8526106731195995E-3</v>
      </c>
      <c r="L10" s="21" t="str">
        <f t="shared" ref="L10:L12" si="2">"1 in " &amp; TEXT(1/K10,"#")</f>
        <v>1 in 101</v>
      </c>
    </row>
    <row r="11" spans="1:12" x14ac:dyDescent="0.25">
      <c r="A11">
        <v>5</v>
      </c>
      <c r="B11" s="61">
        <f t="shared" ca="1" si="0"/>
        <v>9.8000000000000004E-2</v>
      </c>
      <c r="C11">
        <f ca="1">IF(COUNTIF(B$7:OFFSET(B$7,$B$2-1,0),Table6[[#This Row],[Scores]])&gt;1,1,0)</f>
        <v>0</v>
      </c>
      <c r="E11">
        <v>5</v>
      </c>
      <c r="G11" s="71" t="b">
        <v>0</v>
      </c>
      <c r="H11">
        <v>5</v>
      </c>
      <c r="I11" s="68">
        <f t="shared" si="1"/>
        <v>0.99950000000000006</v>
      </c>
      <c r="J11" s="64">
        <v>4</v>
      </c>
      <c r="K11" s="76">
        <v>9.8952478247182896E-4</v>
      </c>
      <c r="L11" s="21" t="str">
        <f t="shared" si="2"/>
        <v>1 in 1011</v>
      </c>
    </row>
    <row r="12" spans="1:12" x14ac:dyDescent="0.25">
      <c r="A12">
        <v>6</v>
      </c>
      <c r="B12" s="61">
        <f t="shared" ca="1" si="0"/>
        <v>0.74250000000000005</v>
      </c>
      <c r="C12">
        <f ca="1">IF(COUNTIF(B$7:OFFSET(B$7,$B$2-1,0),Table6[[#This Row],[Scores]])&gt;1,1,0)</f>
        <v>0</v>
      </c>
      <c r="E12">
        <v>6</v>
      </c>
      <c r="G12" s="71" t="b">
        <v>0</v>
      </c>
      <c r="H12">
        <v>6</v>
      </c>
      <c r="I12" s="68">
        <f t="shared" si="1"/>
        <v>0.99939999999999996</v>
      </c>
      <c r="J12" s="64">
        <v>5</v>
      </c>
      <c r="K12" s="76">
        <v>9.8995246497035616E-5</v>
      </c>
      <c r="L12" s="21" t="str">
        <f t="shared" si="2"/>
        <v>1 in 10101</v>
      </c>
    </row>
    <row r="13" spans="1:12" x14ac:dyDescent="0.25">
      <c r="A13">
        <v>7</v>
      </c>
      <c r="B13" s="61">
        <f t="shared" ca="1" si="0"/>
        <v>0.48159999999999997</v>
      </c>
      <c r="C13">
        <f ca="1">IF(COUNTIF(B$7:OFFSET(B$7,$B$2-1,0),Table6[[#This Row],[Scores]])&gt;1,1,0)</f>
        <v>0</v>
      </c>
      <c r="E13">
        <v>7</v>
      </c>
      <c r="G13" s="71" t="b">
        <v>0</v>
      </c>
      <c r="H13">
        <v>7</v>
      </c>
      <c r="I13" s="68">
        <f t="shared" si="1"/>
        <v>0.99929999999999997</v>
      </c>
    </row>
    <row r="14" spans="1:12" x14ac:dyDescent="0.25">
      <c r="A14">
        <v>8</v>
      </c>
      <c r="B14" s="61">
        <f t="shared" ca="1" si="0"/>
        <v>0.85970000000000002</v>
      </c>
      <c r="C14">
        <f ca="1">IF(COUNTIF(B$7:OFFSET(B$7,$B$2-1,0),Table6[[#This Row],[Scores]])&gt;1,1,0)</f>
        <v>0</v>
      </c>
      <c r="E14">
        <v>8</v>
      </c>
      <c r="G14" s="71" t="b">
        <v>0</v>
      </c>
      <c r="H14">
        <v>8</v>
      </c>
      <c r="I14" s="68">
        <f t="shared" si="1"/>
        <v>0.99919999999999998</v>
      </c>
    </row>
    <row r="15" spans="1:12" x14ac:dyDescent="0.25">
      <c r="A15">
        <v>9</v>
      </c>
      <c r="B15" s="61">
        <f t="shared" ca="1" si="0"/>
        <v>0.29149999999999998</v>
      </c>
      <c r="C15">
        <f ca="1">IF(COUNTIF(B$7:OFFSET(B$7,$B$2-1,0),Table6[[#This Row],[Scores]])&gt;1,1,0)</f>
        <v>0</v>
      </c>
      <c r="E15">
        <v>9</v>
      </c>
      <c r="G15" s="71" t="b">
        <v>0</v>
      </c>
      <c r="H15">
        <v>9</v>
      </c>
      <c r="I15" s="68">
        <f t="shared" si="1"/>
        <v>0.99909999999999999</v>
      </c>
    </row>
    <row r="16" spans="1:12" x14ac:dyDescent="0.25">
      <c r="A16">
        <v>10</v>
      </c>
      <c r="B16" s="61">
        <f t="shared" ca="1" si="0"/>
        <v>0.28770000000000001</v>
      </c>
      <c r="C16">
        <f ca="1">IF(COUNTIF(B$7:OFFSET(B$7,$B$2-1,0),Table6[[#This Row],[Scores]])&gt;1,1,0)</f>
        <v>0</v>
      </c>
      <c r="E16">
        <v>10</v>
      </c>
      <c r="G16" s="71" t="b">
        <v>0</v>
      </c>
      <c r="H16">
        <v>10</v>
      </c>
      <c r="I16" s="68">
        <f t="shared" si="1"/>
        <v>0.999</v>
      </c>
    </row>
    <row r="17" spans="1:9" x14ac:dyDescent="0.25">
      <c r="A17">
        <v>11</v>
      </c>
      <c r="B17" s="61">
        <f t="shared" ca="1" si="0"/>
        <v>8.3900000000000002E-2</v>
      </c>
      <c r="C17">
        <f ca="1">IF(COUNTIF(B$7:OFFSET(B$7,$B$2-1,0),Table6[[#This Row],[Scores]])&gt;1,1,0)</f>
        <v>0</v>
      </c>
      <c r="E17">
        <v>11</v>
      </c>
      <c r="G17" s="71" t="b">
        <v>0</v>
      </c>
      <c r="H17">
        <v>11</v>
      </c>
      <c r="I17" s="68">
        <f t="shared" si="1"/>
        <v>0.99890000000000001</v>
      </c>
    </row>
    <row r="18" spans="1:9" x14ac:dyDescent="0.25">
      <c r="A18">
        <v>12</v>
      </c>
      <c r="B18" s="61">
        <f t="shared" ca="1" si="0"/>
        <v>0.75739999999999996</v>
      </c>
      <c r="C18">
        <f ca="1">IF(COUNTIF(B$7:OFFSET(B$7,$B$2-1,0),Table6[[#This Row],[Scores]])&gt;1,1,0)</f>
        <v>0</v>
      </c>
      <c r="E18">
        <v>12</v>
      </c>
      <c r="G18" s="71" t="b">
        <v>0</v>
      </c>
      <c r="H18">
        <v>12</v>
      </c>
      <c r="I18" s="68">
        <f t="shared" si="1"/>
        <v>0.99880000000000002</v>
      </c>
    </row>
    <row r="19" spans="1:9" x14ac:dyDescent="0.25">
      <c r="A19">
        <v>13</v>
      </c>
      <c r="B19" s="61">
        <f t="shared" ca="1" si="0"/>
        <v>0.37959999999999999</v>
      </c>
      <c r="C19">
        <f ca="1">IF(COUNTIF(B$7:OFFSET(B$7,$B$2-1,0),Table6[[#This Row],[Scores]])&gt;1,1,0)</f>
        <v>0</v>
      </c>
      <c r="E19">
        <v>13</v>
      </c>
      <c r="G19" s="71" t="b">
        <v>0</v>
      </c>
      <c r="H19">
        <v>13</v>
      </c>
      <c r="I19" s="68">
        <f t="shared" si="1"/>
        <v>0.99870000000000003</v>
      </c>
    </row>
    <row r="20" spans="1:9" x14ac:dyDescent="0.25">
      <c r="A20">
        <v>14</v>
      </c>
      <c r="B20" s="61">
        <f t="shared" ca="1" si="0"/>
        <v>0.46229999999999999</v>
      </c>
      <c r="C20">
        <f ca="1">IF(COUNTIF(B$7:OFFSET(B$7,$B$2-1,0),Table6[[#This Row],[Scores]])&gt;1,1,0)</f>
        <v>0</v>
      </c>
      <c r="E20">
        <v>14</v>
      </c>
      <c r="G20" s="71" t="b">
        <v>0</v>
      </c>
      <c r="H20">
        <v>14</v>
      </c>
      <c r="I20" s="68">
        <f t="shared" si="1"/>
        <v>0.99860000000000004</v>
      </c>
    </row>
    <row r="21" spans="1:9" x14ac:dyDescent="0.25">
      <c r="A21">
        <v>15</v>
      </c>
      <c r="B21" s="61">
        <f t="shared" ca="1" si="0"/>
        <v>0.39950000000000002</v>
      </c>
      <c r="C21">
        <f ca="1">IF(COUNTIF(B$7:OFFSET(B$7,$B$2-1,0),Table6[[#This Row],[Scores]])&gt;1,1,0)</f>
        <v>0</v>
      </c>
      <c r="E21">
        <v>15</v>
      </c>
      <c r="G21" s="71" t="b">
        <v>1</v>
      </c>
      <c r="H21">
        <v>15</v>
      </c>
      <c r="I21" s="68">
        <f t="shared" si="1"/>
        <v>0.99850000000000005</v>
      </c>
    </row>
    <row r="22" spans="1:9" x14ac:dyDescent="0.25">
      <c r="A22">
        <v>16</v>
      </c>
      <c r="B22" s="61">
        <f t="shared" ca="1" si="0"/>
        <v>0.51949999999999996</v>
      </c>
      <c r="C22">
        <f ca="1">IF(COUNTIF(B$7:OFFSET(B$7,$B$2-1,0),Table6[[#This Row],[Scores]])&gt;1,1,0)</f>
        <v>0</v>
      </c>
      <c r="E22">
        <v>16</v>
      </c>
      <c r="G22" s="71" t="b">
        <v>1</v>
      </c>
      <c r="H22">
        <v>16</v>
      </c>
      <c r="I22" s="68">
        <f t="shared" si="1"/>
        <v>0.99839999999999995</v>
      </c>
    </row>
    <row r="23" spans="1:9" x14ac:dyDescent="0.25">
      <c r="A23">
        <v>17</v>
      </c>
      <c r="B23" s="61">
        <f t="shared" ca="1" si="0"/>
        <v>0.39400000000000002</v>
      </c>
      <c r="C23">
        <f ca="1">IF(COUNTIF(B$7:OFFSET(B$7,$B$2-1,0),Table6[[#This Row],[Scores]])&gt;1,1,0)</f>
        <v>0</v>
      </c>
      <c r="E23">
        <v>17</v>
      </c>
      <c r="G23" s="71" t="b">
        <v>0</v>
      </c>
      <c r="H23">
        <v>17</v>
      </c>
      <c r="I23" s="68">
        <f t="shared" si="1"/>
        <v>0.99829999999999997</v>
      </c>
    </row>
    <row r="24" spans="1:9" x14ac:dyDescent="0.25">
      <c r="A24">
        <v>18</v>
      </c>
      <c r="B24" s="61">
        <f t="shared" ca="1" si="0"/>
        <v>0.96389999999999998</v>
      </c>
      <c r="C24">
        <f ca="1">IF(COUNTIF(B$7:OFFSET(B$7,$B$2-1,0),Table6[[#This Row],[Scores]])&gt;1,1,0)</f>
        <v>0</v>
      </c>
      <c r="E24">
        <v>18</v>
      </c>
      <c r="G24" s="71" t="b">
        <v>0</v>
      </c>
      <c r="H24">
        <v>18</v>
      </c>
      <c r="I24" s="68">
        <f t="shared" si="1"/>
        <v>0.99819999999999998</v>
      </c>
    </row>
    <row r="25" spans="1:9" x14ac:dyDescent="0.25">
      <c r="A25">
        <v>19</v>
      </c>
      <c r="B25" s="61">
        <f t="shared" ca="1" si="0"/>
        <v>0.74339999999999995</v>
      </c>
      <c r="C25">
        <f ca="1">IF(COUNTIF(B$7:OFFSET(B$7,$B$2-1,0),Table6[[#This Row],[Scores]])&gt;1,1,0)</f>
        <v>0</v>
      </c>
      <c r="E25">
        <v>19</v>
      </c>
      <c r="G25" s="71" t="b">
        <v>0</v>
      </c>
      <c r="H25">
        <v>19</v>
      </c>
      <c r="I25" s="68">
        <f t="shared" si="1"/>
        <v>0.99809999999999999</v>
      </c>
    </row>
    <row r="26" spans="1:9" x14ac:dyDescent="0.25">
      <c r="A26">
        <v>20</v>
      </c>
      <c r="B26" s="61">
        <f t="shared" ca="1" si="0"/>
        <v>0.70069999999999999</v>
      </c>
      <c r="C26">
        <f ca="1">IF(COUNTIF(B$7:OFFSET(B$7,$B$2-1,0),Table6[[#This Row],[Scores]])&gt;1,1,0)</f>
        <v>0</v>
      </c>
      <c r="E26">
        <v>20</v>
      </c>
      <c r="G26" s="71" t="b">
        <v>0</v>
      </c>
      <c r="H26">
        <v>20</v>
      </c>
      <c r="I26" s="68">
        <f t="shared" si="1"/>
        <v>0.998</v>
      </c>
    </row>
    <row r="27" spans="1:9" x14ac:dyDescent="0.25">
      <c r="A27">
        <v>21</v>
      </c>
      <c r="B27" s="61">
        <f t="shared" ca="1" si="0"/>
        <v>0.14169999999999999</v>
      </c>
      <c r="C27">
        <f ca="1">IF(COUNTIF(B$7:OFFSET(B$7,$B$2-1,0),Table6[[#This Row],[Scores]])&gt;1,1,0)</f>
        <v>0</v>
      </c>
      <c r="E27">
        <v>21</v>
      </c>
      <c r="G27" s="71" t="b">
        <v>0</v>
      </c>
      <c r="H27">
        <v>21</v>
      </c>
      <c r="I27" s="68">
        <f t="shared" si="1"/>
        <v>0.99790000000000001</v>
      </c>
    </row>
    <row r="28" spans="1:9" x14ac:dyDescent="0.25">
      <c r="A28">
        <v>22</v>
      </c>
      <c r="B28" s="61">
        <f t="shared" ca="1" si="0"/>
        <v>0.40060000000000001</v>
      </c>
      <c r="C28">
        <f ca="1">IF(COUNTIF(B$7:OFFSET(B$7,$B$2-1,0),Table6[[#This Row],[Scores]])&gt;1,1,0)</f>
        <v>0</v>
      </c>
      <c r="E28">
        <v>22</v>
      </c>
      <c r="G28" s="71" t="b">
        <v>0</v>
      </c>
      <c r="H28">
        <v>22</v>
      </c>
      <c r="I28" s="68">
        <f t="shared" si="1"/>
        <v>0.99780000000000002</v>
      </c>
    </row>
    <row r="29" spans="1:9" x14ac:dyDescent="0.25">
      <c r="A29">
        <v>23</v>
      </c>
      <c r="B29" s="61">
        <f t="shared" ca="1" si="0"/>
        <v>0.68769999999999998</v>
      </c>
      <c r="C29">
        <f ca="1">IF(COUNTIF(B$7:OFFSET(B$7,$B$2-1,0),Table6[[#This Row],[Scores]])&gt;1,1,0)</f>
        <v>0</v>
      </c>
      <c r="E29">
        <v>23</v>
      </c>
      <c r="G29" s="71" t="b">
        <v>1</v>
      </c>
      <c r="H29">
        <v>23</v>
      </c>
      <c r="I29" s="68">
        <f t="shared" si="1"/>
        <v>0.99770000000000003</v>
      </c>
    </row>
    <row r="30" spans="1:9" x14ac:dyDescent="0.25">
      <c r="A30">
        <v>24</v>
      </c>
      <c r="B30" s="61">
        <f t="shared" ca="1" si="0"/>
        <v>0.65910000000000002</v>
      </c>
      <c r="C30">
        <f ca="1">IF(COUNTIF(B$7:OFFSET(B$7,$B$2-1,0),Table6[[#This Row],[Scores]])&gt;1,1,0)</f>
        <v>0</v>
      </c>
      <c r="E30">
        <v>24</v>
      </c>
      <c r="G30" s="71" t="b">
        <v>0</v>
      </c>
      <c r="H30">
        <v>24</v>
      </c>
      <c r="I30" s="68">
        <f t="shared" si="1"/>
        <v>0.99760000000000004</v>
      </c>
    </row>
    <row r="31" spans="1:9" x14ac:dyDescent="0.25">
      <c r="A31">
        <v>25</v>
      </c>
      <c r="B31" s="61">
        <f t="shared" ca="1" si="0"/>
        <v>0.38569999999999999</v>
      </c>
      <c r="C31">
        <f ca="1">IF(COUNTIF(B$7:OFFSET(B$7,$B$2-1,0),Table6[[#This Row],[Scores]])&gt;1,1,0)</f>
        <v>0</v>
      </c>
      <c r="E31">
        <v>25</v>
      </c>
      <c r="G31" s="71" t="b">
        <v>0</v>
      </c>
      <c r="H31">
        <v>25</v>
      </c>
      <c r="I31" s="68">
        <f t="shared" si="1"/>
        <v>0.99750000000000005</v>
      </c>
    </row>
    <row r="32" spans="1:9" x14ac:dyDescent="0.25">
      <c r="A32">
        <v>26</v>
      </c>
      <c r="B32" s="61">
        <f t="shared" ca="1" si="0"/>
        <v>0.9153</v>
      </c>
      <c r="C32">
        <f ca="1">IF(COUNTIF(B$7:OFFSET(B$7,$B$2-1,0),Table6[[#This Row],[Scores]])&gt;1,1,0)</f>
        <v>0</v>
      </c>
      <c r="E32">
        <v>26</v>
      </c>
      <c r="G32" s="71" t="b">
        <v>0</v>
      </c>
      <c r="H32">
        <v>26</v>
      </c>
      <c r="I32" s="68">
        <f t="shared" si="1"/>
        <v>0.99739999999999995</v>
      </c>
    </row>
    <row r="33" spans="1:9" x14ac:dyDescent="0.25">
      <c r="A33">
        <v>27</v>
      </c>
      <c r="B33" s="61">
        <f t="shared" ca="1" si="0"/>
        <v>0.31780000000000003</v>
      </c>
      <c r="C33">
        <f ca="1">IF(COUNTIF(B$7:OFFSET(B$7,$B$2-1,0),Table6[[#This Row],[Scores]])&gt;1,1,0)</f>
        <v>0</v>
      </c>
      <c r="E33">
        <v>27</v>
      </c>
      <c r="G33" s="71" t="b">
        <v>0</v>
      </c>
      <c r="H33">
        <v>27</v>
      </c>
      <c r="I33" s="68">
        <f t="shared" si="1"/>
        <v>0.99729999999999996</v>
      </c>
    </row>
    <row r="34" spans="1:9" x14ac:dyDescent="0.25">
      <c r="A34">
        <v>28</v>
      </c>
      <c r="B34" s="61">
        <f t="shared" ca="1" si="0"/>
        <v>4.6800000000000001E-2</v>
      </c>
      <c r="C34">
        <f ca="1">IF(COUNTIF(B$7:OFFSET(B$7,$B$2-1,0),Table6[[#This Row],[Scores]])&gt;1,1,0)</f>
        <v>0</v>
      </c>
      <c r="E34">
        <v>28</v>
      </c>
      <c r="G34" s="71" t="b">
        <v>1</v>
      </c>
      <c r="H34">
        <v>28</v>
      </c>
      <c r="I34" s="68">
        <f t="shared" si="1"/>
        <v>0.99719999999999998</v>
      </c>
    </row>
    <row r="35" spans="1:9" x14ac:dyDescent="0.25">
      <c r="A35">
        <v>29</v>
      </c>
      <c r="B35" s="61">
        <f t="shared" ca="1" si="0"/>
        <v>0.65239999999999998</v>
      </c>
      <c r="C35">
        <f ca="1">IF(COUNTIF(B$7:OFFSET(B$7,$B$2-1,0),Table6[[#This Row],[Scores]])&gt;1,1,0)</f>
        <v>0</v>
      </c>
      <c r="E35">
        <v>29</v>
      </c>
      <c r="G35" s="71" t="b">
        <v>0</v>
      </c>
      <c r="H35">
        <v>29</v>
      </c>
      <c r="I35" s="68">
        <f t="shared" si="1"/>
        <v>0.99709999999999999</v>
      </c>
    </row>
    <row r="36" spans="1:9" x14ac:dyDescent="0.25">
      <c r="A36">
        <v>30</v>
      </c>
      <c r="B36" s="61">
        <f t="shared" ca="1" si="0"/>
        <v>0.92649999999999999</v>
      </c>
      <c r="C36">
        <f ca="1">IF(COUNTIF(B$7:OFFSET(B$7,$B$2-1,0),Table6[[#This Row],[Scores]])&gt;1,1,0)</f>
        <v>0</v>
      </c>
      <c r="E36">
        <v>30</v>
      </c>
      <c r="G36" s="71" t="b">
        <v>0</v>
      </c>
      <c r="H36">
        <v>30</v>
      </c>
      <c r="I36" s="68">
        <f t="shared" si="1"/>
        <v>0.997</v>
      </c>
    </row>
    <row r="37" spans="1:9" x14ac:dyDescent="0.25">
      <c r="A37">
        <v>31</v>
      </c>
      <c r="B37" s="61">
        <f t="shared" ca="1" si="0"/>
        <v>0.58399999999999996</v>
      </c>
      <c r="C37">
        <f ca="1">IF(COUNTIF(B$7:OFFSET(B$7,$B$2-1,0),Table6[[#This Row],[Scores]])&gt;1,1,0)</f>
        <v>0</v>
      </c>
      <c r="E37">
        <v>31</v>
      </c>
      <c r="G37" s="71" t="b">
        <v>0</v>
      </c>
      <c r="H37">
        <v>31</v>
      </c>
      <c r="I37" s="68">
        <f t="shared" si="1"/>
        <v>0.99690000000000001</v>
      </c>
    </row>
    <row r="38" spans="1:9" x14ac:dyDescent="0.25">
      <c r="A38">
        <v>32</v>
      </c>
      <c r="B38" s="61">
        <f t="shared" ca="1" si="0"/>
        <v>7.5899999999999995E-2</v>
      </c>
      <c r="C38">
        <f ca="1">IF(COUNTIF(B$7:OFFSET(B$7,$B$2-1,0),Table6[[#This Row],[Scores]])&gt;1,1,0)</f>
        <v>0</v>
      </c>
      <c r="E38">
        <v>32</v>
      </c>
      <c r="G38" s="71" t="b">
        <v>0</v>
      </c>
      <c r="H38">
        <v>32</v>
      </c>
      <c r="I38" s="68">
        <f t="shared" si="1"/>
        <v>0.99680000000000002</v>
      </c>
    </row>
    <row r="39" spans="1:9" x14ac:dyDescent="0.25">
      <c r="A39">
        <v>33</v>
      </c>
      <c r="B39" s="61">
        <f t="shared" ref="B39:B70" ca="1" si="3">RANDBETWEEN(0,100*10^$B$3)/10^($B$3+2)</f>
        <v>0.25840000000000002</v>
      </c>
      <c r="C39">
        <f ca="1">IF(COUNTIF(B$7:OFFSET(B$7,$B$2-1,0),Table6[[#This Row],[Scores]])&gt;1,1,0)</f>
        <v>0</v>
      </c>
      <c r="E39">
        <v>33</v>
      </c>
      <c r="G39" s="71" t="b">
        <v>0</v>
      </c>
      <c r="H39">
        <v>33</v>
      </c>
      <c r="I39" s="68">
        <f t="shared" si="1"/>
        <v>0.99670000000000003</v>
      </c>
    </row>
    <row r="40" spans="1:9" x14ac:dyDescent="0.25">
      <c r="A40">
        <v>34</v>
      </c>
      <c r="B40" s="61">
        <f t="shared" ca="1" si="3"/>
        <v>0.7742</v>
      </c>
      <c r="C40">
        <f ca="1">IF(COUNTIF(B$7:OFFSET(B$7,$B$2-1,0),Table6[[#This Row],[Scores]])&gt;1,1,0)</f>
        <v>0</v>
      </c>
      <c r="E40">
        <v>34</v>
      </c>
      <c r="G40" s="71" t="b">
        <v>0</v>
      </c>
      <c r="H40">
        <v>34</v>
      </c>
      <c r="I40" s="68">
        <f t="shared" si="1"/>
        <v>0.99660000000000004</v>
      </c>
    </row>
    <row r="41" spans="1:9" x14ac:dyDescent="0.25">
      <c r="A41">
        <v>35</v>
      </c>
      <c r="B41" s="61">
        <f t="shared" ca="1" si="3"/>
        <v>0.89219999999999999</v>
      </c>
      <c r="C41">
        <f ca="1">IF(COUNTIF(B$7:OFFSET(B$7,$B$2-1,0),Table6[[#This Row],[Scores]])&gt;1,1,0)</f>
        <v>0</v>
      </c>
      <c r="E41">
        <v>35</v>
      </c>
      <c r="G41" s="71" t="b">
        <v>0</v>
      </c>
      <c r="H41">
        <v>35</v>
      </c>
      <c r="I41" s="68">
        <f t="shared" si="1"/>
        <v>0.99650000000000005</v>
      </c>
    </row>
    <row r="42" spans="1:9" x14ac:dyDescent="0.25">
      <c r="A42">
        <v>36</v>
      </c>
      <c r="B42" s="61">
        <f t="shared" ca="1" si="3"/>
        <v>0.5968</v>
      </c>
      <c r="C42">
        <f ca="1">IF(COUNTIF(B$7:OFFSET(B$7,$B$2-1,0),Table6[[#This Row],[Scores]])&gt;1,1,0)</f>
        <v>0</v>
      </c>
      <c r="E42">
        <v>36</v>
      </c>
      <c r="G42" s="71" t="b">
        <v>0</v>
      </c>
      <c r="H42">
        <v>36</v>
      </c>
      <c r="I42" s="68">
        <f t="shared" si="1"/>
        <v>0.99639999999999995</v>
      </c>
    </row>
    <row r="43" spans="1:9" x14ac:dyDescent="0.25">
      <c r="A43">
        <v>37</v>
      </c>
      <c r="B43" s="61">
        <f t="shared" ca="1" si="3"/>
        <v>0.51600000000000001</v>
      </c>
      <c r="C43">
        <f ca="1">IF(COUNTIF(B$7:OFFSET(B$7,$B$2-1,0),Table6[[#This Row],[Scores]])&gt;1,1,0)</f>
        <v>0</v>
      </c>
      <c r="E43">
        <v>37</v>
      </c>
      <c r="G43" s="71" t="b">
        <v>0</v>
      </c>
      <c r="H43">
        <v>37</v>
      </c>
      <c r="I43" s="68">
        <f t="shared" si="1"/>
        <v>0.99629999999999996</v>
      </c>
    </row>
    <row r="44" spans="1:9" x14ac:dyDescent="0.25">
      <c r="A44">
        <v>38</v>
      </c>
      <c r="B44" s="61">
        <f t="shared" ca="1" si="3"/>
        <v>0.3669</v>
      </c>
      <c r="C44">
        <f ca="1">IF(COUNTIF(B$7:OFFSET(B$7,$B$2-1,0),Table6[[#This Row],[Scores]])&gt;1,1,0)</f>
        <v>0</v>
      </c>
      <c r="E44">
        <v>38</v>
      </c>
      <c r="G44" s="71" t="b">
        <v>0</v>
      </c>
      <c r="H44">
        <v>38</v>
      </c>
      <c r="I44" s="68">
        <f t="shared" si="1"/>
        <v>0.99619999999999997</v>
      </c>
    </row>
    <row r="45" spans="1:9" x14ac:dyDescent="0.25">
      <c r="A45">
        <v>39</v>
      </c>
      <c r="B45" s="61">
        <f t="shared" ca="1" si="3"/>
        <v>0.44890000000000002</v>
      </c>
      <c r="C45">
        <f ca="1">IF(COUNTIF(B$7:OFFSET(B$7,$B$2-1,0),Table6[[#This Row],[Scores]])&gt;1,1,0)</f>
        <v>0</v>
      </c>
      <c r="E45">
        <v>39</v>
      </c>
      <c r="G45" s="71" t="b">
        <v>0</v>
      </c>
      <c r="H45">
        <v>39</v>
      </c>
      <c r="I45" s="68">
        <f t="shared" si="1"/>
        <v>0.99609999999999999</v>
      </c>
    </row>
    <row r="46" spans="1:9" x14ac:dyDescent="0.25">
      <c r="A46">
        <v>40</v>
      </c>
      <c r="B46" s="61">
        <f t="shared" ca="1" si="3"/>
        <v>0.45140000000000002</v>
      </c>
      <c r="C46">
        <f ca="1">IF(COUNTIF(B$7:OFFSET(B$7,$B$2-1,0),Table6[[#This Row],[Scores]])&gt;1,1,0)</f>
        <v>0</v>
      </c>
      <c r="E46">
        <v>40</v>
      </c>
      <c r="G46" s="71" t="b">
        <v>0</v>
      </c>
      <c r="H46">
        <v>40</v>
      </c>
      <c r="I46" s="68">
        <f t="shared" si="1"/>
        <v>0.996</v>
      </c>
    </row>
    <row r="47" spans="1:9" x14ac:dyDescent="0.25">
      <c r="A47">
        <v>41</v>
      </c>
      <c r="B47" s="61">
        <f t="shared" ca="1" si="3"/>
        <v>0.51160000000000005</v>
      </c>
      <c r="C47">
        <f ca="1">IF(COUNTIF(B$7:OFFSET(B$7,$B$2-1,0),Table6[[#This Row],[Scores]])&gt;1,1,0)</f>
        <v>0</v>
      </c>
      <c r="E47">
        <v>41</v>
      </c>
      <c r="G47" s="71" t="b">
        <v>0</v>
      </c>
      <c r="H47">
        <v>41</v>
      </c>
      <c r="I47" s="68">
        <f t="shared" si="1"/>
        <v>0.99590000000000001</v>
      </c>
    </row>
    <row r="48" spans="1:9" x14ac:dyDescent="0.25">
      <c r="A48">
        <v>42</v>
      </c>
      <c r="B48" s="61">
        <f t="shared" ca="1" si="3"/>
        <v>0.17119999999999999</v>
      </c>
      <c r="C48">
        <f ca="1">IF(COUNTIF(B$7:OFFSET(B$7,$B$2-1,0),Table6[[#This Row],[Scores]])&gt;1,1,0)</f>
        <v>0</v>
      </c>
      <c r="E48">
        <v>42</v>
      </c>
      <c r="G48" s="71" t="b">
        <v>0</v>
      </c>
      <c r="H48">
        <v>42</v>
      </c>
      <c r="I48" s="68">
        <f t="shared" si="1"/>
        <v>0.99580000000000002</v>
      </c>
    </row>
    <row r="49" spans="1:9" x14ac:dyDescent="0.25">
      <c r="A49">
        <v>43</v>
      </c>
      <c r="B49" s="61">
        <f t="shared" ca="1" si="3"/>
        <v>0.9768</v>
      </c>
      <c r="C49">
        <f ca="1">IF(COUNTIF(B$7:OFFSET(B$7,$B$2-1,0),Table6[[#This Row],[Scores]])&gt;1,1,0)</f>
        <v>0</v>
      </c>
      <c r="E49">
        <v>43</v>
      </c>
      <c r="G49" s="71" t="b">
        <v>0</v>
      </c>
      <c r="H49">
        <v>43</v>
      </c>
      <c r="I49" s="68">
        <f t="shared" si="1"/>
        <v>0.99570000000000003</v>
      </c>
    </row>
    <row r="50" spans="1:9" x14ac:dyDescent="0.25">
      <c r="A50">
        <v>44</v>
      </c>
      <c r="B50" s="61">
        <f t="shared" ca="1" si="3"/>
        <v>0.1736</v>
      </c>
      <c r="C50">
        <f ca="1">IF(COUNTIF(B$7:OFFSET(B$7,$B$2-1,0),Table6[[#This Row],[Scores]])&gt;1,1,0)</f>
        <v>0</v>
      </c>
      <c r="E50">
        <v>44</v>
      </c>
      <c r="G50" s="71" t="b">
        <v>0</v>
      </c>
      <c r="H50">
        <v>44</v>
      </c>
      <c r="I50" s="68">
        <f t="shared" si="1"/>
        <v>0.99560000000000004</v>
      </c>
    </row>
    <row r="51" spans="1:9" x14ac:dyDescent="0.25">
      <c r="A51">
        <v>45</v>
      </c>
      <c r="B51" s="61">
        <f t="shared" ca="1" si="3"/>
        <v>0.45250000000000001</v>
      </c>
      <c r="C51">
        <f ca="1">IF(COUNTIF(B$7:OFFSET(B$7,$B$2-1,0),Table6[[#This Row],[Scores]])&gt;1,1,0)</f>
        <v>0</v>
      </c>
      <c r="E51">
        <v>45</v>
      </c>
      <c r="G51" s="71" t="b">
        <v>0</v>
      </c>
      <c r="H51">
        <v>45</v>
      </c>
      <c r="I51" s="68">
        <f t="shared" si="1"/>
        <v>0.99550000000000005</v>
      </c>
    </row>
    <row r="52" spans="1:9" x14ac:dyDescent="0.25">
      <c r="A52">
        <v>46</v>
      </c>
      <c r="B52" s="61">
        <f t="shared" ca="1" si="3"/>
        <v>0.29509999999999997</v>
      </c>
      <c r="C52">
        <f ca="1">IF(COUNTIF(B$7:OFFSET(B$7,$B$2-1,0),Table6[[#This Row],[Scores]])&gt;1,1,0)</f>
        <v>0</v>
      </c>
      <c r="E52">
        <v>46</v>
      </c>
      <c r="G52" s="71" t="b">
        <v>0</v>
      </c>
      <c r="H52">
        <v>46</v>
      </c>
      <c r="I52" s="68">
        <f t="shared" si="1"/>
        <v>0.99539999999999995</v>
      </c>
    </row>
    <row r="53" spans="1:9" x14ac:dyDescent="0.25">
      <c r="A53">
        <v>47</v>
      </c>
      <c r="B53" s="61">
        <f t="shared" ca="1" si="3"/>
        <v>0.39389999999999997</v>
      </c>
      <c r="C53">
        <f ca="1">IF(COUNTIF(B$7:OFFSET(B$7,$B$2-1,0),Table6[[#This Row],[Scores]])&gt;1,1,0)</f>
        <v>0</v>
      </c>
      <c r="E53">
        <v>47</v>
      </c>
      <c r="G53" s="71" t="b">
        <v>0</v>
      </c>
      <c r="H53">
        <v>47</v>
      </c>
      <c r="I53" s="68">
        <f t="shared" si="1"/>
        <v>0.99529999999999996</v>
      </c>
    </row>
    <row r="54" spans="1:9" x14ac:dyDescent="0.25">
      <c r="A54">
        <v>48</v>
      </c>
      <c r="B54" s="61">
        <f t="shared" ca="1" si="3"/>
        <v>0.32769999999999999</v>
      </c>
      <c r="C54">
        <f ca="1">IF(COUNTIF(B$7:OFFSET(B$7,$B$2-1,0),Table6[[#This Row],[Scores]])&gt;1,1,0)</f>
        <v>0</v>
      </c>
      <c r="E54">
        <v>48</v>
      </c>
      <c r="G54" s="71" t="b">
        <v>0</v>
      </c>
      <c r="H54">
        <v>48</v>
      </c>
      <c r="I54" s="68">
        <f t="shared" si="1"/>
        <v>0.99519999999999997</v>
      </c>
    </row>
    <row r="55" spans="1:9" x14ac:dyDescent="0.25">
      <c r="A55">
        <v>49</v>
      </c>
      <c r="B55" s="61">
        <f t="shared" ca="1" si="3"/>
        <v>0.45889999999999997</v>
      </c>
      <c r="C55">
        <f ca="1">IF(COUNTIF(B$7:OFFSET(B$7,$B$2-1,0),Table6[[#This Row],[Scores]])&gt;1,1,0)</f>
        <v>0</v>
      </c>
      <c r="E55">
        <v>49</v>
      </c>
      <c r="G55" s="71" t="b">
        <v>0</v>
      </c>
      <c r="H55">
        <v>49</v>
      </c>
      <c r="I55" s="68">
        <f t="shared" si="1"/>
        <v>0.99509999999999998</v>
      </c>
    </row>
    <row r="56" spans="1:9" x14ac:dyDescent="0.25">
      <c r="A56">
        <v>50</v>
      </c>
      <c r="B56" s="61">
        <f t="shared" ca="1" si="3"/>
        <v>0.33110000000000001</v>
      </c>
      <c r="C56">
        <f ca="1">IF(COUNTIF(B$7:OFFSET(B$7,$B$2-1,0),Table6[[#This Row],[Scores]])&gt;1,1,0)</f>
        <v>0</v>
      </c>
      <c r="E56">
        <v>50</v>
      </c>
      <c r="G56" s="71" t="b">
        <v>0</v>
      </c>
      <c r="H56">
        <v>50</v>
      </c>
      <c r="I56" s="68">
        <f t="shared" si="1"/>
        <v>0.995</v>
      </c>
    </row>
    <row r="57" spans="1:9" x14ac:dyDescent="0.25">
      <c r="A57">
        <v>51</v>
      </c>
      <c r="B57" s="61">
        <f t="shared" ca="1" si="3"/>
        <v>7.3099999999999998E-2</v>
      </c>
      <c r="C57">
        <f ca="1">IF(COUNTIF(B$7:OFFSET(B$7,$B$2-1,0),Table6[[#This Row],[Scores]])&gt;1,1,0)</f>
        <v>0</v>
      </c>
      <c r="E57">
        <v>51</v>
      </c>
      <c r="G57" s="71" t="b">
        <v>0</v>
      </c>
      <c r="H57">
        <v>51</v>
      </c>
      <c r="I57" s="68">
        <f t="shared" si="1"/>
        <v>0.99490000000000001</v>
      </c>
    </row>
    <row r="58" spans="1:9" x14ac:dyDescent="0.25">
      <c r="A58">
        <v>52</v>
      </c>
      <c r="B58" s="61">
        <f t="shared" ca="1" si="3"/>
        <v>0.82730000000000004</v>
      </c>
      <c r="C58">
        <f ca="1">IF(COUNTIF(B$7:OFFSET(B$7,$B$2-1,0),Table6[[#This Row],[Scores]])&gt;1,1,0)</f>
        <v>0</v>
      </c>
      <c r="E58">
        <v>52</v>
      </c>
      <c r="G58" s="71" t="b">
        <v>0</v>
      </c>
      <c r="H58">
        <v>52</v>
      </c>
      <c r="I58" s="68">
        <f t="shared" si="1"/>
        <v>0.99480000000000002</v>
      </c>
    </row>
    <row r="59" spans="1:9" x14ac:dyDescent="0.25">
      <c r="A59">
        <v>53</v>
      </c>
      <c r="B59" s="61">
        <f t="shared" ca="1" si="3"/>
        <v>0.89810000000000001</v>
      </c>
      <c r="C59">
        <f ca="1">IF(COUNTIF(B$7:OFFSET(B$7,$B$2-1,0),Table6[[#This Row],[Scores]])&gt;1,1,0)</f>
        <v>0</v>
      </c>
      <c r="E59">
        <v>53</v>
      </c>
      <c r="G59" s="71" t="b">
        <v>0</v>
      </c>
      <c r="H59">
        <v>53</v>
      </c>
      <c r="I59" s="68">
        <f t="shared" si="1"/>
        <v>0.99470000000000003</v>
      </c>
    </row>
    <row r="60" spans="1:9" x14ac:dyDescent="0.25">
      <c r="A60">
        <v>54</v>
      </c>
      <c r="B60" s="61">
        <f t="shared" ca="1" si="3"/>
        <v>0.66449999999999998</v>
      </c>
      <c r="C60">
        <f ca="1">IF(COUNTIF(B$7:OFFSET(B$7,$B$2-1,0),Table6[[#This Row],[Scores]])&gt;1,1,0)</f>
        <v>0</v>
      </c>
      <c r="E60">
        <v>54</v>
      </c>
      <c r="G60" s="71" t="b">
        <v>0</v>
      </c>
      <c r="H60">
        <v>54</v>
      </c>
      <c r="I60" s="68">
        <f t="shared" si="1"/>
        <v>0.99460000000000004</v>
      </c>
    </row>
    <row r="61" spans="1:9" x14ac:dyDescent="0.25">
      <c r="A61">
        <v>55</v>
      </c>
      <c r="B61" s="61">
        <f t="shared" ca="1" si="3"/>
        <v>0.49780000000000002</v>
      </c>
      <c r="C61">
        <f ca="1">IF(COUNTIF(B$7:OFFSET(B$7,$B$2-1,0),Table6[[#This Row],[Scores]])&gt;1,1,0)</f>
        <v>0</v>
      </c>
      <c r="E61">
        <v>55</v>
      </c>
      <c r="G61" s="71" t="b">
        <v>0</v>
      </c>
      <c r="H61">
        <v>55</v>
      </c>
      <c r="I61" s="68">
        <f t="shared" si="1"/>
        <v>0.99450000000000005</v>
      </c>
    </row>
    <row r="62" spans="1:9" x14ac:dyDescent="0.25">
      <c r="A62">
        <v>56</v>
      </c>
      <c r="B62" s="61">
        <f t="shared" ca="1" si="3"/>
        <v>0.63200000000000001</v>
      </c>
      <c r="C62">
        <f ca="1">IF(COUNTIF(B$7:OFFSET(B$7,$B$2-1,0),Table6[[#This Row],[Scores]])&gt;1,1,0)</f>
        <v>0</v>
      </c>
      <c r="E62">
        <v>56</v>
      </c>
      <c r="G62" s="71" t="b">
        <v>0</v>
      </c>
      <c r="H62">
        <v>56</v>
      </c>
      <c r="I62" s="68">
        <f t="shared" si="1"/>
        <v>0.99439999999999995</v>
      </c>
    </row>
    <row r="63" spans="1:9" x14ac:dyDescent="0.25">
      <c r="A63">
        <v>57</v>
      </c>
      <c r="B63" s="61">
        <f t="shared" ca="1" si="3"/>
        <v>0.16450000000000001</v>
      </c>
      <c r="C63">
        <f ca="1">IF(COUNTIF(B$7:OFFSET(B$7,$B$2-1,0),Table6[[#This Row],[Scores]])&gt;1,1,0)</f>
        <v>0</v>
      </c>
      <c r="E63">
        <v>57</v>
      </c>
      <c r="G63" s="71" t="b">
        <v>0</v>
      </c>
      <c r="H63">
        <v>57</v>
      </c>
      <c r="I63" s="68">
        <f t="shared" si="1"/>
        <v>0.99429999999999996</v>
      </c>
    </row>
    <row r="64" spans="1:9" x14ac:dyDescent="0.25">
      <c r="A64">
        <v>58</v>
      </c>
      <c r="B64" s="61">
        <f t="shared" ca="1" si="3"/>
        <v>0.2203</v>
      </c>
      <c r="C64">
        <f ca="1">IF(COUNTIF(B$7:OFFSET(B$7,$B$2-1,0),Table6[[#This Row],[Scores]])&gt;1,1,0)</f>
        <v>0</v>
      </c>
      <c r="E64">
        <v>58</v>
      </c>
      <c r="G64" s="71" t="b">
        <v>0</v>
      </c>
      <c r="H64">
        <v>58</v>
      </c>
      <c r="I64" s="68">
        <f t="shared" si="1"/>
        <v>0.99419999999999997</v>
      </c>
    </row>
    <row r="65" spans="1:9" x14ac:dyDescent="0.25">
      <c r="A65">
        <v>59</v>
      </c>
      <c r="B65" s="61">
        <f t="shared" ca="1" si="3"/>
        <v>0.45290000000000002</v>
      </c>
      <c r="C65">
        <f ca="1">IF(COUNTIF(B$7:OFFSET(B$7,$B$2-1,0),Table6[[#This Row],[Scores]])&gt;1,1,0)</f>
        <v>0</v>
      </c>
      <c r="E65">
        <v>59</v>
      </c>
      <c r="G65" s="71" t="b">
        <v>0</v>
      </c>
      <c r="H65">
        <v>59</v>
      </c>
      <c r="I65" s="68">
        <f t="shared" si="1"/>
        <v>0.99409999999999998</v>
      </c>
    </row>
    <row r="66" spans="1:9" x14ac:dyDescent="0.25">
      <c r="A66">
        <v>60</v>
      </c>
      <c r="B66" s="61">
        <f t="shared" ca="1" si="3"/>
        <v>0.56120000000000003</v>
      </c>
      <c r="C66">
        <f ca="1">IF(COUNTIF(B$7:OFFSET(B$7,$B$2-1,0),Table6[[#This Row],[Scores]])&gt;1,1,0)</f>
        <v>0</v>
      </c>
      <c r="E66">
        <v>60</v>
      </c>
      <c r="G66" s="71" t="b">
        <v>0</v>
      </c>
      <c r="H66">
        <v>60</v>
      </c>
      <c r="I66" s="68">
        <f t="shared" si="1"/>
        <v>0.99399999999999999</v>
      </c>
    </row>
    <row r="67" spans="1:9" x14ac:dyDescent="0.25">
      <c r="A67">
        <v>61</v>
      </c>
      <c r="B67" s="61">
        <f t="shared" ca="1" si="3"/>
        <v>0.23449999999999999</v>
      </c>
      <c r="C67">
        <f ca="1">IF(COUNTIF(B$7:OFFSET(B$7,$B$2-1,0),Table6[[#This Row],[Scores]])&gt;1,1,0)</f>
        <v>0</v>
      </c>
      <c r="E67">
        <v>61</v>
      </c>
      <c r="G67" s="71" t="b">
        <v>0</v>
      </c>
      <c r="H67">
        <v>61</v>
      </c>
      <c r="I67" s="68">
        <f t="shared" si="1"/>
        <v>0.99390000000000001</v>
      </c>
    </row>
    <row r="68" spans="1:9" x14ac:dyDescent="0.25">
      <c r="A68">
        <v>62</v>
      </c>
      <c r="B68" s="61">
        <f t="shared" ca="1" si="3"/>
        <v>0.252</v>
      </c>
      <c r="C68">
        <f ca="1">IF(COUNTIF(B$7:OFFSET(B$7,$B$2-1,0),Table6[[#This Row],[Scores]])&gt;1,1,0)</f>
        <v>0</v>
      </c>
      <c r="E68">
        <v>62</v>
      </c>
      <c r="G68" s="71" t="b">
        <v>0</v>
      </c>
      <c r="H68">
        <v>62</v>
      </c>
      <c r="I68" s="68">
        <f t="shared" si="1"/>
        <v>0.99380000000000002</v>
      </c>
    </row>
    <row r="69" spans="1:9" x14ac:dyDescent="0.25">
      <c r="A69">
        <v>63</v>
      </c>
      <c r="B69" s="61">
        <f t="shared" ca="1" si="3"/>
        <v>9.1899999999999996E-2</v>
      </c>
      <c r="C69">
        <f ca="1">IF(COUNTIF(B$7:OFFSET(B$7,$B$2-1,0),Table6[[#This Row],[Scores]])&gt;1,1,0)</f>
        <v>0</v>
      </c>
      <c r="E69">
        <v>63</v>
      </c>
      <c r="G69" s="71" t="b">
        <v>0</v>
      </c>
      <c r="H69">
        <v>63</v>
      </c>
      <c r="I69" s="68">
        <f t="shared" si="1"/>
        <v>0.99370000000000003</v>
      </c>
    </row>
    <row r="70" spans="1:9" x14ac:dyDescent="0.25">
      <c r="A70">
        <v>64</v>
      </c>
      <c r="B70" s="61">
        <f t="shared" ca="1" si="3"/>
        <v>0.29380000000000001</v>
      </c>
      <c r="C70">
        <f ca="1">IF(COUNTIF(B$7:OFFSET(B$7,$B$2-1,0),Table6[[#This Row],[Scores]])&gt;1,1,0)</f>
        <v>0</v>
      </c>
      <c r="E70">
        <v>64</v>
      </c>
      <c r="G70" s="71" t="b">
        <v>0</v>
      </c>
      <c r="H70">
        <v>64</v>
      </c>
      <c r="I70" s="68">
        <f t="shared" si="1"/>
        <v>0.99360000000000004</v>
      </c>
    </row>
    <row r="71" spans="1:9" x14ac:dyDescent="0.25">
      <c r="A71">
        <v>65</v>
      </c>
      <c r="B71" s="61">
        <f t="shared" ref="B71:B106" ca="1" si="4">RANDBETWEEN(0,100*10^$B$3)/10^($B$3+2)</f>
        <v>0.35560000000000003</v>
      </c>
      <c r="C71">
        <f ca="1">IF(COUNTIF(B$7:OFFSET(B$7,$B$2-1,0),Table6[[#This Row],[Scores]])&gt;1,1,0)</f>
        <v>0</v>
      </c>
      <c r="E71">
        <v>65</v>
      </c>
      <c r="G71" s="71" t="b">
        <v>0</v>
      </c>
      <c r="H71">
        <v>65</v>
      </c>
      <c r="I71" s="68">
        <f t="shared" si="1"/>
        <v>0.99350000000000005</v>
      </c>
    </row>
    <row r="72" spans="1:9" x14ac:dyDescent="0.25">
      <c r="A72">
        <v>66</v>
      </c>
      <c r="B72" s="61">
        <f t="shared" ca="1" si="4"/>
        <v>0.52969999999999995</v>
      </c>
      <c r="C72">
        <f ca="1">IF(COUNTIF(B$7:OFFSET(B$7,$B$2-1,0),Table6[[#This Row],[Scores]])&gt;1,1,0)</f>
        <v>0</v>
      </c>
      <c r="E72">
        <v>66</v>
      </c>
      <c r="G72" s="71" t="b">
        <v>1</v>
      </c>
      <c r="H72">
        <v>66</v>
      </c>
      <c r="I72" s="68">
        <f t="shared" ref="I72:I106" si="5">(100*10^$B$3-H72)/(100*10^$B$3)</f>
        <v>0.99339999999999995</v>
      </c>
    </row>
    <row r="73" spans="1:9" x14ac:dyDescent="0.25">
      <c r="A73">
        <v>67</v>
      </c>
      <c r="B73" s="61">
        <f t="shared" ca="1" si="4"/>
        <v>0.63500000000000001</v>
      </c>
      <c r="C73">
        <f ca="1">IF(COUNTIF(B$7:OFFSET(B$7,$B$2-1,0),Table6[[#This Row],[Scores]])&gt;1,1,0)</f>
        <v>0</v>
      </c>
      <c r="E73">
        <v>67</v>
      </c>
      <c r="G73" s="71" t="b">
        <v>0</v>
      </c>
      <c r="H73">
        <v>67</v>
      </c>
      <c r="I73" s="68">
        <f t="shared" si="5"/>
        <v>0.99329999999999996</v>
      </c>
    </row>
    <row r="74" spans="1:9" x14ac:dyDescent="0.25">
      <c r="A74">
        <v>68</v>
      </c>
      <c r="B74" s="61">
        <f t="shared" ca="1" si="4"/>
        <v>0.76619999999999999</v>
      </c>
      <c r="C74">
        <f ca="1">IF(COUNTIF(B$7:OFFSET(B$7,$B$2-1,0),Table6[[#This Row],[Scores]])&gt;1,1,0)</f>
        <v>0</v>
      </c>
      <c r="E74">
        <v>68</v>
      </c>
      <c r="G74" s="71" t="b">
        <v>0</v>
      </c>
      <c r="H74">
        <v>68</v>
      </c>
      <c r="I74" s="68">
        <f t="shared" si="5"/>
        <v>0.99319999999999997</v>
      </c>
    </row>
    <row r="75" spans="1:9" x14ac:dyDescent="0.25">
      <c r="A75">
        <v>69</v>
      </c>
      <c r="B75" s="61">
        <f t="shared" ca="1" si="4"/>
        <v>0.2311</v>
      </c>
      <c r="C75">
        <f ca="1">IF(COUNTIF(B$7:OFFSET(B$7,$B$2-1,0),Table6[[#This Row],[Scores]])&gt;1,1,0)</f>
        <v>0</v>
      </c>
      <c r="E75">
        <v>69</v>
      </c>
      <c r="G75" s="71" t="b">
        <v>0</v>
      </c>
      <c r="H75">
        <v>69</v>
      </c>
      <c r="I75" s="68">
        <f t="shared" si="5"/>
        <v>0.99309999999999998</v>
      </c>
    </row>
    <row r="76" spans="1:9" x14ac:dyDescent="0.25">
      <c r="A76">
        <v>70</v>
      </c>
      <c r="B76" s="61">
        <f t="shared" ca="1" si="4"/>
        <v>0.41189999999999999</v>
      </c>
      <c r="C76">
        <f ca="1">IF(COUNTIF(B$7:OFFSET(B$7,$B$2-1,0),Table6[[#This Row],[Scores]])&gt;1,1,0)</f>
        <v>0</v>
      </c>
      <c r="E76">
        <v>70</v>
      </c>
      <c r="G76" s="71" t="b">
        <v>0</v>
      </c>
      <c r="H76">
        <v>70</v>
      </c>
      <c r="I76" s="68">
        <f t="shared" si="5"/>
        <v>0.99299999999999999</v>
      </c>
    </row>
    <row r="77" spans="1:9" x14ac:dyDescent="0.25">
      <c r="A77">
        <v>71</v>
      </c>
      <c r="B77" s="61">
        <f t="shared" ca="1" si="4"/>
        <v>0.26440000000000002</v>
      </c>
      <c r="C77">
        <f ca="1">IF(COUNTIF(B$7:OFFSET(B$7,$B$2-1,0),Table6[[#This Row],[Scores]])&gt;1,1,0)</f>
        <v>0</v>
      </c>
      <c r="E77">
        <v>71</v>
      </c>
      <c r="G77" s="71" t="b">
        <v>0</v>
      </c>
      <c r="H77">
        <v>71</v>
      </c>
      <c r="I77" s="68">
        <f t="shared" si="5"/>
        <v>0.9929</v>
      </c>
    </row>
    <row r="78" spans="1:9" x14ac:dyDescent="0.25">
      <c r="A78">
        <v>72</v>
      </c>
      <c r="B78" s="61">
        <f t="shared" ca="1" si="4"/>
        <v>0.91859999999999997</v>
      </c>
      <c r="C78">
        <f ca="1">IF(COUNTIF(B$7:OFFSET(B$7,$B$2-1,0),Table6[[#This Row],[Scores]])&gt;1,1,0)</f>
        <v>0</v>
      </c>
      <c r="E78">
        <v>72</v>
      </c>
      <c r="G78" s="71" t="b">
        <v>0</v>
      </c>
      <c r="H78">
        <v>72</v>
      </c>
      <c r="I78" s="68">
        <f t="shared" si="5"/>
        <v>0.99280000000000002</v>
      </c>
    </row>
    <row r="79" spans="1:9" x14ac:dyDescent="0.25">
      <c r="A79">
        <v>73</v>
      </c>
      <c r="B79" s="61">
        <f t="shared" ca="1" si="4"/>
        <v>3.1899999999999998E-2</v>
      </c>
      <c r="C79">
        <f ca="1">IF(COUNTIF(B$7:OFFSET(B$7,$B$2-1,0),Table6[[#This Row],[Scores]])&gt;1,1,0)</f>
        <v>0</v>
      </c>
      <c r="E79">
        <v>73</v>
      </c>
      <c r="G79" s="71" t="b">
        <v>0</v>
      </c>
      <c r="H79">
        <v>73</v>
      </c>
      <c r="I79" s="68">
        <f t="shared" si="5"/>
        <v>0.99270000000000003</v>
      </c>
    </row>
    <row r="80" spans="1:9" x14ac:dyDescent="0.25">
      <c r="A80">
        <v>74</v>
      </c>
      <c r="B80" s="61">
        <f t="shared" ca="1" si="4"/>
        <v>7.3099999999999998E-2</v>
      </c>
      <c r="C80">
        <f ca="1">IF(COUNTIF(B$7:OFFSET(B$7,$B$2-1,0),Table6[[#This Row],[Scores]])&gt;1,1,0)</f>
        <v>0</v>
      </c>
      <c r="E80">
        <v>74</v>
      </c>
      <c r="G80" s="71" t="b">
        <v>0</v>
      </c>
      <c r="H80">
        <v>74</v>
      </c>
      <c r="I80" s="68">
        <f t="shared" si="5"/>
        <v>0.99260000000000004</v>
      </c>
    </row>
    <row r="81" spans="1:9" x14ac:dyDescent="0.25">
      <c r="A81">
        <v>75</v>
      </c>
      <c r="B81" s="61">
        <f t="shared" ca="1" si="4"/>
        <v>0.55030000000000001</v>
      </c>
      <c r="C81">
        <f ca="1">IF(COUNTIF(B$7:OFFSET(B$7,$B$2-1,0),Table6[[#This Row],[Scores]])&gt;1,1,0)</f>
        <v>0</v>
      </c>
      <c r="E81">
        <v>75</v>
      </c>
      <c r="G81" s="71" t="b">
        <v>0</v>
      </c>
      <c r="H81">
        <v>75</v>
      </c>
      <c r="I81" s="68">
        <f t="shared" si="5"/>
        <v>0.99250000000000005</v>
      </c>
    </row>
    <row r="82" spans="1:9" x14ac:dyDescent="0.25">
      <c r="A82">
        <v>76</v>
      </c>
      <c r="B82" s="61">
        <f t="shared" ca="1" si="4"/>
        <v>0.5998</v>
      </c>
      <c r="C82">
        <f ca="1">IF(COUNTIF(B$7:OFFSET(B$7,$B$2-1,0),Table6[[#This Row],[Scores]])&gt;1,1,0)</f>
        <v>0</v>
      </c>
      <c r="E82">
        <v>76</v>
      </c>
      <c r="G82" s="71" t="b">
        <v>0</v>
      </c>
      <c r="H82">
        <v>76</v>
      </c>
      <c r="I82" s="68">
        <f t="shared" si="5"/>
        <v>0.99239999999999995</v>
      </c>
    </row>
    <row r="83" spans="1:9" x14ac:dyDescent="0.25">
      <c r="A83">
        <v>77</v>
      </c>
      <c r="B83" s="61">
        <f t="shared" ca="1" si="4"/>
        <v>0.59589999999999999</v>
      </c>
      <c r="C83">
        <f ca="1">IF(COUNTIF(B$7:OFFSET(B$7,$B$2-1,0),Table6[[#This Row],[Scores]])&gt;1,1,0)</f>
        <v>0</v>
      </c>
      <c r="E83">
        <v>77</v>
      </c>
      <c r="G83" s="71" t="b">
        <v>0</v>
      </c>
      <c r="H83">
        <v>77</v>
      </c>
      <c r="I83" s="68">
        <f t="shared" si="5"/>
        <v>0.99229999999999996</v>
      </c>
    </row>
    <row r="84" spans="1:9" x14ac:dyDescent="0.25">
      <c r="A84">
        <v>78</v>
      </c>
      <c r="B84" s="61">
        <f t="shared" ca="1" si="4"/>
        <v>0.41120000000000001</v>
      </c>
      <c r="C84">
        <f ca="1">IF(COUNTIF(B$7:OFFSET(B$7,$B$2-1,0),Table6[[#This Row],[Scores]])&gt;1,1,0)</f>
        <v>0</v>
      </c>
      <c r="E84">
        <v>78</v>
      </c>
      <c r="G84" s="71" t="b">
        <v>1</v>
      </c>
      <c r="H84">
        <v>78</v>
      </c>
      <c r="I84" s="68">
        <f t="shared" si="5"/>
        <v>0.99219999999999997</v>
      </c>
    </row>
    <row r="85" spans="1:9" x14ac:dyDescent="0.25">
      <c r="A85">
        <v>79</v>
      </c>
      <c r="B85" s="61">
        <f t="shared" ca="1" si="4"/>
        <v>0.41289999999999999</v>
      </c>
      <c r="C85">
        <f ca="1">IF(COUNTIF(B$7:OFFSET(B$7,$B$2-1,0),Table6[[#This Row],[Scores]])&gt;1,1,0)</f>
        <v>0</v>
      </c>
      <c r="E85">
        <v>79</v>
      </c>
      <c r="G85" s="71" t="b">
        <v>0</v>
      </c>
      <c r="H85">
        <v>79</v>
      </c>
      <c r="I85" s="68">
        <f t="shared" si="5"/>
        <v>0.99209999999999998</v>
      </c>
    </row>
    <row r="86" spans="1:9" x14ac:dyDescent="0.25">
      <c r="A86">
        <v>80</v>
      </c>
      <c r="B86" s="61">
        <f t="shared" ca="1" si="4"/>
        <v>0.79879999999999995</v>
      </c>
      <c r="C86">
        <f ca="1">IF(COUNTIF(B$7:OFFSET(B$7,$B$2-1,0),Table6[[#This Row],[Scores]])&gt;1,1,0)</f>
        <v>0</v>
      </c>
      <c r="E86">
        <v>80</v>
      </c>
      <c r="G86" s="71" t="b">
        <v>0</v>
      </c>
      <c r="H86">
        <v>80</v>
      </c>
      <c r="I86" s="68">
        <f t="shared" si="5"/>
        <v>0.99199999999999999</v>
      </c>
    </row>
    <row r="87" spans="1:9" x14ac:dyDescent="0.25">
      <c r="A87">
        <v>81</v>
      </c>
      <c r="B87" s="61">
        <f t="shared" ca="1" si="4"/>
        <v>0.1852</v>
      </c>
      <c r="C87">
        <f ca="1">IF(COUNTIF(B$7:OFFSET(B$7,$B$2-1,0),Table6[[#This Row],[Scores]])&gt;1,1,0)</f>
        <v>0</v>
      </c>
      <c r="E87">
        <v>81</v>
      </c>
      <c r="G87" s="71" t="b">
        <v>0</v>
      </c>
      <c r="H87">
        <v>81</v>
      </c>
      <c r="I87" s="68">
        <f t="shared" si="5"/>
        <v>0.9919</v>
      </c>
    </row>
    <row r="88" spans="1:9" x14ac:dyDescent="0.25">
      <c r="A88">
        <v>82</v>
      </c>
      <c r="B88" s="61">
        <f t="shared" ca="1" si="4"/>
        <v>0.75039999999999996</v>
      </c>
      <c r="C88">
        <f ca="1">IF(COUNTIF(B$7:OFFSET(B$7,$B$2-1,0),Table6[[#This Row],[Scores]])&gt;1,1,0)</f>
        <v>0</v>
      </c>
      <c r="E88">
        <v>82</v>
      </c>
      <c r="G88" s="71" t="b">
        <v>0</v>
      </c>
      <c r="H88">
        <v>82</v>
      </c>
      <c r="I88" s="68">
        <f t="shared" si="5"/>
        <v>0.99180000000000001</v>
      </c>
    </row>
    <row r="89" spans="1:9" x14ac:dyDescent="0.25">
      <c r="A89">
        <v>83</v>
      </c>
      <c r="B89" s="61">
        <f t="shared" ca="1" si="4"/>
        <v>0.73009999999999997</v>
      </c>
      <c r="C89">
        <f ca="1">IF(COUNTIF(B$7:OFFSET(B$7,$B$2-1,0),Table6[[#This Row],[Scores]])&gt;1,1,0)</f>
        <v>0</v>
      </c>
      <c r="E89">
        <v>83</v>
      </c>
      <c r="G89" s="71" t="b">
        <v>0</v>
      </c>
      <c r="H89">
        <v>83</v>
      </c>
      <c r="I89" s="68">
        <f t="shared" si="5"/>
        <v>0.99170000000000003</v>
      </c>
    </row>
    <row r="90" spans="1:9" x14ac:dyDescent="0.25">
      <c r="A90">
        <v>84</v>
      </c>
      <c r="B90" s="61">
        <f t="shared" ca="1" si="4"/>
        <v>0.10680000000000001</v>
      </c>
      <c r="C90">
        <f ca="1">IF(COUNTIF(B$7:OFFSET(B$7,$B$2-1,0),Table6[[#This Row],[Scores]])&gt;1,1,0)</f>
        <v>0</v>
      </c>
      <c r="E90">
        <v>84</v>
      </c>
      <c r="G90" s="71" t="b">
        <v>0</v>
      </c>
      <c r="H90">
        <v>84</v>
      </c>
      <c r="I90" s="68">
        <f t="shared" si="5"/>
        <v>0.99160000000000004</v>
      </c>
    </row>
    <row r="91" spans="1:9" x14ac:dyDescent="0.25">
      <c r="A91">
        <v>85</v>
      </c>
      <c r="B91" s="61">
        <f t="shared" ca="1" si="4"/>
        <v>8.6400000000000005E-2</v>
      </c>
      <c r="C91">
        <f ca="1">IF(COUNTIF(B$7:OFFSET(B$7,$B$2-1,0),Table6[[#This Row],[Scores]])&gt;1,1,0)</f>
        <v>0</v>
      </c>
      <c r="E91">
        <v>85</v>
      </c>
      <c r="G91" s="71" t="b">
        <v>0</v>
      </c>
      <c r="H91">
        <v>85</v>
      </c>
      <c r="I91" s="68">
        <f t="shared" si="5"/>
        <v>0.99150000000000005</v>
      </c>
    </row>
    <row r="92" spans="1:9" x14ac:dyDescent="0.25">
      <c r="A92">
        <v>86</v>
      </c>
      <c r="B92" s="61">
        <f t="shared" ca="1" si="4"/>
        <v>0.80079999999999996</v>
      </c>
      <c r="C92">
        <f ca="1">IF(COUNTIF(B$7:OFFSET(B$7,$B$2-1,0),Table6[[#This Row],[Scores]])&gt;1,1,0)</f>
        <v>0</v>
      </c>
      <c r="E92">
        <v>86</v>
      </c>
      <c r="G92" s="71" t="b">
        <v>1</v>
      </c>
      <c r="H92">
        <v>86</v>
      </c>
      <c r="I92" s="68">
        <f t="shared" si="5"/>
        <v>0.99139999999999995</v>
      </c>
    </row>
    <row r="93" spans="1:9" x14ac:dyDescent="0.25">
      <c r="A93">
        <v>87</v>
      </c>
      <c r="B93" s="61">
        <f t="shared" ca="1" si="4"/>
        <v>0.1595</v>
      </c>
      <c r="C93">
        <f ca="1">IF(COUNTIF(B$7:OFFSET(B$7,$B$2-1,0),Table6[[#This Row],[Scores]])&gt;1,1,0)</f>
        <v>0</v>
      </c>
      <c r="E93">
        <v>87</v>
      </c>
      <c r="G93" s="71" t="b">
        <v>0</v>
      </c>
      <c r="H93">
        <v>87</v>
      </c>
      <c r="I93" s="68">
        <f t="shared" si="5"/>
        <v>0.99129999999999996</v>
      </c>
    </row>
    <row r="94" spans="1:9" x14ac:dyDescent="0.25">
      <c r="A94">
        <v>88</v>
      </c>
      <c r="B94" s="61">
        <f t="shared" ca="1" si="4"/>
        <v>0.30919999999999997</v>
      </c>
      <c r="C94">
        <f ca="1">IF(COUNTIF(B$7:OFFSET(B$7,$B$2-1,0),Table6[[#This Row],[Scores]])&gt;1,1,0)</f>
        <v>0</v>
      </c>
      <c r="E94">
        <v>88</v>
      </c>
      <c r="G94" s="71" t="b">
        <v>1</v>
      </c>
      <c r="H94">
        <v>88</v>
      </c>
      <c r="I94" s="68">
        <f t="shared" si="5"/>
        <v>0.99119999999999997</v>
      </c>
    </row>
    <row r="95" spans="1:9" x14ac:dyDescent="0.25">
      <c r="A95">
        <v>89</v>
      </c>
      <c r="B95" s="61">
        <f t="shared" ca="1" si="4"/>
        <v>0.25040000000000001</v>
      </c>
      <c r="C95">
        <f ca="1">IF(COUNTIF(B$7:OFFSET(B$7,$B$2-1,0),Table6[[#This Row],[Scores]])&gt;1,1,0)</f>
        <v>0</v>
      </c>
      <c r="E95">
        <v>89</v>
      </c>
      <c r="G95" s="71" t="b">
        <v>1</v>
      </c>
      <c r="H95">
        <v>89</v>
      </c>
      <c r="I95" s="68">
        <f t="shared" si="5"/>
        <v>0.99109999999999998</v>
      </c>
    </row>
    <row r="96" spans="1:9" x14ac:dyDescent="0.25">
      <c r="A96">
        <v>90</v>
      </c>
      <c r="B96" s="61">
        <f t="shared" ca="1" si="4"/>
        <v>0.52139999999999997</v>
      </c>
      <c r="C96">
        <f ca="1">IF(COUNTIF(B$7:OFFSET(B$7,$B$2-1,0),Table6[[#This Row],[Scores]])&gt;1,1,0)</f>
        <v>0</v>
      </c>
      <c r="E96">
        <v>90</v>
      </c>
      <c r="G96" s="71" t="b">
        <v>0</v>
      </c>
      <c r="H96">
        <v>90</v>
      </c>
      <c r="I96" s="68">
        <f t="shared" si="5"/>
        <v>0.99099999999999999</v>
      </c>
    </row>
    <row r="97" spans="1:9" x14ac:dyDescent="0.25">
      <c r="A97">
        <v>91</v>
      </c>
      <c r="B97" s="61">
        <f t="shared" ca="1" si="4"/>
        <v>0.24160000000000001</v>
      </c>
      <c r="C97">
        <f ca="1">IF(COUNTIF(B$7:OFFSET(B$7,$B$2-1,0),Table6[[#This Row],[Scores]])&gt;1,1,0)</f>
        <v>0</v>
      </c>
      <c r="E97">
        <v>91</v>
      </c>
      <c r="G97" s="71" t="b">
        <v>0</v>
      </c>
      <c r="H97">
        <v>91</v>
      </c>
      <c r="I97" s="68">
        <f t="shared" si="5"/>
        <v>0.9909</v>
      </c>
    </row>
    <row r="98" spans="1:9" x14ac:dyDescent="0.25">
      <c r="A98">
        <v>92</v>
      </c>
      <c r="B98" s="61">
        <f t="shared" ca="1" si="4"/>
        <v>0.44740000000000002</v>
      </c>
      <c r="C98">
        <f ca="1">IF(COUNTIF(B$7:OFFSET(B$7,$B$2-1,0),Table6[[#This Row],[Scores]])&gt;1,1,0)</f>
        <v>0</v>
      </c>
      <c r="E98">
        <v>92</v>
      </c>
      <c r="G98" s="71" t="b">
        <v>0</v>
      </c>
      <c r="H98">
        <v>92</v>
      </c>
      <c r="I98" s="68">
        <f t="shared" si="5"/>
        <v>0.99080000000000001</v>
      </c>
    </row>
    <row r="99" spans="1:9" x14ac:dyDescent="0.25">
      <c r="A99">
        <v>93</v>
      </c>
      <c r="B99" s="61">
        <f t="shared" ca="1" si="4"/>
        <v>0.63080000000000003</v>
      </c>
      <c r="C99">
        <f ca="1">IF(COUNTIF(B$7:OFFSET(B$7,$B$2-1,0),Table6[[#This Row],[Scores]])&gt;1,1,0)</f>
        <v>0</v>
      </c>
      <c r="E99">
        <v>93</v>
      </c>
      <c r="G99" s="71" t="b">
        <v>0</v>
      </c>
      <c r="H99">
        <v>93</v>
      </c>
      <c r="I99" s="68">
        <f t="shared" si="5"/>
        <v>0.99070000000000003</v>
      </c>
    </row>
    <row r="100" spans="1:9" x14ac:dyDescent="0.25">
      <c r="A100">
        <v>94</v>
      </c>
      <c r="B100" s="61">
        <f t="shared" ca="1" si="4"/>
        <v>0.2412</v>
      </c>
      <c r="C100">
        <f ca="1">IF(COUNTIF(B$7:OFFSET(B$7,$B$2-1,0),Table6[[#This Row],[Scores]])&gt;1,1,0)</f>
        <v>0</v>
      </c>
      <c r="E100">
        <v>94</v>
      </c>
      <c r="G100" s="71" t="b">
        <v>0</v>
      </c>
      <c r="H100">
        <v>94</v>
      </c>
      <c r="I100" s="68">
        <f t="shared" si="5"/>
        <v>0.99060000000000004</v>
      </c>
    </row>
    <row r="101" spans="1:9" x14ac:dyDescent="0.25">
      <c r="A101">
        <v>95</v>
      </c>
      <c r="B101" s="61">
        <f t="shared" ca="1" si="4"/>
        <v>0.99850000000000005</v>
      </c>
      <c r="C101">
        <f ca="1">IF(COUNTIF(B$7:OFFSET(B$7,$B$2-1,0),Table6[[#This Row],[Scores]])&gt;1,1,0)</f>
        <v>0</v>
      </c>
      <c r="E101">
        <v>95</v>
      </c>
      <c r="G101" s="71" t="b">
        <v>0</v>
      </c>
      <c r="H101">
        <v>95</v>
      </c>
      <c r="I101" s="68">
        <f t="shared" si="5"/>
        <v>0.99050000000000005</v>
      </c>
    </row>
    <row r="102" spans="1:9" x14ac:dyDescent="0.25">
      <c r="A102">
        <v>96</v>
      </c>
      <c r="B102" s="61">
        <f t="shared" ca="1" si="4"/>
        <v>0.79549999999999998</v>
      </c>
      <c r="C102">
        <f ca="1">IF(COUNTIF(B$7:OFFSET(B$7,$B$2-1,0),Table6[[#This Row],[Scores]])&gt;1,1,0)</f>
        <v>0</v>
      </c>
      <c r="E102">
        <v>96</v>
      </c>
      <c r="G102" s="71" t="b">
        <v>0</v>
      </c>
      <c r="H102">
        <v>96</v>
      </c>
      <c r="I102" s="68">
        <f t="shared" si="5"/>
        <v>0.99039999999999995</v>
      </c>
    </row>
    <row r="103" spans="1:9" x14ac:dyDescent="0.25">
      <c r="A103">
        <v>97</v>
      </c>
      <c r="B103" s="61">
        <f t="shared" ca="1" si="4"/>
        <v>0.30259999999999998</v>
      </c>
      <c r="C103">
        <f ca="1">IF(COUNTIF(B$7:OFFSET(B$7,$B$2-1,0),Table6[[#This Row],[Scores]])&gt;1,1,0)</f>
        <v>0</v>
      </c>
      <c r="E103">
        <v>97</v>
      </c>
      <c r="G103" s="71" t="b">
        <v>0</v>
      </c>
      <c r="H103">
        <v>97</v>
      </c>
      <c r="I103" s="68">
        <f t="shared" si="5"/>
        <v>0.99029999999999996</v>
      </c>
    </row>
    <row r="104" spans="1:9" x14ac:dyDescent="0.25">
      <c r="A104">
        <v>98</v>
      </c>
      <c r="B104" s="61">
        <f t="shared" ca="1" si="4"/>
        <v>0.90980000000000005</v>
      </c>
      <c r="C104">
        <f ca="1">IF(COUNTIF(B$7:OFFSET(B$7,$B$2-1,0),Table6[[#This Row],[Scores]])&gt;1,1,0)</f>
        <v>0</v>
      </c>
      <c r="E104">
        <v>98</v>
      </c>
      <c r="G104" s="71" t="b">
        <v>0</v>
      </c>
      <c r="H104">
        <v>98</v>
      </c>
      <c r="I104" s="68">
        <f t="shared" si="5"/>
        <v>0.99019999999999997</v>
      </c>
    </row>
    <row r="105" spans="1:9" x14ac:dyDescent="0.25">
      <c r="A105">
        <v>99</v>
      </c>
      <c r="B105" s="61">
        <f t="shared" ca="1" si="4"/>
        <v>0.48399999999999999</v>
      </c>
      <c r="C105">
        <f ca="1">IF(COUNTIF(B$7:OFFSET(B$7,$B$2-1,0),Table6[[#This Row],[Scores]])&gt;1,1,0)</f>
        <v>0</v>
      </c>
      <c r="E105">
        <v>99</v>
      </c>
      <c r="G105" s="71" t="b">
        <v>0</v>
      </c>
      <c r="H105">
        <v>99</v>
      </c>
      <c r="I105" s="68">
        <f t="shared" si="5"/>
        <v>0.99009999999999998</v>
      </c>
    </row>
    <row r="106" spans="1:9" x14ac:dyDescent="0.25">
      <c r="A106">
        <v>100</v>
      </c>
      <c r="B106" s="61">
        <f t="shared" ca="1" si="4"/>
        <v>0.34449999999999997</v>
      </c>
      <c r="C106">
        <f ca="1">IF(COUNTIF(B$7:OFFSET(B$7,$B$2-1,0),Table6[[#This Row],[Scores]])&gt;1,1,0)</f>
        <v>0</v>
      </c>
      <c r="E106">
        <v>100</v>
      </c>
      <c r="G106" s="71" t="b">
        <v>0</v>
      </c>
      <c r="H106">
        <v>100</v>
      </c>
      <c r="I106" s="68">
        <f t="shared" si="5"/>
        <v>0.99</v>
      </c>
    </row>
    <row r="107" spans="1:9" x14ac:dyDescent="0.25">
      <c r="E107">
        <v>101</v>
      </c>
      <c r="G107" s="71" t="b">
        <v>0</v>
      </c>
      <c r="H107" s="69"/>
    </row>
    <row r="108" spans="1:9" x14ac:dyDescent="0.25">
      <c r="E108">
        <v>102</v>
      </c>
      <c r="G108" s="71" t="b">
        <v>0</v>
      </c>
      <c r="H108" s="69"/>
    </row>
    <row r="109" spans="1:9" x14ac:dyDescent="0.25">
      <c r="E109">
        <v>103</v>
      </c>
      <c r="G109" s="71" t="b">
        <v>0</v>
      </c>
      <c r="H109" s="69"/>
    </row>
    <row r="110" spans="1:9" x14ac:dyDescent="0.25">
      <c r="E110">
        <v>104</v>
      </c>
      <c r="G110" s="71" t="b">
        <v>0</v>
      </c>
      <c r="H110" s="69"/>
    </row>
    <row r="111" spans="1:9" x14ac:dyDescent="0.25">
      <c r="E111">
        <v>105</v>
      </c>
      <c r="G111" s="71" t="b">
        <v>1</v>
      </c>
      <c r="H111" s="69"/>
    </row>
    <row r="112" spans="1:9" x14ac:dyDescent="0.25">
      <c r="E112">
        <v>106</v>
      </c>
      <c r="G112" s="71" t="b">
        <v>0</v>
      </c>
      <c r="H112" s="69"/>
    </row>
    <row r="113" spans="5:8" x14ac:dyDescent="0.25">
      <c r="E113">
        <v>107</v>
      </c>
      <c r="G113" s="71" t="b">
        <v>0</v>
      </c>
      <c r="H113" s="69"/>
    </row>
    <row r="114" spans="5:8" x14ac:dyDescent="0.25">
      <c r="E114">
        <v>108</v>
      </c>
      <c r="G114" s="71" t="b">
        <v>0</v>
      </c>
      <c r="H114" s="69"/>
    </row>
    <row r="115" spans="5:8" x14ac:dyDescent="0.25">
      <c r="E115">
        <v>109</v>
      </c>
      <c r="G115" s="71" t="b">
        <v>1</v>
      </c>
      <c r="H115" s="69"/>
    </row>
    <row r="116" spans="5:8" x14ac:dyDescent="0.25">
      <c r="E116">
        <v>110</v>
      </c>
      <c r="G116" s="71" t="b">
        <v>0</v>
      </c>
      <c r="H116" s="69"/>
    </row>
    <row r="117" spans="5:8" x14ac:dyDescent="0.25">
      <c r="E117">
        <v>111</v>
      </c>
      <c r="G117" s="71" t="b">
        <v>0</v>
      </c>
      <c r="H117" s="69"/>
    </row>
    <row r="118" spans="5:8" x14ac:dyDescent="0.25">
      <c r="E118">
        <v>112</v>
      </c>
      <c r="G118" s="71" t="b">
        <v>0</v>
      </c>
      <c r="H118" s="69"/>
    </row>
    <row r="119" spans="5:8" x14ac:dyDescent="0.25">
      <c r="E119">
        <v>113</v>
      </c>
      <c r="G119" s="71" t="b">
        <v>0</v>
      </c>
      <c r="H119" s="69"/>
    </row>
    <row r="120" spans="5:8" x14ac:dyDescent="0.25">
      <c r="E120">
        <v>114</v>
      </c>
      <c r="G120" s="71" t="b">
        <v>0</v>
      </c>
      <c r="H120" s="69"/>
    </row>
    <row r="121" spans="5:8" x14ac:dyDescent="0.25">
      <c r="E121">
        <v>115</v>
      </c>
      <c r="G121" s="71" t="b">
        <v>0</v>
      </c>
      <c r="H121" s="69"/>
    </row>
    <row r="122" spans="5:8" x14ac:dyDescent="0.25">
      <c r="E122">
        <v>116</v>
      </c>
      <c r="G122" s="71" t="b">
        <v>0</v>
      </c>
      <c r="H122" s="69"/>
    </row>
    <row r="123" spans="5:8" x14ac:dyDescent="0.25">
      <c r="E123">
        <v>117</v>
      </c>
      <c r="G123" s="71" t="b">
        <v>0</v>
      </c>
      <c r="H123" s="69"/>
    </row>
    <row r="124" spans="5:8" x14ac:dyDescent="0.25">
      <c r="E124">
        <v>118</v>
      </c>
      <c r="G124" s="71" t="b">
        <v>0</v>
      </c>
      <c r="H124" s="69"/>
    </row>
    <row r="125" spans="5:8" x14ac:dyDescent="0.25">
      <c r="E125">
        <v>119</v>
      </c>
      <c r="G125" s="71" t="b">
        <v>0</v>
      </c>
      <c r="H125" s="69"/>
    </row>
    <row r="126" spans="5:8" x14ac:dyDescent="0.25">
      <c r="E126">
        <v>120</v>
      </c>
      <c r="G126" s="71" t="b">
        <v>0</v>
      </c>
      <c r="H126" s="69"/>
    </row>
    <row r="127" spans="5:8" x14ac:dyDescent="0.25">
      <c r="E127">
        <v>121</v>
      </c>
      <c r="G127" s="71" t="b">
        <v>0</v>
      </c>
      <c r="H127" s="69"/>
    </row>
    <row r="128" spans="5:8" x14ac:dyDescent="0.25">
      <c r="E128">
        <v>122</v>
      </c>
      <c r="G128" s="71" t="b">
        <v>0</v>
      </c>
      <c r="H128" s="69"/>
    </row>
    <row r="129" spans="5:8" x14ac:dyDescent="0.25">
      <c r="E129">
        <v>123</v>
      </c>
      <c r="G129" s="71" t="b">
        <v>0</v>
      </c>
      <c r="H129" s="69"/>
    </row>
    <row r="130" spans="5:8" x14ac:dyDescent="0.25">
      <c r="E130">
        <v>124</v>
      </c>
      <c r="G130" s="71" t="b">
        <v>0</v>
      </c>
      <c r="H130" s="69"/>
    </row>
    <row r="131" spans="5:8" x14ac:dyDescent="0.25">
      <c r="E131">
        <v>125</v>
      </c>
      <c r="G131" s="71" t="b">
        <v>0</v>
      </c>
      <c r="H131" s="69"/>
    </row>
    <row r="132" spans="5:8" x14ac:dyDescent="0.25">
      <c r="E132">
        <v>126</v>
      </c>
      <c r="G132" s="71" t="b">
        <v>0</v>
      </c>
      <c r="H132" s="69"/>
    </row>
    <row r="133" spans="5:8" x14ac:dyDescent="0.25">
      <c r="E133">
        <v>127</v>
      </c>
      <c r="G133" s="71" t="b">
        <v>1</v>
      </c>
      <c r="H133" s="69"/>
    </row>
    <row r="134" spans="5:8" x14ac:dyDescent="0.25">
      <c r="E134">
        <v>128</v>
      </c>
      <c r="G134" s="71" t="b">
        <v>1</v>
      </c>
      <c r="H134" s="69"/>
    </row>
    <row r="135" spans="5:8" x14ac:dyDescent="0.25">
      <c r="E135">
        <v>129</v>
      </c>
      <c r="G135" s="71" t="b">
        <v>0</v>
      </c>
      <c r="H135" s="69"/>
    </row>
    <row r="136" spans="5:8" x14ac:dyDescent="0.25">
      <c r="E136">
        <v>130</v>
      </c>
      <c r="G136" s="71" t="b">
        <v>0</v>
      </c>
      <c r="H136" s="69"/>
    </row>
    <row r="137" spans="5:8" x14ac:dyDescent="0.25">
      <c r="E137">
        <v>131</v>
      </c>
      <c r="G137" s="71" t="b">
        <v>0</v>
      </c>
      <c r="H137" s="69"/>
    </row>
    <row r="138" spans="5:8" x14ac:dyDescent="0.25">
      <c r="E138">
        <v>132</v>
      </c>
      <c r="G138" s="71" t="b">
        <v>0</v>
      </c>
      <c r="H138" s="69"/>
    </row>
    <row r="139" spans="5:8" x14ac:dyDescent="0.25">
      <c r="E139">
        <v>133</v>
      </c>
      <c r="G139" s="71" t="b">
        <v>0</v>
      </c>
      <c r="H139" s="69"/>
    </row>
    <row r="140" spans="5:8" x14ac:dyDescent="0.25">
      <c r="E140">
        <v>134</v>
      </c>
      <c r="G140" s="71" t="b">
        <v>1</v>
      </c>
      <c r="H140" s="69"/>
    </row>
    <row r="141" spans="5:8" x14ac:dyDescent="0.25">
      <c r="E141">
        <v>135</v>
      </c>
      <c r="G141" s="71" t="b">
        <v>0</v>
      </c>
      <c r="H141" s="69"/>
    </row>
    <row r="142" spans="5:8" x14ac:dyDescent="0.25">
      <c r="E142">
        <v>136</v>
      </c>
      <c r="G142" s="71" t="b">
        <v>0</v>
      </c>
      <c r="H142" s="69"/>
    </row>
    <row r="143" spans="5:8" x14ac:dyDescent="0.25">
      <c r="E143">
        <v>137</v>
      </c>
      <c r="G143" s="71" t="b">
        <v>1</v>
      </c>
      <c r="H143" s="69"/>
    </row>
    <row r="144" spans="5:8" x14ac:dyDescent="0.25">
      <c r="E144">
        <v>138</v>
      </c>
      <c r="G144" s="71" t="b">
        <v>0</v>
      </c>
      <c r="H144" s="69"/>
    </row>
    <row r="145" spans="5:8" x14ac:dyDescent="0.25">
      <c r="E145">
        <v>139</v>
      </c>
      <c r="G145" s="71" t="b">
        <v>0</v>
      </c>
      <c r="H145" s="69"/>
    </row>
    <row r="146" spans="5:8" x14ac:dyDescent="0.25">
      <c r="E146">
        <v>140</v>
      </c>
      <c r="G146" s="71" t="b">
        <v>0</v>
      </c>
      <c r="H146" s="69"/>
    </row>
    <row r="147" spans="5:8" x14ac:dyDescent="0.25">
      <c r="E147">
        <v>141</v>
      </c>
      <c r="G147" s="71" t="b">
        <v>0</v>
      </c>
      <c r="H147" s="69"/>
    </row>
    <row r="148" spans="5:8" x14ac:dyDescent="0.25">
      <c r="E148">
        <v>142</v>
      </c>
      <c r="G148" s="71" t="b">
        <v>1</v>
      </c>
      <c r="H148" s="69"/>
    </row>
    <row r="149" spans="5:8" x14ac:dyDescent="0.25">
      <c r="E149">
        <v>143</v>
      </c>
      <c r="G149" s="71" t="b">
        <v>0</v>
      </c>
      <c r="H149" s="69"/>
    </row>
    <row r="150" spans="5:8" x14ac:dyDescent="0.25">
      <c r="E150">
        <v>144</v>
      </c>
      <c r="G150" s="71" t="b">
        <v>0</v>
      </c>
      <c r="H150" s="69"/>
    </row>
    <row r="151" spans="5:8" x14ac:dyDescent="0.25">
      <c r="E151">
        <v>145</v>
      </c>
      <c r="G151" s="71" t="b">
        <v>0</v>
      </c>
      <c r="H151" s="69"/>
    </row>
    <row r="152" spans="5:8" x14ac:dyDescent="0.25">
      <c r="E152">
        <v>146</v>
      </c>
      <c r="G152" s="71" t="b">
        <v>0</v>
      </c>
      <c r="H152" s="69"/>
    </row>
    <row r="153" spans="5:8" x14ac:dyDescent="0.25">
      <c r="E153">
        <v>147</v>
      </c>
      <c r="G153" s="71" t="b">
        <v>0</v>
      </c>
      <c r="H153" s="69"/>
    </row>
    <row r="154" spans="5:8" x14ac:dyDescent="0.25">
      <c r="E154">
        <v>148</v>
      </c>
      <c r="G154" s="71" t="b">
        <v>1</v>
      </c>
      <c r="H154" s="69"/>
    </row>
    <row r="155" spans="5:8" x14ac:dyDescent="0.25">
      <c r="E155">
        <v>149</v>
      </c>
      <c r="G155" s="71" t="b">
        <v>0</v>
      </c>
      <c r="H155" s="69"/>
    </row>
    <row r="156" spans="5:8" x14ac:dyDescent="0.25">
      <c r="E156">
        <v>150</v>
      </c>
      <c r="G156" s="71" t="b">
        <v>0</v>
      </c>
      <c r="H156" s="69"/>
    </row>
    <row r="157" spans="5:8" x14ac:dyDescent="0.25">
      <c r="E157">
        <v>151</v>
      </c>
      <c r="G157" s="71" t="b">
        <v>0</v>
      </c>
      <c r="H157" s="69"/>
    </row>
    <row r="158" spans="5:8" x14ac:dyDescent="0.25">
      <c r="E158">
        <v>152</v>
      </c>
      <c r="G158" s="71" t="b">
        <v>0</v>
      </c>
      <c r="H158" s="69"/>
    </row>
    <row r="159" spans="5:8" x14ac:dyDescent="0.25">
      <c r="E159">
        <v>153</v>
      </c>
      <c r="G159" s="71" t="b">
        <v>0</v>
      </c>
      <c r="H159" s="69"/>
    </row>
    <row r="160" spans="5:8" x14ac:dyDescent="0.25">
      <c r="E160">
        <v>154</v>
      </c>
      <c r="G160" s="71" t="b">
        <v>0</v>
      </c>
      <c r="H160" s="69"/>
    </row>
    <row r="161" spans="5:8" x14ac:dyDescent="0.25">
      <c r="E161">
        <v>155</v>
      </c>
      <c r="G161" s="71" t="b">
        <v>0</v>
      </c>
      <c r="H161" s="69"/>
    </row>
    <row r="162" spans="5:8" x14ac:dyDescent="0.25">
      <c r="E162">
        <v>156</v>
      </c>
      <c r="G162" s="71" t="b">
        <v>0</v>
      </c>
      <c r="H162" s="69"/>
    </row>
    <row r="163" spans="5:8" x14ac:dyDescent="0.25">
      <c r="E163">
        <v>157</v>
      </c>
      <c r="G163" s="71" t="b">
        <v>0</v>
      </c>
      <c r="H163" s="69"/>
    </row>
    <row r="164" spans="5:8" x14ac:dyDescent="0.25">
      <c r="E164">
        <v>158</v>
      </c>
      <c r="G164" s="71" t="b">
        <v>0</v>
      </c>
      <c r="H164" s="69"/>
    </row>
    <row r="165" spans="5:8" x14ac:dyDescent="0.25">
      <c r="E165">
        <v>159</v>
      </c>
      <c r="G165" s="71" t="b">
        <v>1</v>
      </c>
      <c r="H165" s="69"/>
    </row>
    <row r="166" spans="5:8" x14ac:dyDescent="0.25">
      <c r="E166">
        <v>160</v>
      </c>
      <c r="G166" s="71" t="b">
        <v>0</v>
      </c>
      <c r="H166" s="69"/>
    </row>
    <row r="167" spans="5:8" x14ac:dyDescent="0.25">
      <c r="E167">
        <v>161</v>
      </c>
      <c r="G167" s="71" t="b">
        <v>0</v>
      </c>
      <c r="H167" s="69"/>
    </row>
    <row r="168" spans="5:8" x14ac:dyDescent="0.25">
      <c r="E168">
        <v>162</v>
      </c>
      <c r="G168" s="71" t="b">
        <v>0</v>
      </c>
      <c r="H168" s="69"/>
    </row>
    <row r="169" spans="5:8" x14ac:dyDescent="0.25">
      <c r="E169">
        <v>163</v>
      </c>
      <c r="G169" s="71" t="b">
        <v>0</v>
      </c>
      <c r="H169" s="69"/>
    </row>
    <row r="170" spans="5:8" x14ac:dyDescent="0.25">
      <c r="E170">
        <v>164</v>
      </c>
      <c r="G170" s="71" t="b">
        <v>0</v>
      </c>
      <c r="H170" s="69"/>
    </row>
    <row r="171" spans="5:8" x14ac:dyDescent="0.25">
      <c r="E171">
        <v>165</v>
      </c>
      <c r="G171" s="71" t="b">
        <v>0</v>
      </c>
      <c r="H171" s="69"/>
    </row>
    <row r="172" spans="5:8" x14ac:dyDescent="0.25">
      <c r="E172">
        <v>166</v>
      </c>
      <c r="G172" t="b">
        <v>0</v>
      </c>
    </row>
    <row r="173" spans="5:8" x14ac:dyDescent="0.25">
      <c r="E173">
        <v>167</v>
      </c>
      <c r="G173" t="b">
        <v>0</v>
      </c>
    </row>
    <row r="174" spans="5:8" x14ac:dyDescent="0.25">
      <c r="E174">
        <v>168</v>
      </c>
      <c r="G174" t="b">
        <v>0</v>
      </c>
    </row>
    <row r="175" spans="5:8" x14ac:dyDescent="0.25">
      <c r="E175">
        <v>169</v>
      </c>
      <c r="G175" t="b">
        <v>0</v>
      </c>
    </row>
    <row r="176" spans="5:8" x14ac:dyDescent="0.25">
      <c r="E176">
        <v>170</v>
      </c>
      <c r="G176" t="b">
        <v>0</v>
      </c>
    </row>
    <row r="177" spans="5:7" x14ac:dyDescent="0.25">
      <c r="E177">
        <v>171</v>
      </c>
      <c r="G177" t="b">
        <v>0</v>
      </c>
    </row>
    <row r="178" spans="5:7" x14ac:dyDescent="0.25">
      <c r="E178">
        <v>172</v>
      </c>
      <c r="G178" t="b">
        <v>0</v>
      </c>
    </row>
    <row r="179" spans="5:7" x14ac:dyDescent="0.25">
      <c r="E179">
        <v>173</v>
      </c>
      <c r="G179" t="b">
        <v>0</v>
      </c>
    </row>
    <row r="180" spans="5:7" x14ac:dyDescent="0.25">
      <c r="E180">
        <v>174</v>
      </c>
      <c r="G180" t="b">
        <v>0</v>
      </c>
    </row>
    <row r="181" spans="5:7" x14ac:dyDescent="0.25">
      <c r="E181">
        <v>175</v>
      </c>
      <c r="G181" t="b">
        <v>0</v>
      </c>
    </row>
    <row r="182" spans="5:7" x14ac:dyDescent="0.25">
      <c r="E182">
        <v>176</v>
      </c>
      <c r="G182" t="b">
        <v>0</v>
      </c>
    </row>
    <row r="183" spans="5:7" x14ac:dyDescent="0.25">
      <c r="E183">
        <v>177</v>
      </c>
      <c r="G183" t="b">
        <v>1</v>
      </c>
    </row>
    <row r="184" spans="5:7" x14ac:dyDescent="0.25">
      <c r="E184">
        <v>178</v>
      </c>
      <c r="G184" t="b">
        <v>0</v>
      </c>
    </row>
    <row r="185" spans="5:7" x14ac:dyDescent="0.25">
      <c r="E185">
        <v>179</v>
      </c>
      <c r="G185" t="b">
        <v>0</v>
      </c>
    </row>
    <row r="186" spans="5:7" x14ac:dyDescent="0.25">
      <c r="E186">
        <v>180</v>
      </c>
      <c r="G186" t="b">
        <v>0</v>
      </c>
    </row>
    <row r="187" spans="5:7" x14ac:dyDescent="0.25">
      <c r="E187">
        <v>181</v>
      </c>
      <c r="G187" t="b">
        <v>1</v>
      </c>
    </row>
    <row r="188" spans="5:7" x14ac:dyDescent="0.25">
      <c r="E188">
        <v>182</v>
      </c>
      <c r="G188" t="b">
        <v>0</v>
      </c>
    </row>
    <row r="189" spans="5:7" x14ac:dyDescent="0.25">
      <c r="E189">
        <v>183</v>
      </c>
      <c r="G189" t="b">
        <v>0</v>
      </c>
    </row>
    <row r="190" spans="5:7" x14ac:dyDescent="0.25">
      <c r="E190">
        <v>184</v>
      </c>
      <c r="G190" t="b">
        <v>0</v>
      </c>
    </row>
    <row r="191" spans="5:7" x14ac:dyDescent="0.25">
      <c r="E191">
        <v>185</v>
      </c>
      <c r="G191" t="b">
        <v>0</v>
      </c>
    </row>
    <row r="192" spans="5:7" x14ac:dyDescent="0.25">
      <c r="E192">
        <v>186</v>
      </c>
      <c r="G192" t="b">
        <v>0</v>
      </c>
    </row>
    <row r="193" spans="5:7" x14ac:dyDescent="0.25">
      <c r="E193">
        <v>187</v>
      </c>
      <c r="G193" t="b">
        <v>0</v>
      </c>
    </row>
    <row r="194" spans="5:7" x14ac:dyDescent="0.25">
      <c r="E194">
        <v>188</v>
      </c>
      <c r="G194" t="b">
        <v>1</v>
      </c>
    </row>
    <row r="195" spans="5:7" x14ac:dyDescent="0.25">
      <c r="E195">
        <v>189</v>
      </c>
      <c r="G195" t="b">
        <v>0</v>
      </c>
    </row>
    <row r="196" spans="5:7" x14ac:dyDescent="0.25">
      <c r="E196">
        <v>190</v>
      </c>
      <c r="G196" t="b">
        <v>0</v>
      </c>
    </row>
    <row r="197" spans="5:7" x14ac:dyDescent="0.25">
      <c r="E197">
        <v>191</v>
      </c>
      <c r="G197" t="b">
        <v>0</v>
      </c>
    </row>
    <row r="198" spans="5:7" x14ac:dyDescent="0.25">
      <c r="E198">
        <v>192</v>
      </c>
      <c r="G198" t="b">
        <v>0</v>
      </c>
    </row>
    <row r="199" spans="5:7" x14ac:dyDescent="0.25">
      <c r="E199">
        <v>193</v>
      </c>
      <c r="G199" t="b">
        <v>0</v>
      </c>
    </row>
    <row r="200" spans="5:7" x14ac:dyDescent="0.25">
      <c r="E200">
        <v>194</v>
      </c>
      <c r="G200" t="b">
        <v>0</v>
      </c>
    </row>
    <row r="201" spans="5:7" x14ac:dyDescent="0.25">
      <c r="E201">
        <v>195</v>
      </c>
      <c r="G201" t="b">
        <v>0</v>
      </c>
    </row>
    <row r="202" spans="5:7" x14ac:dyDescent="0.25">
      <c r="E202">
        <v>196</v>
      </c>
      <c r="G202" t="b">
        <v>0</v>
      </c>
    </row>
    <row r="203" spans="5:7" x14ac:dyDescent="0.25">
      <c r="E203">
        <v>197</v>
      </c>
      <c r="G203" t="b">
        <v>0</v>
      </c>
    </row>
    <row r="204" spans="5:7" x14ac:dyDescent="0.25">
      <c r="E204">
        <v>198</v>
      </c>
      <c r="G204" t="b">
        <v>0</v>
      </c>
    </row>
    <row r="205" spans="5:7" x14ac:dyDescent="0.25">
      <c r="E205">
        <v>199</v>
      </c>
      <c r="G205" t="b">
        <v>0</v>
      </c>
    </row>
    <row r="206" spans="5:7" x14ac:dyDescent="0.25">
      <c r="E206">
        <v>200</v>
      </c>
      <c r="G206" t="b">
        <v>0</v>
      </c>
    </row>
    <row r="207" spans="5:7" x14ac:dyDescent="0.25">
      <c r="E207">
        <v>201</v>
      </c>
      <c r="G207" t="b">
        <v>0</v>
      </c>
    </row>
    <row r="208" spans="5:7" x14ac:dyDescent="0.25">
      <c r="E208">
        <v>202</v>
      </c>
      <c r="G208" t="b">
        <v>0</v>
      </c>
    </row>
    <row r="209" spans="5:7" x14ac:dyDescent="0.25">
      <c r="E209">
        <v>203</v>
      </c>
      <c r="G209" t="b">
        <v>0</v>
      </c>
    </row>
    <row r="210" spans="5:7" x14ac:dyDescent="0.25">
      <c r="E210">
        <v>204</v>
      </c>
      <c r="G210" t="b">
        <v>0</v>
      </c>
    </row>
    <row r="211" spans="5:7" x14ac:dyDescent="0.25">
      <c r="E211">
        <v>205</v>
      </c>
      <c r="G211" t="b">
        <v>0</v>
      </c>
    </row>
    <row r="212" spans="5:7" x14ac:dyDescent="0.25">
      <c r="E212">
        <v>206</v>
      </c>
      <c r="G212" t="b">
        <v>0</v>
      </c>
    </row>
    <row r="213" spans="5:7" x14ac:dyDescent="0.25">
      <c r="E213">
        <v>207</v>
      </c>
      <c r="G213" t="b">
        <v>0</v>
      </c>
    </row>
    <row r="214" spans="5:7" x14ac:dyDescent="0.25">
      <c r="E214">
        <v>208</v>
      </c>
      <c r="G214" t="b">
        <v>0</v>
      </c>
    </row>
    <row r="215" spans="5:7" x14ac:dyDescent="0.25">
      <c r="E215">
        <v>209</v>
      </c>
      <c r="G215" t="b">
        <v>0</v>
      </c>
    </row>
    <row r="216" spans="5:7" x14ac:dyDescent="0.25">
      <c r="E216">
        <v>210</v>
      </c>
      <c r="G216" t="b">
        <v>0</v>
      </c>
    </row>
    <row r="217" spans="5:7" x14ac:dyDescent="0.25">
      <c r="E217">
        <v>211</v>
      </c>
      <c r="G217" t="b">
        <v>0</v>
      </c>
    </row>
    <row r="218" spans="5:7" x14ac:dyDescent="0.25">
      <c r="E218">
        <v>212</v>
      </c>
      <c r="G218" t="b">
        <v>0</v>
      </c>
    </row>
    <row r="219" spans="5:7" x14ac:dyDescent="0.25">
      <c r="E219">
        <v>213</v>
      </c>
      <c r="G219" t="b">
        <v>0</v>
      </c>
    </row>
    <row r="220" spans="5:7" x14ac:dyDescent="0.25">
      <c r="E220">
        <v>214</v>
      </c>
      <c r="G220" t="b">
        <v>0</v>
      </c>
    </row>
    <row r="221" spans="5:7" x14ac:dyDescent="0.25">
      <c r="E221">
        <v>215</v>
      </c>
      <c r="G221" t="b">
        <v>0</v>
      </c>
    </row>
    <row r="222" spans="5:7" x14ac:dyDescent="0.25">
      <c r="E222">
        <v>216</v>
      </c>
      <c r="G222" t="b">
        <v>0</v>
      </c>
    </row>
    <row r="223" spans="5:7" x14ac:dyDescent="0.25">
      <c r="E223">
        <v>217</v>
      </c>
      <c r="G223" t="b">
        <v>0</v>
      </c>
    </row>
    <row r="224" spans="5:7" x14ac:dyDescent="0.25">
      <c r="E224">
        <v>218</v>
      </c>
      <c r="G224" t="b">
        <v>0</v>
      </c>
    </row>
    <row r="225" spans="5:7" x14ac:dyDescent="0.25">
      <c r="E225">
        <v>219</v>
      </c>
      <c r="G225" t="b">
        <v>0</v>
      </c>
    </row>
    <row r="226" spans="5:7" x14ac:dyDescent="0.25">
      <c r="E226">
        <v>220</v>
      </c>
      <c r="G226" t="b">
        <v>0</v>
      </c>
    </row>
    <row r="227" spans="5:7" x14ac:dyDescent="0.25">
      <c r="E227">
        <v>221</v>
      </c>
      <c r="G227" t="b">
        <v>0</v>
      </c>
    </row>
    <row r="228" spans="5:7" x14ac:dyDescent="0.25">
      <c r="E228">
        <v>222</v>
      </c>
      <c r="G228" t="b">
        <v>0</v>
      </c>
    </row>
    <row r="229" spans="5:7" x14ac:dyDescent="0.25">
      <c r="E229">
        <v>223</v>
      </c>
      <c r="G229" t="b">
        <v>0</v>
      </c>
    </row>
    <row r="230" spans="5:7" x14ac:dyDescent="0.25">
      <c r="E230">
        <v>224</v>
      </c>
      <c r="G230" t="b">
        <v>0</v>
      </c>
    </row>
    <row r="231" spans="5:7" x14ac:dyDescent="0.25">
      <c r="E231">
        <v>225</v>
      </c>
      <c r="G231" t="b">
        <v>0</v>
      </c>
    </row>
    <row r="232" spans="5:7" x14ac:dyDescent="0.25">
      <c r="E232">
        <v>226</v>
      </c>
      <c r="G232" t="b">
        <v>0</v>
      </c>
    </row>
    <row r="233" spans="5:7" x14ac:dyDescent="0.25">
      <c r="E233">
        <v>227</v>
      </c>
      <c r="G233" t="b">
        <v>0</v>
      </c>
    </row>
    <row r="234" spans="5:7" x14ac:dyDescent="0.25">
      <c r="E234">
        <v>228</v>
      </c>
      <c r="G234" t="b">
        <v>0</v>
      </c>
    </row>
    <row r="235" spans="5:7" x14ac:dyDescent="0.25">
      <c r="E235">
        <v>229</v>
      </c>
      <c r="G235" t="b">
        <v>1</v>
      </c>
    </row>
    <row r="236" spans="5:7" x14ac:dyDescent="0.25">
      <c r="E236">
        <v>230</v>
      </c>
      <c r="G236" t="b">
        <v>0</v>
      </c>
    </row>
    <row r="237" spans="5:7" x14ac:dyDescent="0.25">
      <c r="E237">
        <v>231</v>
      </c>
      <c r="G237" t="b">
        <v>0</v>
      </c>
    </row>
    <row r="238" spans="5:7" x14ac:dyDescent="0.25">
      <c r="E238">
        <v>232</v>
      </c>
      <c r="G238" t="b">
        <v>1</v>
      </c>
    </row>
    <row r="239" spans="5:7" x14ac:dyDescent="0.25">
      <c r="E239">
        <v>233</v>
      </c>
      <c r="G239" t="b">
        <v>0</v>
      </c>
    </row>
    <row r="240" spans="5:7" x14ac:dyDescent="0.25">
      <c r="E240">
        <v>234</v>
      </c>
      <c r="G240" t="b">
        <v>0</v>
      </c>
    </row>
    <row r="241" spans="5:7" x14ac:dyDescent="0.25">
      <c r="E241">
        <v>235</v>
      </c>
      <c r="G241" t="b">
        <v>0</v>
      </c>
    </row>
    <row r="242" spans="5:7" x14ac:dyDescent="0.25">
      <c r="E242">
        <v>236</v>
      </c>
      <c r="G242" t="b">
        <v>0</v>
      </c>
    </row>
    <row r="243" spans="5:7" x14ac:dyDescent="0.25">
      <c r="E243">
        <v>237</v>
      </c>
      <c r="G243" t="b">
        <v>1</v>
      </c>
    </row>
    <row r="244" spans="5:7" x14ac:dyDescent="0.25">
      <c r="E244">
        <v>238</v>
      </c>
      <c r="G244" t="b">
        <v>0</v>
      </c>
    </row>
    <row r="245" spans="5:7" x14ac:dyDescent="0.25">
      <c r="E245">
        <v>239</v>
      </c>
      <c r="G245" t="b">
        <v>0</v>
      </c>
    </row>
    <row r="246" spans="5:7" x14ac:dyDescent="0.25">
      <c r="E246">
        <v>240</v>
      </c>
      <c r="G246" t="b">
        <v>0</v>
      </c>
    </row>
    <row r="247" spans="5:7" x14ac:dyDescent="0.25">
      <c r="E247">
        <v>241</v>
      </c>
      <c r="G247" t="b">
        <v>0</v>
      </c>
    </row>
    <row r="248" spans="5:7" x14ac:dyDescent="0.25">
      <c r="E248">
        <v>242</v>
      </c>
      <c r="G248" t="b">
        <v>0</v>
      </c>
    </row>
    <row r="249" spans="5:7" x14ac:dyDescent="0.25">
      <c r="E249">
        <v>243</v>
      </c>
      <c r="G249" t="b">
        <v>0</v>
      </c>
    </row>
    <row r="250" spans="5:7" x14ac:dyDescent="0.25">
      <c r="E250">
        <v>244</v>
      </c>
      <c r="G250" t="b">
        <v>0</v>
      </c>
    </row>
    <row r="251" spans="5:7" x14ac:dyDescent="0.25">
      <c r="E251">
        <v>245</v>
      </c>
      <c r="G251" t="b">
        <v>0</v>
      </c>
    </row>
    <row r="252" spans="5:7" x14ac:dyDescent="0.25">
      <c r="E252">
        <v>246</v>
      </c>
      <c r="G252" t="b">
        <v>0</v>
      </c>
    </row>
    <row r="253" spans="5:7" x14ac:dyDescent="0.25">
      <c r="E253">
        <v>247</v>
      </c>
      <c r="G253" t="b">
        <v>0</v>
      </c>
    </row>
    <row r="254" spans="5:7" x14ac:dyDescent="0.25">
      <c r="E254">
        <v>248</v>
      </c>
      <c r="G254" t="b">
        <v>1</v>
      </c>
    </row>
    <row r="255" spans="5:7" x14ac:dyDescent="0.25">
      <c r="E255">
        <v>249</v>
      </c>
      <c r="G255" t="b">
        <v>0</v>
      </c>
    </row>
    <row r="256" spans="5:7" x14ac:dyDescent="0.25">
      <c r="E256">
        <v>250</v>
      </c>
      <c r="G256" t="b">
        <v>0</v>
      </c>
    </row>
    <row r="257" spans="5:7" x14ac:dyDescent="0.25">
      <c r="E257">
        <v>251</v>
      </c>
      <c r="G257" t="b">
        <v>1</v>
      </c>
    </row>
    <row r="258" spans="5:7" x14ac:dyDescent="0.25">
      <c r="E258">
        <v>252</v>
      </c>
      <c r="G258" t="b">
        <v>0</v>
      </c>
    </row>
    <row r="259" spans="5:7" x14ac:dyDescent="0.25">
      <c r="E259">
        <v>253</v>
      </c>
      <c r="G259" t="b">
        <v>0</v>
      </c>
    </row>
    <row r="260" spans="5:7" x14ac:dyDescent="0.25">
      <c r="E260">
        <v>254</v>
      </c>
      <c r="G260" t="b">
        <v>0</v>
      </c>
    </row>
    <row r="261" spans="5:7" x14ac:dyDescent="0.25">
      <c r="E261">
        <v>255</v>
      </c>
      <c r="G261" t="b">
        <v>0</v>
      </c>
    </row>
    <row r="262" spans="5:7" x14ac:dyDescent="0.25">
      <c r="E262">
        <v>256</v>
      </c>
      <c r="G262" t="b">
        <v>1</v>
      </c>
    </row>
    <row r="263" spans="5:7" x14ac:dyDescent="0.25">
      <c r="E263">
        <v>257</v>
      </c>
      <c r="G263" t="b">
        <v>0</v>
      </c>
    </row>
    <row r="264" spans="5:7" x14ac:dyDescent="0.25">
      <c r="E264">
        <v>258</v>
      </c>
      <c r="G264" t="b">
        <v>0</v>
      </c>
    </row>
    <row r="265" spans="5:7" x14ac:dyDescent="0.25">
      <c r="E265">
        <v>259</v>
      </c>
      <c r="G265" t="b">
        <v>0</v>
      </c>
    </row>
    <row r="266" spans="5:7" x14ac:dyDescent="0.25">
      <c r="E266">
        <v>260</v>
      </c>
      <c r="G266" t="b">
        <v>1</v>
      </c>
    </row>
    <row r="267" spans="5:7" x14ac:dyDescent="0.25">
      <c r="E267">
        <v>261</v>
      </c>
      <c r="G267" t="b">
        <v>0</v>
      </c>
    </row>
    <row r="268" spans="5:7" x14ac:dyDescent="0.25">
      <c r="E268">
        <v>262</v>
      </c>
      <c r="G268" t="b">
        <v>1</v>
      </c>
    </row>
    <row r="269" spans="5:7" x14ac:dyDescent="0.25">
      <c r="E269">
        <v>263</v>
      </c>
      <c r="G269" t="b">
        <v>0</v>
      </c>
    </row>
    <row r="270" spans="5:7" x14ac:dyDescent="0.25">
      <c r="E270">
        <v>264</v>
      </c>
      <c r="G270" t="b">
        <v>0</v>
      </c>
    </row>
    <row r="271" spans="5:7" x14ac:dyDescent="0.25">
      <c r="E271">
        <v>265</v>
      </c>
      <c r="G271" t="b">
        <v>0</v>
      </c>
    </row>
    <row r="272" spans="5:7" x14ac:dyDescent="0.25">
      <c r="E272">
        <v>266</v>
      </c>
      <c r="G272" t="b">
        <v>0</v>
      </c>
    </row>
    <row r="273" spans="5:7" x14ac:dyDescent="0.25">
      <c r="E273">
        <v>267</v>
      </c>
      <c r="G273" t="b">
        <v>0</v>
      </c>
    </row>
    <row r="274" spans="5:7" x14ac:dyDescent="0.25">
      <c r="E274">
        <v>268</v>
      </c>
      <c r="G274" t="b">
        <v>0</v>
      </c>
    </row>
    <row r="275" spans="5:7" x14ac:dyDescent="0.25">
      <c r="E275">
        <v>269</v>
      </c>
      <c r="G275" t="b">
        <v>0</v>
      </c>
    </row>
    <row r="276" spans="5:7" x14ac:dyDescent="0.25">
      <c r="E276">
        <v>270</v>
      </c>
      <c r="G276" t="b">
        <v>0</v>
      </c>
    </row>
    <row r="277" spans="5:7" x14ac:dyDescent="0.25">
      <c r="E277">
        <v>271</v>
      </c>
      <c r="G277" t="b">
        <v>0</v>
      </c>
    </row>
    <row r="278" spans="5:7" x14ac:dyDescent="0.25">
      <c r="E278">
        <v>272</v>
      </c>
      <c r="G278" t="b">
        <v>0</v>
      </c>
    </row>
    <row r="279" spans="5:7" x14ac:dyDescent="0.25">
      <c r="E279">
        <v>273</v>
      </c>
      <c r="G279" t="b">
        <v>0</v>
      </c>
    </row>
    <row r="280" spans="5:7" x14ac:dyDescent="0.25">
      <c r="E280">
        <v>274</v>
      </c>
      <c r="G280" t="b">
        <v>0</v>
      </c>
    </row>
    <row r="281" spans="5:7" x14ac:dyDescent="0.25">
      <c r="E281">
        <v>275</v>
      </c>
      <c r="G281" t="b">
        <v>0</v>
      </c>
    </row>
    <row r="282" spans="5:7" x14ac:dyDescent="0.25">
      <c r="E282">
        <v>276</v>
      </c>
      <c r="G282" t="b">
        <v>0</v>
      </c>
    </row>
    <row r="283" spans="5:7" x14ac:dyDescent="0.25">
      <c r="E283">
        <v>277</v>
      </c>
      <c r="G283" t="b">
        <v>0</v>
      </c>
    </row>
    <row r="284" spans="5:7" x14ac:dyDescent="0.25">
      <c r="E284">
        <v>278</v>
      </c>
      <c r="G284" t="b">
        <v>0</v>
      </c>
    </row>
    <row r="285" spans="5:7" x14ac:dyDescent="0.25">
      <c r="E285">
        <v>279</v>
      </c>
      <c r="G285" t="b">
        <v>0</v>
      </c>
    </row>
    <row r="286" spans="5:7" x14ac:dyDescent="0.25">
      <c r="E286">
        <v>280</v>
      </c>
      <c r="G286" t="b">
        <v>0</v>
      </c>
    </row>
    <row r="287" spans="5:7" x14ac:dyDescent="0.25">
      <c r="E287">
        <v>281</v>
      </c>
      <c r="G287" t="b">
        <v>0</v>
      </c>
    </row>
    <row r="288" spans="5:7" x14ac:dyDescent="0.25">
      <c r="E288">
        <v>282</v>
      </c>
      <c r="G288" t="b">
        <v>0</v>
      </c>
    </row>
    <row r="289" spans="5:7" x14ac:dyDescent="0.25">
      <c r="E289">
        <v>283</v>
      </c>
      <c r="G289" t="b">
        <v>1</v>
      </c>
    </row>
    <row r="290" spans="5:7" x14ac:dyDescent="0.25">
      <c r="E290">
        <v>284</v>
      </c>
      <c r="G290" t="b">
        <v>0</v>
      </c>
    </row>
    <row r="291" spans="5:7" x14ac:dyDescent="0.25">
      <c r="E291">
        <v>285</v>
      </c>
      <c r="G291" t="b">
        <v>0</v>
      </c>
    </row>
    <row r="292" spans="5:7" x14ac:dyDescent="0.25">
      <c r="E292">
        <v>286</v>
      </c>
      <c r="G292" t="b">
        <v>0</v>
      </c>
    </row>
    <row r="293" spans="5:7" x14ac:dyDescent="0.25">
      <c r="E293">
        <v>287</v>
      </c>
      <c r="G293" t="b">
        <v>0</v>
      </c>
    </row>
    <row r="294" spans="5:7" x14ac:dyDescent="0.25">
      <c r="E294">
        <v>288</v>
      </c>
      <c r="G294" t="b">
        <v>0</v>
      </c>
    </row>
    <row r="295" spans="5:7" x14ac:dyDescent="0.25">
      <c r="E295">
        <v>289</v>
      </c>
      <c r="G295" t="b">
        <v>0</v>
      </c>
    </row>
    <row r="296" spans="5:7" x14ac:dyDescent="0.25">
      <c r="E296">
        <v>290</v>
      </c>
      <c r="G296" t="b">
        <v>0</v>
      </c>
    </row>
    <row r="297" spans="5:7" x14ac:dyDescent="0.25">
      <c r="E297">
        <v>291</v>
      </c>
      <c r="G297" t="b">
        <v>0</v>
      </c>
    </row>
    <row r="298" spans="5:7" x14ac:dyDescent="0.25">
      <c r="E298">
        <v>292</v>
      </c>
      <c r="G298" t="b">
        <v>0</v>
      </c>
    </row>
    <row r="299" spans="5:7" x14ac:dyDescent="0.25">
      <c r="E299">
        <v>293</v>
      </c>
      <c r="G299" t="b">
        <v>0</v>
      </c>
    </row>
    <row r="300" spans="5:7" x14ac:dyDescent="0.25">
      <c r="E300">
        <v>294</v>
      </c>
      <c r="G300" t="b">
        <v>0</v>
      </c>
    </row>
    <row r="301" spans="5:7" x14ac:dyDescent="0.25">
      <c r="E301">
        <v>295</v>
      </c>
      <c r="G301" t="b">
        <v>0</v>
      </c>
    </row>
    <row r="302" spans="5:7" x14ac:dyDescent="0.25">
      <c r="E302">
        <v>296</v>
      </c>
      <c r="G302" t="b">
        <v>0</v>
      </c>
    </row>
    <row r="303" spans="5:7" x14ac:dyDescent="0.25">
      <c r="E303">
        <v>297</v>
      </c>
      <c r="G303" t="b">
        <v>0</v>
      </c>
    </row>
    <row r="304" spans="5:7" x14ac:dyDescent="0.25">
      <c r="E304">
        <v>298</v>
      </c>
      <c r="G304" t="b">
        <v>0</v>
      </c>
    </row>
    <row r="305" spans="5:7" x14ac:dyDescent="0.25">
      <c r="E305">
        <v>299</v>
      </c>
      <c r="G305" t="b">
        <v>0</v>
      </c>
    </row>
    <row r="306" spans="5:7" x14ac:dyDescent="0.25">
      <c r="E306">
        <v>300</v>
      </c>
      <c r="G306" t="b">
        <v>0</v>
      </c>
    </row>
    <row r="307" spans="5:7" x14ac:dyDescent="0.25">
      <c r="E307">
        <v>301</v>
      </c>
      <c r="G307" t="b">
        <v>0</v>
      </c>
    </row>
    <row r="308" spans="5:7" x14ac:dyDescent="0.25">
      <c r="E308">
        <v>302</v>
      </c>
      <c r="G308" t="b">
        <v>0</v>
      </c>
    </row>
    <row r="309" spans="5:7" x14ac:dyDescent="0.25">
      <c r="E309">
        <v>303</v>
      </c>
      <c r="G309" t="b">
        <v>1</v>
      </c>
    </row>
    <row r="310" spans="5:7" x14ac:dyDescent="0.25">
      <c r="E310">
        <v>304</v>
      </c>
      <c r="G310" t="b">
        <v>0</v>
      </c>
    </row>
    <row r="311" spans="5:7" x14ac:dyDescent="0.25">
      <c r="E311">
        <v>305</v>
      </c>
      <c r="G311" t="b">
        <v>1</v>
      </c>
    </row>
    <row r="312" spans="5:7" x14ac:dyDescent="0.25">
      <c r="E312">
        <v>306</v>
      </c>
      <c r="G312" t="b">
        <v>0</v>
      </c>
    </row>
    <row r="313" spans="5:7" x14ac:dyDescent="0.25">
      <c r="E313">
        <v>307</v>
      </c>
      <c r="G313" t="b">
        <v>0</v>
      </c>
    </row>
    <row r="314" spans="5:7" x14ac:dyDescent="0.25">
      <c r="E314">
        <v>308</v>
      </c>
      <c r="G314" t="b">
        <v>0</v>
      </c>
    </row>
    <row r="315" spans="5:7" x14ac:dyDescent="0.25">
      <c r="E315">
        <v>309</v>
      </c>
      <c r="G315" t="b">
        <v>0</v>
      </c>
    </row>
    <row r="316" spans="5:7" x14ac:dyDescent="0.25">
      <c r="E316">
        <v>310</v>
      </c>
      <c r="G316" t="b">
        <v>0</v>
      </c>
    </row>
    <row r="317" spans="5:7" x14ac:dyDescent="0.25">
      <c r="E317">
        <v>311</v>
      </c>
      <c r="G317" t="b">
        <v>0</v>
      </c>
    </row>
    <row r="318" spans="5:7" x14ac:dyDescent="0.25">
      <c r="E318">
        <v>312</v>
      </c>
      <c r="G318" t="b">
        <v>0</v>
      </c>
    </row>
    <row r="319" spans="5:7" x14ac:dyDescent="0.25">
      <c r="E319">
        <v>313</v>
      </c>
      <c r="G319" t="b">
        <v>0</v>
      </c>
    </row>
    <row r="320" spans="5:7" x14ac:dyDescent="0.25">
      <c r="E320">
        <v>314</v>
      </c>
      <c r="G320" t="b">
        <v>0</v>
      </c>
    </row>
    <row r="321" spans="5:7" x14ac:dyDescent="0.25">
      <c r="E321">
        <v>315</v>
      </c>
      <c r="G321" t="b">
        <v>0</v>
      </c>
    </row>
    <row r="322" spans="5:7" x14ac:dyDescent="0.25">
      <c r="E322">
        <v>316</v>
      </c>
      <c r="G322" t="b">
        <v>0</v>
      </c>
    </row>
    <row r="323" spans="5:7" x14ac:dyDescent="0.25">
      <c r="E323">
        <v>317</v>
      </c>
      <c r="G323" t="b">
        <v>0</v>
      </c>
    </row>
    <row r="324" spans="5:7" x14ac:dyDescent="0.25">
      <c r="E324">
        <v>318</v>
      </c>
      <c r="G324" t="b">
        <v>0</v>
      </c>
    </row>
    <row r="325" spans="5:7" x14ac:dyDescent="0.25">
      <c r="E325">
        <v>319</v>
      </c>
      <c r="G325" t="b">
        <v>0</v>
      </c>
    </row>
    <row r="326" spans="5:7" x14ac:dyDescent="0.25">
      <c r="E326">
        <v>320</v>
      </c>
      <c r="G326" t="b">
        <v>0</v>
      </c>
    </row>
    <row r="327" spans="5:7" x14ac:dyDescent="0.25">
      <c r="E327">
        <v>321</v>
      </c>
      <c r="G327" t="b">
        <v>0</v>
      </c>
    </row>
    <row r="328" spans="5:7" x14ac:dyDescent="0.25">
      <c r="E328">
        <v>322</v>
      </c>
      <c r="G328" t="b">
        <v>0</v>
      </c>
    </row>
    <row r="329" spans="5:7" x14ac:dyDescent="0.25">
      <c r="E329">
        <v>323</v>
      </c>
      <c r="G329" t="b">
        <v>0</v>
      </c>
    </row>
    <row r="330" spans="5:7" x14ac:dyDescent="0.25">
      <c r="E330">
        <v>324</v>
      </c>
      <c r="G330" t="b">
        <v>0</v>
      </c>
    </row>
    <row r="331" spans="5:7" x14ac:dyDescent="0.25">
      <c r="E331">
        <v>325</v>
      </c>
      <c r="G331" t="b">
        <v>0</v>
      </c>
    </row>
    <row r="332" spans="5:7" x14ac:dyDescent="0.25">
      <c r="E332">
        <v>326</v>
      </c>
      <c r="G332" t="b">
        <v>0</v>
      </c>
    </row>
    <row r="333" spans="5:7" x14ac:dyDescent="0.25">
      <c r="E333">
        <v>327</v>
      </c>
      <c r="G333" t="b">
        <v>0</v>
      </c>
    </row>
    <row r="334" spans="5:7" x14ac:dyDescent="0.25">
      <c r="E334">
        <v>328</v>
      </c>
      <c r="G334" t="b">
        <v>0</v>
      </c>
    </row>
    <row r="335" spans="5:7" x14ac:dyDescent="0.25">
      <c r="E335">
        <v>329</v>
      </c>
      <c r="G335" t="b">
        <v>0</v>
      </c>
    </row>
    <row r="336" spans="5:7" x14ac:dyDescent="0.25">
      <c r="E336">
        <v>330</v>
      </c>
      <c r="G336" t="b">
        <v>0</v>
      </c>
    </row>
    <row r="337" spans="5:7" x14ac:dyDescent="0.25">
      <c r="E337">
        <v>331</v>
      </c>
      <c r="G337" t="b">
        <v>0</v>
      </c>
    </row>
    <row r="338" spans="5:7" x14ac:dyDescent="0.25">
      <c r="E338">
        <v>332</v>
      </c>
      <c r="G338" t="b">
        <v>0</v>
      </c>
    </row>
    <row r="339" spans="5:7" x14ac:dyDescent="0.25">
      <c r="E339">
        <v>333</v>
      </c>
      <c r="G339" t="b">
        <v>0</v>
      </c>
    </row>
    <row r="340" spans="5:7" x14ac:dyDescent="0.25">
      <c r="E340">
        <v>334</v>
      </c>
      <c r="G340" t="b">
        <v>0</v>
      </c>
    </row>
    <row r="341" spans="5:7" x14ac:dyDescent="0.25">
      <c r="E341">
        <v>335</v>
      </c>
      <c r="G341" t="b">
        <v>0</v>
      </c>
    </row>
    <row r="342" spans="5:7" x14ac:dyDescent="0.25">
      <c r="E342">
        <v>336</v>
      </c>
      <c r="G342" t="b">
        <v>0</v>
      </c>
    </row>
    <row r="343" spans="5:7" x14ac:dyDescent="0.25">
      <c r="E343">
        <v>337</v>
      </c>
      <c r="G343" t="b">
        <v>0</v>
      </c>
    </row>
    <row r="344" spans="5:7" x14ac:dyDescent="0.25">
      <c r="E344">
        <v>338</v>
      </c>
      <c r="G344" t="b">
        <v>0</v>
      </c>
    </row>
    <row r="345" spans="5:7" x14ac:dyDescent="0.25">
      <c r="E345">
        <v>339</v>
      </c>
      <c r="G345" t="b">
        <v>0</v>
      </c>
    </row>
    <row r="346" spans="5:7" x14ac:dyDescent="0.25">
      <c r="E346">
        <v>340</v>
      </c>
      <c r="G346" t="b">
        <v>0</v>
      </c>
    </row>
    <row r="347" spans="5:7" x14ac:dyDescent="0.25">
      <c r="E347">
        <v>341</v>
      </c>
      <c r="G347" t="b">
        <v>0</v>
      </c>
    </row>
    <row r="348" spans="5:7" x14ac:dyDescent="0.25">
      <c r="E348">
        <v>342</v>
      </c>
      <c r="G348" t="b">
        <v>0</v>
      </c>
    </row>
    <row r="349" spans="5:7" x14ac:dyDescent="0.25">
      <c r="E349">
        <v>343</v>
      </c>
      <c r="G349" t="b">
        <v>0</v>
      </c>
    </row>
    <row r="350" spans="5:7" x14ac:dyDescent="0.25">
      <c r="E350">
        <v>344</v>
      </c>
      <c r="G350" t="b">
        <v>0</v>
      </c>
    </row>
    <row r="351" spans="5:7" x14ac:dyDescent="0.25">
      <c r="E351">
        <v>345</v>
      </c>
      <c r="G351" t="b">
        <v>0</v>
      </c>
    </row>
    <row r="352" spans="5:7" x14ac:dyDescent="0.25">
      <c r="E352">
        <v>346</v>
      </c>
      <c r="G352" t="b">
        <v>0</v>
      </c>
    </row>
    <row r="353" spans="5:7" x14ac:dyDescent="0.25">
      <c r="E353">
        <v>347</v>
      </c>
      <c r="G353" t="b">
        <v>0</v>
      </c>
    </row>
    <row r="354" spans="5:7" x14ac:dyDescent="0.25">
      <c r="E354">
        <v>348</v>
      </c>
      <c r="G354" t="b">
        <v>0</v>
      </c>
    </row>
    <row r="355" spans="5:7" x14ac:dyDescent="0.25">
      <c r="E355">
        <v>349</v>
      </c>
      <c r="G355" t="b">
        <v>0</v>
      </c>
    </row>
    <row r="356" spans="5:7" x14ac:dyDescent="0.25">
      <c r="E356">
        <v>350</v>
      </c>
      <c r="G356" t="b">
        <v>0</v>
      </c>
    </row>
    <row r="357" spans="5:7" x14ac:dyDescent="0.25">
      <c r="E357">
        <v>351</v>
      </c>
      <c r="G357" t="b">
        <v>0</v>
      </c>
    </row>
    <row r="358" spans="5:7" x14ac:dyDescent="0.25">
      <c r="E358">
        <v>352</v>
      </c>
      <c r="G358" t="b">
        <v>0</v>
      </c>
    </row>
    <row r="359" spans="5:7" x14ac:dyDescent="0.25">
      <c r="E359">
        <v>353</v>
      </c>
      <c r="G359" t="b">
        <v>0</v>
      </c>
    </row>
    <row r="360" spans="5:7" x14ac:dyDescent="0.25">
      <c r="E360">
        <v>354</v>
      </c>
      <c r="G360" t="b">
        <v>0</v>
      </c>
    </row>
    <row r="361" spans="5:7" x14ac:dyDescent="0.25">
      <c r="E361">
        <v>355</v>
      </c>
      <c r="G361" t="b">
        <v>0</v>
      </c>
    </row>
    <row r="362" spans="5:7" x14ac:dyDescent="0.25">
      <c r="E362">
        <v>356</v>
      </c>
      <c r="G362" t="b">
        <v>0</v>
      </c>
    </row>
    <row r="363" spans="5:7" x14ac:dyDescent="0.25">
      <c r="E363">
        <v>357</v>
      </c>
      <c r="G363" t="b">
        <v>0</v>
      </c>
    </row>
    <row r="364" spans="5:7" x14ac:dyDescent="0.25">
      <c r="E364">
        <v>358</v>
      </c>
      <c r="G364" t="b">
        <v>0</v>
      </c>
    </row>
    <row r="365" spans="5:7" x14ac:dyDescent="0.25">
      <c r="E365">
        <v>359</v>
      </c>
      <c r="G365" t="b">
        <v>0</v>
      </c>
    </row>
    <row r="366" spans="5:7" x14ac:dyDescent="0.25">
      <c r="E366">
        <v>360</v>
      </c>
      <c r="G366" t="b">
        <v>0</v>
      </c>
    </row>
    <row r="367" spans="5:7" x14ac:dyDescent="0.25">
      <c r="E367">
        <v>361</v>
      </c>
      <c r="G367" t="b">
        <v>0</v>
      </c>
    </row>
    <row r="368" spans="5:7" x14ac:dyDescent="0.25">
      <c r="E368">
        <v>362</v>
      </c>
      <c r="G368" t="b">
        <v>0</v>
      </c>
    </row>
    <row r="369" spans="5:7" x14ac:dyDescent="0.25">
      <c r="E369">
        <v>363</v>
      </c>
      <c r="G369" t="b">
        <v>0</v>
      </c>
    </row>
    <row r="370" spans="5:7" x14ac:dyDescent="0.25">
      <c r="E370">
        <v>364</v>
      </c>
      <c r="G370" t="b">
        <v>0</v>
      </c>
    </row>
    <row r="371" spans="5:7" x14ac:dyDescent="0.25">
      <c r="E371">
        <v>365</v>
      </c>
      <c r="G371" t="b">
        <v>0</v>
      </c>
    </row>
    <row r="372" spans="5:7" x14ac:dyDescent="0.25">
      <c r="E372">
        <v>366</v>
      </c>
      <c r="G372" t="b">
        <v>0</v>
      </c>
    </row>
    <row r="373" spans="5:7" x14ac:dyDescent="0.25">
      <c r="E373">
        <v>367</v>
      </c>
      <c r="G373" t="b">
        <v>0</v>
      </c>
    </row>
    <row r="374" spans="5:7" x14ac:dyDescent="0.25">
      <c r="E374">
        <v>368</v>
      </c>
      <c r="G374" t="b">
        <v>0</v>
      </c>
    </row>
    <row r="375" spans="5:7" x14ac:dyDescent="0.25">
      <c r="E375">
        <v>369</v>
      </c>
      <c r="G375" t="b">
        <v>0</v>
      </c>
    </row>
    <row r="376" spans="5:7" x14ac:dyDescent="0.25">
      <c r="E376">
        <v>370</v>
      </c>
      <c r="G376" t="b">
        <v>0</v>
      </c>
    </row>
    <row r="377" spans="5:7" x14ac:dyDescent="0.25">
      <c r="E377">
        <v>371</v>
      </c>
      <c r="G377" t="b">
        <v>1</v>
      </c>
    </row>
    <row r="378" spans="5:7" x14ac:dyDescent="0.25">
      <c r="E378">
        <v>372</v>
      </c>
      <c r="G378" t="b">
        <v>0</v>
      </c>
    </row>
    <row r="379" spans="5:7" x14ac:dyDescent="0.25">
      <c r="E379">
        <v>373</v>
      </c>
      <c r="G379" t="b">
        <v>0</v>
      </c>
    </row>
    <row r="380" spans="5:7" x14ac:dyDescent="0.25">
      <c r="E380">
        <v>374</v>
      </c>
      <c r="G380" t="b">
        <v>0</v>
      </c>
    </row>
    <row r="381" spans="5:7" x14ac:dyDescent="0.25">
      <c r="E381">
        <v>375</v>
      </c>
      <c r="G381" t="b">
        <v>0</v>
      </c>
    </row>
    <row r="382" spans="5:7" x14ac:dyDescent="0.25">
      <c r="E382">
        <v>376</v>
      </c>
      <c r="G382" t="b">
        <v>0</v>
      </c>
    </row>
    <row r="383" spans="5:7" x14ac:dyDescent="0.25">
      <c r="E383">
        <v>377</v>
      </c>
      <c r="G383" t="b">
        <v>0</v>
      </c>
    </row>
    <row r="384" spans="5:7" x14ac:dyDescent="0.25">
      <c r="E384">
        <v>378</v>
      </c>
      <c r="G384" t="b">
        <v>1</v>
      </c>
    </row>
    <row r="385" spans="5:7" x14ac:dyDescent="0.25">
      <c r="E385">
        <v>379</v>
      </c>
      <c r="G385" t="b">
        <v>0</v>
      </c>
    </row>
    <row r="386" spans="5:7" x14ac:dyDescent="0.25">
      <c r="E386">
        <v>380</v>
      </c>
      <c r="G386" t="b">
        <v>1</v>
      </c>
    </row>
    <row r="387" spans="5:7" x14ac:dyDescent="0.25">
      <c r="E387">
        <v>381</v>
      </c>
      <c r="G387" t="b">
        <v>0</v>
      </c>
    </row>
    <row r="388" spans="5:7" x14ac:dyDescent="0.25">
      <c r="E388">
        <v>382</v>
      </c>
      <c r="G388" t="b">
        <v>0</v>
      </c>
    </row>
    <row r="389" spans="5:7" x14ac:dyDescent="0.25">
      <c r="E389">
        <v>383</v>
      </c>
      <c r="G389" t="b">
        <v>0</v>
      </c>
    </row>
    <row r="390" spans="5:7" x14ac:dyDescent="0.25">
      <c r="E390">
        <v>384</v>
      </c>
      <c r="G390" t="b">
        <v>0</v>
      </c>
    </row>
    <row r="391" spans="5:7" x14ac:dyDescent="0.25">
      <c r="E391">
        <v>385</v>
      </c>
      <c r="G391" t="b">
        <v>0</v>
      </c>
    </row>
    <row r="392" spans="5:7" x14ac:dyDescent="0.25">
      <c r="E392">
        <v>386</v>
      </c>
      <c r="G392" t="b">
        <v>1</v>
      </c>
    </row>
    <row r="393" spans="5:7" x14ac:dyDescent="0.25">
      <c r="E393">
        <v>387</v>
      </c>
      <c r="G393" t="b">
        <v>0</v>
      </c>
    </row>
    <row r="394" spans="5:7" x14ac:dyDescent="0.25">
      <c r="E394">
        <v>388</v>
      </c>
      <c r="G394" t="b">
        <v>0</v>
      </c>
    </row>
    <row r="395" spans="5:7" x14ac:dyDescent="0.25">
      <c r="E395">
        <v>389</v>
      </c>
      <c r="G395" t="b">
        <v>0</v>
      </c>
    </row>
    <row r="396" spans="5:7" x14ac:dyDescent="0.25">
      <c r="E396">
        <v>390</v>
      </c>
      <c r="G396" t="b">
        <v>0</v>
      </c>
    </row>
    <row r="397" spans="5:7" x14ac:dyDescent="0.25">
      <c r="E397">
        <v>391</v>
      </c>
      <c r="G397" t="b">
        <v>0</v>
      </c>
    </row>
    <row r="398" spans="5:7" x14ac:dyDescent="0.25">
      <c r="E398">
        <v>392</v>
      </c>
      <c r="G398" t="b">
        <v>0</v>
      </c>
    </row>
    <row r="399" spans="5:7" x14ac:dyDescent="0.25">
      <c r="E399">
        <v>393</v>
      </c>
      <c r="G399" t="b">
        <v>0</v>
      </c>
    </row>
    <row r="400" spans="5:7" x14ac:dyDescent="0.25">
      <c r="E400">
        <v>394</v>
      </c>
      <c r="G400" t="b">
        <v>0</v>
      </c>
    </row>
    <row r="401" spans="5:7" x14ac:dyDescent="0.25">
      <c r="E401">
        <v>395</v>
      </c>
      <c r="G401" t="b">
        <v>0</v>
      </c>
    </row>
    <row r="402" spans="5:7" x14ac:dyDescent="0.25">
      <c r="E402">
        <v>396</v>
      </c>
      <c r="G402" t="b">
        <v>0</v>
      </c>
    </row>
    <row r="403" spans="5:7" x14ac:dyDescent="0.25">
      <c r="E403">
        <v>397</v>
      </c>
      <c r="G403" t="b">
        <v>0</v>
      </c>
    </row>
    <row r="404" spans="5:7" x14ac:dyDescent="0.25">
      <c r="E404">
        <v>398</v>
      </c>
      <c r="G404" t="b">
        <v>0</v>
      </c>
    </row>
    <row r="405" spans="5:7" x14ac:dyDescent="0.25">
      <c r="E405">
        <v>399</v>
      </c>
      <c r="G405" t="b">
        <v>0</v>
      </c>
    </row>
    <row r="406" spans="5:7" x14ac:dyDescent="0.25">
      <c r="E406">
        <v>400</v>
      </c>
      <c r="G406" t="b">
        <v>0</v>
      </c>
    </row>
    <row r="407" spans="5:7" x14ac:dyDescent="0.25">
      <c r="E407">
        <v>401</v>
      </c>
      <c r="G407" t="b">
        <v>0</v>
      </c>
    </row>
    <row r="408" spans="5:7" x14ac:dyDescent="0.25">
      <c r="E408">
        <v>402</v>
      </c>
      <c r="G408" t="b">
        <v>0</v>
      </c>
    </row>
    <row r="409" spans="5:7" x14ac:dyDescent="0.25">
      <c r="E409">
        <v>403</v>
      </c>
      <c r="G409" t="b">
        <v>0</v>
      </c>
    </row>
    <row r="410" spans="5:7" x14ac:dyDescent="0.25">
      <c r="E410">
        <v>404</v>
      </c>
      <c r="G410" t="b">
        <v>0</v>
      </c>
    </row>
    <row r="411" spans="5:7" x14ac:dyDescent="0.25">
      <c r="E411">
        <v>405</v>
      </c>
      <c r="G411" t="b">
        <v>0</v>
      </c>
    </row>
    <row r="412" spans="5:7" x14ac:dyDescent="0.25">
      <c r="E412">
        <v>406</v>
      </c>
      <c r="G412" t="b">
        <v>0</v>
      </c>
    </row>
    <row r="413" spans="5:7" x14ac:dyDescent="0.25">
      <c r="E413">
        <v>407</v>
      </c>
      <c r="G413" t="b">
        <v>0</v>
      </c>
    </row>
    <row r="414" spans="5:7" x14ac:dyDescent="0.25">
      <c r="E414">
        <v>408</v>
      </c>
      <c r="G414" t="b">
        <v>0</v>
      </c>
    </row>
    <row r="415" spans="5:7" x14ac:dyDescent="0.25">
      <c r="E415">
        <v>409</v>
      </c>
      <c r="G415" t="b">
        <v>0</v>
      </c>
    </row>
    <row r="416" spans="5:7" x14ac:dyDescent="0.25">
      <c r="E416">
        <v>410</v>
      </c>
      <c r="G416" t="b">
        <v>0</v>
      </c>
    </row>
    <row r="417" spans="5:7" x14ac:dyDescent="0.25">
      <c r="E417">
        <v>411</v>
      </c>
      <c r="G417" t="b">
        <v>0</v>
      </c>
    </row>
    <row r="418" spans="5:7" x14ac:dyDescent="0.25">
      <c r="E418">
        <v>412</v>
      </c>
      <c r="G418" t="b">
        <v>0</v>
      </c>
    </row>
    <row r="419" spans="5:7" x14ac:dyDescent="0.25">
      <c r="E419">
        <v>413</v>
      </c>
      <c r="G419" t="b">
        <v>0</v>
      </c>
    </row>
    <row r="420" spans="5:7" x14ac:dyDescent="0.25">
      <c r="E420">
        <v>414</v>
      </c>
      <c r="G420" t="b">
        <v>0</v>
      </c>
    </row>
    <row r="421" spans="5:7" x14ac:dyDescent="0.25">
      <c r="E421">
        <v>415</v>
      </c>
      <c r="G421" t="b">
        <v>0</v>
      </c>
    </row>
    <row r="422" spans="5:7" x14ac:dyDescent="0.25">
      <c r="E422">
        <v>416</v>
      </c>
      <c r="G422" t="b">
        <v>1</v>
      </c>
    </row>
    <row r="423" spans="5:7" x14ac:dyDescent="0.25">
      <c r="E423">
        <v>417</v>
      </c>
      <c r="G423" t="b">
        <v>0</v>
      </c>
    </row>
    <row r="424" spans="5:7" x14ac:dyDescent="0.25">
      <c r="E424">
        <v>418</v>
      </c>
      <c r="G424" t="b">
        <v>0</v>
      </c>
    </row>
    <row r="425" spans="5:7" x14ac:dyDescent="0.25">
      <c r="E425">
        <v>419</v>
      </c>
      <c r="G425" t="b">
        <v>0</v>
      </c>
    </row>
    <row r="426" spans="5:7" x14ac:dyDescent="0.25">
      <c r="E426">
        <v>420</v>
      </c>
      <c r="G426" t="b">
        <v>0</v>
      </c>
    </row>
    <row r="427" spans="5:7" x14ac:dyDescent="0.25">
      <c r="E427">
        <v>421</v>
      </c>
      <c r="G427" t="b">
        <v>0</v>
      </c>
    </row>
    <row r="428" spans="5:7" x14ac:dyDescent="0.25">
      <c r="E428">
        <v>422</v>
      </c>
      <c r="G428" t="b">
        <v>0</v>
      </c>
    </row>
    <row r="429" spans="5:7" x14ac:dyDescent="0.25">
      <c r="E429">
        <v>423</v>
      </c>
      <c r="G429" t="b">
        <v>0</v>
      </c>
    </row>
    <row r="430" spans="5:7" x14ac:dyDescent="0.25">
      <c r="E430">
        <v>424</v>
      </c>
      <c r="G430" t="b">
        <v>1</v>
      </c>
    </row>
    <row r="431" spans="5:7" x14ac:dyDescent="0.25">
      <c r="E431">
        <v>425</v>
      </c>
      <c r="G431" t="b">
        <v>0</v>
      </c>
    </row>
    <row r="432" spans="5:7" x14ac:dyDescent="0.25">
      <c r="E432">
        <v>426</v>
      </c>
      <c r="G432" t="b">
        <v>0</v>
      </c>
    </row>
    <row r="433" spans="5:7" x14ac:dyDescent="0.25">
      <c r="E433">
        <v>427</v>
      </c>
      <c r="G433" t="b">
        <v>0</v>
      </c>
    </row>
    <row r="434" spans="5:7" x14ac:dyDescent="0.25">
      <c r="E434">
        <v>428</v>
      </c>
      <c r="G434" t="b">
        <v>0</v>
      </c>
    </row>
    <row r="435" spans="5:7" x14ac:dyDescent="0.25">
      <c r="E435">
        <v>429</v>
      </c>
      <c r="G435" t="b">
        <v>0</v>
      </c>
    </row>
    <row r="436" spans="5:7" x14ac:dyDescent="0.25">
      <c r="E436">
        <v>430</v>
      </c>
      <c r="G436" t="b">
        <v>0</v>
      </c>
    </row>
    <row r="437" spans="5:7" x14ac:dyDescent="0.25">
      <c r="E437">
        <v>431</v>
      </c>
      <c r="G437" t="b">
        <v>0</v>
      </c>
    </row>
    <row r="438" spans="5:7" x14ac:dyDescent="0.25">
      <c r="E438">
        <v>432</v>
      </c>
      <c r="G438" t="b">
        <v>1</v>
      </c>
    </row>
    <row r="439" spans="5:7" x14ac:dyDescent="0.25">
      <c r="E439">
        <v>433</v>
      </c>
      <c r="G439" t="b">
        <v>0</v>
      </c>
    </row>
    <row r="440" spans="5:7" x14ac:dyDescent="0.25">
      <c r="E440">
        <v>434</v>
      </c>
      <c r="G440" t="b">
        <v>0</v>
      </c>
    </row>
    <row r="441" spans="5:7" x14ac:dyDescent="0.25">
      <c r="E441">
        <v>435</v>
      </c>
      <c r="G441" t="b">
        <v>0</v>
      </c>
    </row>
    <row r="442" spans="5:7" x14ac:dyDescent="0.25">
      <c r="E442">
        <v>436</v>
      </c>
      <c r="G442" t="b">
        <v>0</v>
      </c>
    </row>
    <row r="443" spans="5:7" x14ac:dyDescent="0.25">
      <c r="E443">
        <v>437</v>
      </c>
      <c r="G443" t="b">
        <v>0</v>
      </c>
    </row>
    <row r="444" spans="5:7" x14ac:dyDescent="0.25">
      <c r="E444">
        <v>438</v>
      </c>
      <c r="G444" t="b">
        <v>0</v>
      </c>
    </row>
    <row r="445" spans="5:7" x14ac:dyDescent="0.25">
      <c r="E445">
        <v>439</v>
      </c>
      <c r="G445" t="b">
        <v>1</v>
      </c>
    </row>
    <row r="446" spans="5:7" x14ac:dyDescent="0.25">
      <c r="E446">
        <v>440</v>
      </c>
      <c r="G446" t="b">
        <v>0</v>
      </c>
    </row>
    <row r="447" spans="5:7" x14ac:dyDescent="0.25">
      <c r="E447">
        <v>441</v>
      </c>
      <c r="G447" t="b">
        <v>0</v>
      </c>
    </row>
    <row r="448" spans="5:7" x14ac:dyDescent="0.25">
      <c r="E448">
        <v>442</v>
      </c>
      <c r="G448" t="b">
        <v>0</v>
      </c>
    </row>
    <row r="449" spans="5:7" x14ac:dyDescent="0.25">
      <c r="E449">
        <v>443</v>
      </c>
      <c r="G449" t="b">
        <v>0</v>
      </c>
    </row>
    <row r="450" spans="5:7" x14ac:dyDescent="0.25">
      <c r="E450">
        <v>444</v>
      </c>
      <c r="G450" t="b">
        <v>0</v>
      </c>
    </row>
    <row r="451" spans="5:7" x14ac:dyDescent="0.25">
      <c r="E451">
        <v>445</v>
      </c>
      <c r="G451" t="b">
        <v>0</v>
      </c>
    </row>
    <row r="452" spans="5:7" x14ac:dyDescent="0.25">
      <c r="E452">
        <v>446</v>
      </c>
      <c r="G452" t="b">
        <v>0</v>
      </c>
    </row>
    <row r="453" spans="5:7" x14ac:dyDescent="0.25">
      <c r="E453">
        <v>447</v>
      </c>
      <c r="G453" t="b">
        <v>0</v>
      </c>
    </row>
    <row r="454" spans="5:7" x14ac:dyDescent="0.25">
      <c r="E454">
        <v>448</v>
      </c>
      <c r="G454" t="b">
        <v>0</v>
      </c>
    </row>
    <row r="455" spans="5:7" x14ac:dyDescent="0.25">
      <c r="E455">
        <v>449</v>
      </c>
      <c r="G455" t="b">
        <v>0</v>
      </c>
    </row>
    <row r="456" spans="5:7" x14ac:dyDescent="0.25">
      <c r="E456">
        <v>450</v>
      </c>
      <c r="G456" t="b">
        <v>0</v>
      </c>
    </row>
    <row r="457" spans="5:7" x14ac:dyDescent="0.25">
      <c r="E457">
        <v>451</v>
      </c>
      <c r="G457" t="b">
        <v>0</v>
      </c>
    </row>
    <row r="458" spans="5:7" x14ac:dyDescent="0.25">
      <c r="E458">
        <v>452</v>
      </c>
      <c r="G458" t="b">
        <v>0</v>
      </c>
    </row>
    <row r="459" spans="5:7" x14ac:dyDescent="0.25">
      <c r="E459">
        <v>453</v>
      </c>
      <c r="G459" t="b">
        <v>0</v>
      </c>
    </row>
    <row r="460" spans="5:7" x14ac:dyDescent="0.25">
      <c r="E460">
        <v>454</v>
      </c>
      <c r="G460" t="b">
        <v>0</v>
      </c>
    </row>
    <row r="461" spans="5:7" x14ac:dyDescent="0.25">
      <c r="E461">
        <v>455</v>
      </c>
      <c r="G461" t="b">
        <v>0</v>
      </c>
    </row>
    <row r="462" spans="5:7" x14ac:dyDescent="0.25">
      <c r="E462">
        <v>456</v>
      </c>
      <c r="G462" t="b">
        <v>0</v>
      </c>
    </row>
    <row r="463" spans="5:7" x14ac:dyDescent="0.25">
      <c r="E463">
        <v>457</v>
      </c>
      <c r="G463" t="b">
        <v>0</v>
      </c>
    </row>
    <row r="464" spans="5:7" x14ac:dyDescent="0.25">
      <c r="E464">
        <v>458</v>
      </c>
      <c r="G464" t="b">
        <v>0</v>
      </c>
    </row>
    <row r="465" spans="5:7" x14ac:dyDescent="0.25">
      <c r="E465">
        <v>459</v>
      </c>
      <c r="G465" t="b">
        <v>0</v>
      </c>
    </row>
    <row r="466" spans="5:7" x14ac:dyDescent="0.25">
      <c r="E466">
        <v>460</v>
      </c>
      <c r="G466" t="b">
        <v>0</v>
      </c>
    </row>
    <row r="467" spans="5:7" x14ac:dyDescent="0.25">
      <c r="E467">
        <v>461</v>
      </c>
      <c r="G467" t="b">
        <v>0</v>
      </c>
    </row>
    <row r="468" spans="5:7" x14ac:dyDescent="0.25">
      <c r="E468">
        <v>462</v>
      </c>
      <c r="G468" t="b">
        <v>1</v>
      </c>
    </row>
    <row r="469" spans="5:7" x14ac:dyDescent="0.25">
      <c r="E469">
        <v>463</v>
      </c>
      <c r="G469" t="b">
        <v>0</v>
      </c>
    </row>
    <row r="470" spans="5:7" x14ac:dyDescent="0.25">
      <c r="E470">
        <v>464</v>
      </c>
      <c r="G470" t="b">
        <v>0</v>
      </c>
    </row>
    <row r="471" spans="5:7" x14ac:dyDescent="0.25">
      <c r="E471">
        <v>465</v>
      </c>
      <c r="G471" t="b">
        <v>0</v>
      </c>
    </row>
    <row r="472" spans="5:7" x14ac:dyDescent="0.25">
      <c r="E472">
        <v>466</v>
      </c>
      <c r="G472" t="b">
        <v>1</v>
      </c>
    </row>
    <row r="473" spans="5:7" x14ac:dyDescent="0.25">
      <c r="E473">
        <v>467</v>
      </c>
      <c r="G473" t="b">
        <v>0</v>
      </c>
    </row>
    <row r="474" spans="5:7" x14ac:dyDescent="0.25">
      <c r="E474">
        <v>468</v>
      </c>
      <c r="G474" t="b">
        <v>0</v>
      </c>
    </row>
    <row r="475" spans="5:7" x14ac:dyDescent="0.25">
      <c r="E475">
        <v>469</v>
      </c>
      <c r="G475" t="b">
        <v>0</v>
      </c>
    </row>
    <row r="476" spans="5:7" x14ac:dyDescent="0.25">
      <c r="E476">
        <v>470</v>
      </c>
      <c r="G476" t="b">
        <v>0</v>
      </c>
    </row>
    <row r="477" spans="5:7" x14ac:dyDescent="0.25">
      <c r="E477">
        <v>471</v>
      </c>
      <c r="G477" t="b">
        <v>0</v>
      </c>
    </row>
    <row r="478" spans="5:7" x14ac:dyDescent="0.25">
      <c r="E478">
        <v>472</v>
      </c>
      <c r="G478" t="b">
        <v>0</v>
      </c>
    </row>
    <row r="479" spans="5:7" x14ac:dyDescent="0.25">
      <c r="E479">
        <v>473</v>
      </c>
      <c r="G479" t="b">
        <v>0</v>
      </c>
    </row>
    <row r="480" spans="5:7" x14ac:dyDescent="0.25">
      <c r="E480">
        <v>474</v>
      </c>
      <c r="G480" t="b">
        <v>1</v>
      </c>
    </row>
    <row r="481" spans="5:7" x14ac:dyDescent="0.25">
      <c r="E481">
        <v>475</v>
      </c>
      <c r="G481" t="b">
        <v>0</v>
      </c>
    </row>
    <row r="482" spans="5:7" x14ac:dyDescent="0.25">
      <c r="E482">
        <v>476</v>
      </c>
      <c r="G482" t="b">
        <v>0</v>
      </c>
    </row>
    <row r="483" spans="5:7" x14ac:dyDescent="0.25">
      <c r="E483">
        <v>477</v>
      </c>
      <c r="G483" t="b">
        <v>0</v>
      </c>
    </row>
    <row r="484" spans="5:7" x14ac:dyDescent="0.25">
      <c r="E484">
        <v>478</v>
      </c>
      <c r="G484" t="b">
        <v>0</v>
      </c>
    </row>
    <row r="485" spans="5:7" x14ac:dyDescent="0.25">
      <c r="E485">
        <v>479</v>
      </c>
      <c r="G485" t="b">
        <v>0</v>
      </c>
    </row>
    <row r="486" spans="5:7" x14ac:dyDescent="0.25">
      <c r="E486">
        <v>480</v>
      </c>
      <c r="G486" t="b">
        <v>0</v>
      </c>
    </row>
    <row r="487" spans="5:7" x14ac:dyDescent="0.25">
      <c r="E487">
        <v>481</v>
      </c>
      <c r="G487" t="b">
        <v>0</v>
      </c>
    </row>
    <row r="488" spans="5:7" x14ac:dyDescent="0.25">
      <c r="E488">
        <v>482</v>
      </c>
      <c r="G488" t="b">
        <v>0</v>
      </c>
    </row>
    <row r="489" spans="5:7" x14ac:dyDescent="0.25">
      <c r="E489">
        <v>483</v>
      </c>
      <c r="G489" t="b">
        <v>0</v>
      </c>
    </row>
    <row r="490" spans="5:7" x14ac:dyDescent="0.25">
      <c r="E490">
        <v>484</v>
      </c>
      <c r="G490" t="b">
        <v>0</v>
      </c>
    </row>
    <row r="491" spans="5:7" x14ac:dyDescent="0.25">
      <c r="E491">
        <v>485</v>
      </c>
      <c r="G491" t="b">
        <v>1</v>
      </c>
    </row>
    <row r="492" spans="5:7" x14ac:dyDescent="0.25">
      <c r="E492">
        <v>486</v>
      </c>
      <c r="G492" t="b">
        <v>0</v>
      </c>
    </row>
    <row r="493" spans="5:7" x14ac:dyDescent="0.25">
      <c r="E493">
        <v>487</v>
      </c>
      <c r="G493" t="b">
        <v>0</v>
      </c>
    </row>
    <row r="494" spans="5:7" x14ac:dyDescent="0.25">
      <c r="E494">
        <v>488</v>
      </c>
      <c r="G494" t="b">
        <v>0</v>
      </c>
    </row>
    <row r="495" spans="5:7" x14ac:dyDescent="0.25">
      <c r="E495">
        <v>489</v>
      </c>
      <c r="G495" t="b">
        <v>0</v>
      </c>
    </row>
    <row r="496" spans="5:7" x14ac:dyDescent="0.25">
      <c r="E496">
        <v>490</v>
      </c>
      <c r="G496" t="b">
        <v>0</v>
      </c>
    </row>
    <row r="497" spans="5:7" x14ac:dyDescent="0.25">
      <c r="E497">
        <v>491</v>
      </c>
      <c r="G497" t="b">
        <v>0</v>
      </c>
    </row>
    <row r="498" spans="5:7" x14ac:dyDescent="0.25">
      <c r="E498">
        <v>492</v>
      </c>
      <c r="G498" t="b">
        <v>0</v>
      </c>
    </row>
    <row r="499" spans="5:7" x14ac:dyDescent="0.25">
      <c r="E499">
        <v>493</v>
      </c>
      <c r="G499" t="b">
        <v>0</v>
      </c>
    </row>
    <row r="500" spans="5:7" x14ac:dyDescent="0.25">
      <c r="E500">
        <v>494</v>
      </c>
      <c r="G500" t="b">
        <v>0</v>
      </c>
    </row>
    <row r="501" spans="5:7" x14ac:dyDescent="0.25">
      <c r="E501">
        <v>495</v>
      </c>
      <c r="G501" t="b">
        <v>1</v>
      </c>
    </row>
    <row r="502" spans="5:7" x14ac:dyDescent="0.25">
      <c r="E502">
        <v>496</v>
      </c>
      <c r="G502" t="b">
        <v>0</v>
      </c>
    </row>
    <row r="503" spans="5:7" x14ac:dyDescent="0.25">
      <c r="E503">
        <v>497</v>
      </c>
      <c r="G503" t="b">
        <v>0</v>
      </c>
    </row>
    <row r="504" spans="5:7" x14ac:dyDescent="0.25">
      <c r="E504">
        <v>498</v>
      </c>
      <c r="G504" t="b">
        <v>0</v>
      </c>
    </row>
    <row r="505" spans="5:7" x14ac:dyDescent="0.25">
      <c r="E505">
        <v>499</v>
      </c>
      <c r="G505" t="b">
        <v>0</v>
      </c>
    </row>
    <row r="506" spans="5:7" x14ac:dyDescent="0.25">
      <c r="E506">
        <v>500</v>
      </c>
      <c r="G506" t="b">
        <v>0</v>
      </c>
    </row>
    <row r="507" spans="5:7" x14ac:dyDescent="0.25">
      <c r="E507">
        <v>501</v>
      </c>
      <c r="G507" t="b">
        <v>0</v>
      </c>
    </row>
    <row r="508" spans="5:7" x14ac:dyDescent="0.25">
      <c r="E508">
        <v>502</v>
      </c>
      <c r="G508" t="b">
        <v>0</v>
      </c>
    </row>
    <row r="509" spans="5:7" x14ac:dyDescent="0.25">
      <c r="E509">
        <v>503</v>
      </c>
      <c r="G509" t="b">
        <v>0</v>
      </c>
    </row>
    <row r="510" spans="5:7" x14ac:dyDescent="0.25">
      <c r="E510">
        <v>504</v>
      </c>
      <c r="G510" t="b">
        <v>0</v>
      </c>
    </row>
    <row r="511" spans="5:7" x14ac:dyDescent="0.25">
      <c r="E511">
        <v>505</v>
      </c>
      <c r="G511" t="b">
        <v>0</v>
      </c>
    </row>
    <row r="512" spans="5:7" x14ac:dyDescent="0.25">
      <c r="E512">
        <v>506</v>
      </c>
      <c r="G512" t="b">
        <v>0</v>
      </c>
    </row>
    <row r="513" spans="5:7" x14ac:dyDescent="0.25">
      <c r="E513">
        <v>507</v>
      </c>
      <c r="G513" t="b">
        <v>0</v>
      </c>
    </row>
    <row r="514" spans="5:7" x14ac:dyDescent="0.25">
      <c r="E514">
        <v>508</v>
      </c>
      <c r="G514" t="b">
        <v>0</v>
      </c>
    </row>
    <row r="515" spans="5:7" x14ac:dyDescent="0.25">
      <c r="E515">
        <v>509</v>
      </c>
      <c r="G515" t="b">
        <v>0</v>
      </c>
    </row>
    <row r="516" spans="5:7" x14ac:dyDescent="0.25">
      <c r="E516">
        <v>510</v>
      </c>
      <c r="G516" t="b">
        <v>0</v>
      </c>
    </row>
    <row r="517" spans="5:7" x14ac:dyDescent="0.25">
      <c r="E517">
        <v>511</v>
      </c>
      <c r="G517" t="b">
        <v>0</v>
      </c>
    </row>
    <row r="518" spans="5:7" x14ac:dyDescent="0.25">
      <c r="E518">
        <v>512</v>
      </c>
      <c r="G518" t="b">
        <v>1</v>
      </c>
    </row>
    <row r="519" spans="5:7" x14ac:dyDescent="0.25">
      <c r="E519">
        <v>513</v>
      </c>
      <c r="G519" t="b">
        <v>0</v>
      </c>
    </row>
    <row r="520" spans="5:7" x14ac:dyDescent="0.25">
      <c r="E520">
        <v>514</v>
      </c>
      <c r="G520" t="b">
        <v>0</v>
      </c>
    </row>
    <row r="521" spans="5:7" x14ac:dyDescent="0.25">
      <c r="E521">
        <v>515</v>
      </c>
      <c r="G521" t="b">
        <v>0</v>
      </c>
    </row>
    <row r="522" spans="5:7" x14ac:dyDescent="0.25">
      <c r="E522">
        <v>516</v>
      </c>
      <c r="G522" t="b">
        <v>0</v>
      </c>
    </row>
    <row r="523" spans="5:7" x14ac:dyDescent="0.25">
      <c r="E523">
        <v>517</v>
      </c>
      <c r="G523" t="b">
        <v>0</v>
      </c>
    </row>
    <row r="524" spans="5:7" x14ac:dyDescent="0.25">
      <c r="E524">
        <v>518</v>
      </c>
      <c r="G524" t="b">
        <v>0</v>
      </c>
    </row>
    <row r="525" spans="5:7" x14ac:dyDescent="0.25">
      <c r="E525">
        <v>519</v>
      </c>
      <c r="G525" t="b">
        <v>0</v>
      </c>
    </row>
    <row r="526" spans="5:7" x14ac:dyDescent="0.25">
      <c r="E526">
        <v>520</v>
      </c>
      <c r="G526" t="b">
        <v>1</v>
      </c>
    </row>
    <row r="527" spans="5:7" x14ac:dyDescent="0.25">
      <c r="E527">
        <v>521</v>
      </c>
      <c r="G527" t="b">
        <v>0</v>
      </c>
    </row>
    <row r="528" spans="5:7" x14ac:dyDescent="0.25">
      <c r="E528">
        <v>522</v>
      </c>
      <c r="G528" t="b">
        <v>0</v>
      </c>
    </row>
    <row r="529" spans="5:7" x14ac:dyDescent="0.25">
      <c r="E529">
        <v>523</v>
      </c>
      <c r="G529" t="b">
        <v>1</v>
      </c>
    </row>
    <row r="530" spans="5:7" x14ac:dyDescent="0.25">
      <c r="E530">
        <v>524</v>
      </c>
      <c r="G530" t="b">
        <v>0</v>
      </c>
    </row>
    <row r="531" spans="5:7" x14ac:dyDescent="0.25">
      <c r="E531">
        <v>525</v>
      </c>
      <c r="G531" t="b">
        <v>0</v>
      </c>
    </row>
    <row r="532" spans="5:7" x14ac:dyDescent="0.25">
      <c r="E532">
        <v>526</v>
      </c>
      <c r="G532" t="b">
        <v>0</v>
      </c>
    </row>
    <row r="533" spans="5:7" x14ac:dyDescent="0.25">
      <c r="E533">
        <v>527</v>
      </c>
      <c r="G533" t="b">
        <v>0</v>
      </c>
    </row>
    <row r="534" spans="5:7" x14ac:dyDescent="0.25">
      <c r="E534">
        <v>528</v>
      </c>
      <c r="G534" t="b">
        <v>0</v>
      </c>
    </row>
    <row r="535" spans="5:7" x14ac:dyDescent="0.25">
      <c r="E535">
        <v>529</v>
      </c>
      <c r="G535" t="b">
        <v>0</v>
      </c>
    </row>
    <row r="536" spans="5:7" x14ac:dyDescent="0.25">
      <c r="E536">
        <v>530</v>
      </c>
      <c r="G536" t="b">
        <v>1</v>
      </c>
    </row>
    <row r="537" spans="5:7" x14ac:dyDescent="0.25">
      <c r="E537">
        <v>531</v>
      </c>
      <c r="G537" t="b">
        <v>0</v>
      </c>
    </row>
    <row r="538" spans="5:7" x14ac:dyDescent="0.25">
      <c r="E538">
        <v>532</v>
      </c>
      <c r="G538" t="b">
        <v>0</v>
      </c>
    </row>
    <row r="539" spans="5:7" x14ac:dyDescent="0.25">
      <c r="E539">
        <v>533</v>
      </c>
      <c r="G539" t="b">
        <v>0</v>
      </c>
    </row>
    <row r="540" spans="5:7" x14ac:dyDescent="0.25">
      <c r="E540">
        <v>534</v>
      </c>
      <c r="G540" t="b">
        <v>0</v>
      </c>
    </row>
    <row r="541" spans="5:7" x14ac:dyDescent="0.25">
      <c r="E541">
        <v>535</v>
      </c>
      <c r="G541" t="b">
        <v>0</v>
      </c>
    </row>
    <row r="542" spans="5:7" x14ac:dyDescent="0.25">
      <c r="E542">
        <v>536</v>
      </c>
      <c r="G542" t="b">
        <v>0</v>
      </c>
    </row>
    <row r="543" spans="5:7" x14ac:dyDescent="0.25">
      <c r="E543">
        <v>537</v>
      </c>
      <c r="G543" t="b">
        <v>1</v>
      </c>
    </row>
    <row r="544" spans="5:7" x14ac:dyDescent="0.25">
      <c r="E544">
        <v>538</v>
      </c>
      <c r="G544" t="b">
        <v>0</v>
      </c>
    </row>
    <row r="545" spans="5:7" x14ac:dyDescent="0.25">
      <c r="E545">
        <v>539</v>
      </c>
      <c r="G545" t="b">
        <v>0</v>
      </c>
    </row>
    <row r="546" spans="5:7" x14ac:dyDescent="0.25">
      <c r="E546">
        <v>540</v>
      </c>
      <c r="G546" t="b">
        <v>0</v>
      </c>
    </row>
    <row r="547" spans="5:7" x14ac:dyDescent="0.25">
      <c r="E547">
        <v>541</v>
      </c>
      <c r="G547" t="b">
        <v>0</v>
      </c>
    </row>
    <row r="548" spans="5:7" x14ac:dyDescent="0.25">
      <c r="E548">
        <v>542</v>
      </c>
      <c r="G548" t="b">
        <v>0</v>
      </c>
    </row>
    <row r="549" spans="5:7" x14ac:dyDescent="0.25">
      <c r="E549">
        <v>543</v>
      </c>
      <c r="G549" t="b">
        <v>0</v>
      </c>
    </row>
    <row r="550" spans="5:7" x14ac:dyDescent="0.25">
      <c r="E550">
        <v>544</v>
      </c>
      <c r="G550" t="b">
        <v>0</v>
      </c>
    </row>
    <row r="551" spans="5:7" x14ac:dyDescent="0.25">
      <c r="E551">
        <v>545</v>
      </c>
      <c r="G551" t="b">
        <v>0</v>
      </c>
    </row>
    <row r="552" spans="5:7" x14ac:dyDescent="0.25">
      <c r="E552">
        <v>546</v>
      </c>
      <c r="G552" t="b">
        <v>0</v>
      </c>
    </row>
    <row r="553" spans="5:7" x14ac:dyDescent="0.25">
      <c r="E553">
        <v>547</v>
      </c>
      <c r="G553" t="b">
        <v>1</v>
      </c>
    </row>
    <row r="554" spans="5:7" x14ac:dyDescent="0.25">
      <c r="E554">
        <v>548</v>
      </c>
      <c r="G554" t="b">
        <v>1</v>
      </c>
    </row>
    <row r="555" spans="5:7" x14ac:dyDescent="0.25">
      <c r="E555">
        <v>549</v>
      </c>
      <c r="G555" t="b">
        <v>0</v>
      </c>
    </row>
    <row r="556" spans="5:7" x14ac:dyDescent="0.25">
      <c r="E556">
        <v>550</v>
      </c>
      <c r="G556" t="b">
        <v>0</v>
      </c>
    </row>
    <row r="557" spans="5:7" x14ac:dyDescent="0.25">
      <c r="E557">
        <v>551</v>
      </c>
      <c r="G557" t="b">
        <v>0</v>
      </c>
    </row>
    <row r="558" spans="5:7" x14ac:dyDescent="0.25">
      <c r="E558">
        <v>552</v>
      </c>
      <c r="G558" t="b">
        <v>0</v>
      </c>
    </row>
    <row r="559" spans="5:7" x14ac:dyDescent="0.25">
      <c r="E559">
        <v>553</v>
      </c>
      <c r="G559" t="b">
        <v>0</v>
      </c>
    </row>
    <row r="560" spans="5:7" x14ac:dyDescent="0.25">
      <c r="E560">
        <v>554</v>
      </c>
      <c r="G560" t="b">
        <v>0</v>
      </c>
    </row>
    <row r="561" spans="5:7" x14ac:dyDescent="0.25">
      <c r="E561">
        <v>555</v>
      </c>
      <c r="G561" t="b">
        <v>0</v>
      </c>
    </row>
    <row r="562" spans="5:7" x14ac:dyDescent="0.25">
      <c r="E562">
        <v>556</v>
      </c>
      <c r="G562" t="b">
        <v>0</v>
      </c>
    </row>
    <row r="563" spans="5:7" x14ac:dyDescent="0.25">
      <c r="E563">
        <v>557</v>
      </c>
      <c r="G563" t="b">
        <v>0</v>
      </c>
    </row>
    <row r="564" spans="5:7" x14ac:dyDescent="0.25">
      <c r="E564">
        <v>558</v>
      </c>
      <c r="G564" t="b">
        <v>0</v>
      </c>
    </row>
    <row r="565" spans="5:7" x14ac:dyDescent="0.25">
      <c r="E565">
        <v>559</v>
      </c>
      <c r="G565" t="b">
        <v>0</v>
      </c>
    </row>
    <row r="566" spans="5:7" x14ac:dyDescent="0.25">
      <c r="E566">
        <v>560</v>
      </c>
      <c r="G566" t="b">
        <v>1</v>
      </c>
    </row>
    <row r="567" spans="5:7" x14ac:dyDescent="0.25">
      <c r="E567">
        <v>561</v>
      </c>
      <c r="G567" t="b">
        <v>0</v>
      </c>
    </row>
    <row r="568" spans="5:7" x14ac:dyDescent="0.25">
      <c r="E568">
        <v>562</v>
      </c>
      <c r="G568" t="b">
        <v>0</v>
      </c>
    </row>
    <row r="569" spans="5:7" x14ac:dyDescent="0.25">
      <c r="E569">
        <v>563</v>
      </c>
      <c r="G569" t="b">
        <v>0</v>
      </c>
    </row>
    <row r="570" spans="5:7" x14ac:dyDescent="0.25">
      <c r="E570">
        <v>564</v>
      </c>
      <c r="G570" t="b">
        <v>0</v>
      </c>
    </row>
    <row r="571" spans="5:7" x14ac:dyDescent="0.25">
      <c r="E571">
        <v>565</v>
      </c>
      <c r="G571" t="b">
        <v>0</v>
      </c>
    </row>
    <row r="572" spans="5:7" x14ac:dyDescent="0.25">
      <c r="E572">
        <v>566</v>
      </c>
      <c r="G572" t="b">
        <v>0</v>
      </c>
    </row>
    <row r="573" spans="5:7" x14ac:dyDescent="0.25">
      <c r="E573">
        <v>567</v>
      </c>
      <c r="G573" t="b">
        <v>0</v>
      </c>
    </row>
    <row r="574" spans="5:7" x14ac:dyDescent="0.25">
      <c r="E574">
        <v>568</v>
      </c>
      <c r="G574" t="b">
        <v>0</v>
      </c>
    </row>
    <row r="575" spans="5:7" x14ac:dyDescent="0.25">
      <c r="E575">
        <v>569</v>
      </c>
      <c r="G575" t="b">
        <v>0</v>
      </c>
    </row>
    <row r="576" spans="5:7" x14ac:dyDescent="0.25">
      <c r="E576">
        <v>570</v>
      </c>
      <c r="G576" t="b">
        <v>0</v>
      </c>
    </row>
    <row r="577" spans="5:7" x14ac:dyDescent="0.25">
      <c r="E577">
        <v>571</v>
      </c>
      <c r="G577" t="b">
        <v>0</v>
      </c>
    </row>
    <row r="578" spans="5:7" x14ac:dyDescent="0.25">
      <c r="E578">
        <v>572</v>
      </c>
      <c r="G578" t="b">
        <v>1</v>
      </c>
    </row>
    <row r="579" spans="5:7" x14ac:dyDescent="0.25">
      <c r="E579">
        <v>573</v>
      </c>
      <c r="G579" t="b">
        <v>0</v>
      </c>
    </row>
    <row r="580" spans="5:7" x14ac:dyDescent="0.25">
      <c r="E580">
        <v>574</v>
      </c>
      <c r="G580" t="b">
        <v>1</v>
      </c>
    </row>
    <row r="581" spans="5:7" x14ac:dyDescent="0.25">
      <c r="E581">
        <v>575</v>
      </c>
      <c r="G581" t="b">
        <v>0</v>
      </c>
    </row>
    <row r="582" spans="5:7" x14ac:dyDescent="0.25">
      <c r="E582">
        <v>576</v>
      </c>
      <c r="G582" t="b">
        <v>1</v>
      </c>
    </row>
    <row r="583" spans="5:7" x14ac:dyDescent="0.25">
      <c r="E583">
        <v>577</v>
      </c>
      <c r="G583" t="b">
        <v>0</v>
      </c>
    </row>
    <row r="584" spans="5:7" x14ac:dyDescent="0.25">
      <c r="E584">
        <v>578</v>
      </c>
      <c r="G584" t="b">
        <v>1</v>
      </c>
    </row>
    <row r="585" spans="5:7" x14ac:dyDescent="0.25">
      <c r="E585">
        <v>579</v>
      </c>
      <c r="G585" t="b">
        <v>0</v>
      </c>
    </row>
    <row r="586" spans="5:7" x14ac:dyDescent="0.25">
      <c r="E586">
        <v>580</v>
      </c>
      <c r="G586" t="b">
        <v>0</v>
      </c>
    </row>
    <row r="587" spans="5:7" x14ac:dyDescent="0.25">
      <c r="E587">
        <v>581</v>
      </c>
      <c r="G587" t="b">
        <v>0</v>
      </c>
    </row>
    <row r="588" spans="5:7" x14ac:dyDescent="0.25">
      <c r="E588">
        <v>582</v>
      </c>
      <c r="G588" t="b">
        <v>0</v>
      </c>
    </row>
    <row r="589" spans="5:7" x14ac:dyDescent="0.25">
      <c r="E589">
        <v>583</v>
      </c>
      <c r="G589" t="b">
        <v>0</v>
      </c>
    </row>
    <row r="590" spans="5:7" x14ac:dyDescent="0.25">
      <c r="E590">
        <v>584</v>
      </c>
      <c r="G590" t="b">
        <v>1</v>
      </c>
    </row>
    <row r="591" spans="5:7" x14ac:dyDescent="0.25">
      <c r="E591">
        <v>585</v>
      </c>
      <c r="G591" t="b">
        <v>0</v>
      </c>
    </row>
    <row r="592" spans="5:7" x14ac:dyDescent="0.25">
      <c r="E592">
        <v>586</v>
      </c>
      <c r="G592" t="b">
        <v>0</v>
      </c>
    </row>
    <row r="593" spans="5:7" x14ac:dyDescent="0.25">
      <c r="E593">
        <v>587</v>
      </c>
      <c r="G593" t="b">
        <v>0</v>
      </c>
    </row>
    <row r="594" spans="5:7" x14ac:dyDescent="0.25">
      <c r="E594">
        <v>588</v>
      </c>
      <c r="G594" t="b">
        <v>0</v>
      </c>
    </row>
    <row r="595" spans="5:7" x14ac:dyDescent="0.25">
      <c r="E595">
        <v>589</v>
      </c>
      <c r="G595" t="b">
        <v>0</v>
      </c>
    </row>
    <row r="596" spans="5:7" x14ac:dyDescent="0.25">
      <c r="E596">
        <v>590</v>
      </c>
      <c r="G596" t="b">
        <v>0</v>
      </c>
    </row>
    <row r="597" spans="5:7" x14ac:dyDescent="0.25">
      <c r="E597">
        <v>591</v>
      </c>
      <c r="G597" t="b">
        <v>0</v>
      </c>
    </row>
    <row r="598" spans="5:7" x14ac:dyDescent="0.25">
      <c r="E598">
        <v>592</v>
      </c>
      <c r="G598" t="b">
        <v>0</v>
      </c>
    </row>
    <row r="599" spans="5:7" x14ac:dyDescent="0.25">
      <c r="E599">
        <v>593</v>
      </c>
      <c r="G599" t="b">
        <v>0</v>
      </c>
    </row>
    <row r="600" spans="5:7" x14ac:dyDescent="0.25">
      <c r="E600">
        <v>594</v>
      </c>
      <c r="G600" t="b">
        <v>0</v>
      </c>
    </row>
    <row r="601" spans="5:7" x14ac:dyDescent="0.25">
      <c r="E601">
        <v>595</v>
      </c>
      <c r="G601" t="b">
        <v>0</v>
      </c>
    </row>
    <row r="602" spans="5:7" x14ac:dyDescent="0.25">
      <c r="E602">
        <v>596</v>
      </c>
      <c r="G602" t="b">
        <v>0</v>
      </c>
    </row>
    <row r="603" spans="5:7" x14ac:dyDescent="0.25">
      <c r="E603">
        <v>597</v>
      </c>
      <c r="G603" t="b">
        <v>1</v>
      </c>
    </row>
    <row r="604" spans="5:7" x14ac:dyDescent="0.25">
      <c r="E604">
        <v>598</v>
      </c>
      <c r="G604" t="b">
        <v>0</v>
      </c>
    </row>
    <row r="605" spans="5:7" x14ac:dyDescent="0.25">
      <c r="E605">
        <v>599</v>
      </c>
      <c r="G605" t="b">
        <v>0</v>
      </c>
    </row>
    <row r="606" spans="5:7" x14ac:dyDescent="0.25">
      <c r="E606">
        <v>600</v>
      </c>
      <c r="G606" t="b">
        <v>0</v>
      </c>
    </row>
    <row r="607" spans="5:7" x14ac:dyDescent="0.25">
      <c r="E607">
        <v>601</v>
      </c>
      <c r="G607" t="b">
        <v>0</v>
      </c>
    </row>
    <row r="608" spans="5:7" x14ac:dyDescent="0.25">
      <c r="E608">
        <v>602</v>
      </c>
      <c r="G608" t="b">
        <v>0</v>
      </c>
    </row>
    <row r="609" spans="5:7" x14ac:dyDescent="0.25">
      <c r="E609">
        <v>603</v>
      </c>
      <c r="G609" t="b">
        <v>0</v>
      </c>
    </row>
    <row r="610" spans="5:7" x14ac:dyDescent="0.25">
      <c r="E610">
        <v>604</v>
      </c>
      <c r="G610" t="b">
        <v>0</v>
      </c>
    </row>
    <row r="611" spans="5:7" x14ac:dyDescent="0.25">
      <c r="E611">
        <v>605</v>
      </c>
      <c r="G611" t="b">
        <v>1</v>
      </c>
    </row>
    <row r="612" spans="5:7" x14ac:dyDescent="0.25">
      <c r="E612">
        <v>606</v>
      </c>
      <c r="G612" t="b">
        <v>0</v>
      </c>
    </row>
    <row r="613" spans="5:7" x14ac:dyDescent="0.25">
      <c r="E613">
        <v>607</v>
      </c>
      <c r="G613" t="b">
        <v>0</v>
      </c>
    </row>
    <row r="614" spans="5:7" x14ac:dyDescent="0.25">
      <c r="E614">
        <v>608</v>
      </c>
      <c r="G614" t="b">
        <v>0</v>
      </c>
    </row>
    <row r="615" spans="5:7" x14ac:dyDescent="0.25">
      <c r="E615">
        <v>609</v>
      </c>
      <c r="G615" t="b">
        <v>0</v>
      </c>
    </row>
    <row r="616" spans="5:7" x14ac:dyDescent="0.25">
      <c r="E616">
        <v>610</v>
      </c>
      <c r="G616" t="b">
        <v>0</v>
      </c>
    </row>
    <row r="617" spans="5:7" x14ac:dyDescent="0.25">
      <c r="E617">
        <v>611</v>
      </c>
      <c r="G617" t="b">
        <v>0</v>
      </c>
    </row>
    <row r="618" spans="5:7" x14ac:dyDescent="0.25">
      <c r="E618">
        <v>612</v>
      </c>
      <c r="G618" t="b">
        <v>1</v>
      </c>
    </row>
    <row r="619" spans="5:7" x14ac:dyDescent="0.25">
      <c r="E619">
        <v>613</v>
      </c>
      <c r="G619" t="b">
        <v>0</v>
      </c>
    </row>
    <row r="620" spans="5:7" x14ac:dyDescent="0.25">
      <c r="E620">
        <v>614</v>
      </c>
      <c r="G620" t="b">
        <v>0</v>
      </c>
    </row>
    <row r="621" spans="5:7" x14ac:dyDescent="0.25">
      <c r="E621">
        <v>615</v>
      </c>
      <c r="G621" t="b">
        <v>0</v>
      </c>
    </row>
    <row r="622" spans="5:7" x14ac:dyDescent="0.25">
      <c r="E622">
        <v>616</v>
      </c>
      <c r="G622" t="b">
        <v>0</v>
      </c>
    </row>
    <row r="623" spans="5:7" x14ac:dyDescent="0.25">
      <c r="E623">
        <v>617</v>
      </c>
      <c r="G623" t="b">
        <v>1</v>
      </c>
    </row>
    <row r="624" spans="5:7" x14ac:dyDescent="0.25">
      <c r="E624">
        <v>618</v>
      </c>
      <c r="G624" t="b">
        <v>0</v>
      </c>
    </row>
    <row r="625" spans="5:7" x14ac:dyDescent="0.25">
      <c r="E625">
        <v>619</v>
      </c>
      <c r="G625" t="b">
        <v>0</v>
      </c>
    </row>
    <row r="626" spans="5:7" x14ac:dyDescent="0.25">
      <c r="E626">
        <v>620</v>
      </c>
      <c r="G626" t="b">
        <v>0</v>
      </c>
    </row>
    <row r="627" spans="5:7" x14ac:dyDescent="0.25">
      <c r="E627">
        <v>621</v>
      </c>
      <c r="G627" t="b">
        <v>0</v>
      </c>
    </row>
    <row r="628" spans="5:7" x14ac:dyDescent="0.25">
      <c r="E628">
        <v>622</v>
      </c>
      <c r="G628" t="b">
        <v>0</v>
      </c>
    </row>
    <row r="629" spans="5:7" x14ac:dyDescent="0.25">
      <c r="E629">
        <v>623</v>
      </c>
      <c r="G629" t="b">
        <v>0</v>
      </c>
    </row>
    <row r="630" spans="5:7" x14ac:dyDescent="0.25">
      <c r="E630">
        <v>624</v>
      </c>
      <c r="G630" t="b">
        <v>1</v>
      </c>
    </row>
    <row r="631" spans="5:7" x14ac:dyDescent="0.25">
      <c r="E631">
        <v>625</v>
      </c>
      <c r="G631" t="b">
        <v>0</v>
      </c>
    </row>
    <row r="632" spans="5:7" x14ac:dyDescent="0.25">
      <c r="E632">
        <v>626</v>
      </c>
      <c r="G632" t="b">
        <v>0</v>
      </c>
    </row>
    <row r="633" spans="5:7" x14ac:dyDescent="0.25">
      <c r="E633">
        <v>627</v>
      </c>
      <c r="G633" t="b">
        <v>0</v>
      </c>
    </row>
    <row r="634" spans="5:7" x14ac:dyDescent="0.25">
      <c r="E634">
        <v>628</v>
      </c>
      <c r="G634" t="b">
        <v>0</v>
      </c>
    </row>
    <row r="635" spans="5:7" x14ac:dyDescent="0.25">
      <c r="E635">
        <v>629</v>
      </c>
      <c r="G635" t="b">
        <v>0</v>
      </c>
    </row>
    <row r="636" spans="5:7" x14ac:dyDescent="0.25">
      <c r="E636">
        <v>630</v>
      </c>
      <c r="G636" t="b">
        <v>0</v>
      </c>
    </row>
    <row r="637" spans="5:7" x14ac:dyDescent="0.25">
      <c r="E637">
        <v>631</v>
      </c>
      <c r="G637" t="b">
        <v>0</v>
      </c>
    </row>
    <row r="638" spans="5:7" x14ac:dyDescent="0.25">
      <c r="E638">
        <v>632</v>
      </c>
      <c r="G638" t="b">
        <v>1</v>
      </c>
    </row>
    <row r="639" spans="5:7" x14ac:dyDescent="0.25">
      <c r="E639">
        <v>633</v>
      </c>
      <c r="G639" t="b">
        <v>0</v>
      </c>
    </row>
    <row r="640" spans="5:7" x14ac:dyDescent="0.25">
      <c r="E640">
        <v>634</v>
      </c>
      <c r="G640" t="b">
        <v>0</v>
      </c>
    </row>
    <row r="641" spans="5:7" x14ac:dyDescent="0.25">
      <c r="E641">
        <v>635</v>
      </c>
      <c r="G641" t="b">
        <v>0</v>
      </c>
    </row>
    <row r="642" spans="5:7" x14ac:dyDescent="0.25">
      <c r="E642">
        <v>636</v>
      </c>
      <c r="G642" t="b">
        <v>0</v>
      </c>
    </row>
    <row r="643" spans="5:7" x14ac:dyDescent="0.25">
      <c r="E643">
        <v>637</v>
      </c>
      <c r="G643" t="b">
        <v>0</v>
      </c>
    </row>
    <row r="644" spans="5:7" x14ac:dyDescent="0.25">
      <c r="E644">
        <v>638</v>
      </c>
      <c r="G644" t="b">
        <v>0</v>
      </c>
    </row>
    <row r="645" spans="5:7" x14ac:dyDescent="0.25">
      <c r="E645">
        <v>639</v>
      </c>
      <c r="G645" t="b">
        <v>0</v>
      </c>
    </row>
    <row r="646" spans="5:7" x14ac:dyDescent="0.25">
      <c r="E646">
        <v>640</v>
      </c>
      <c r="G646" t="b">
        <v>0</v>
      </c>
    </row>
    <row r="647" spans="5:7" x14ac:dyDescent="0.25">
      <c r="E647">
        <v>641</v>
      </c>
      <c r="G647" t="b">
        <v>0</v>
      </c>
    </row>
    <row r="648" spans="5:7" x14ac:dyDescent="0.25">
      <c r="E648">
        <v>642</v>
      </c>
      <c r="G648" t="b">
        <v>0</v>
      </c>
    </row>
    <row r="649" spans="5:7" x14ac:dyDescent="0.25">
      <c r="E649">
        <v>643</v>
      </c>
      <c r="G649" t="b">
        <v>0</v>
      </c>
    </row>
    <row r="650" spans="5:7" x14ac:dyDescent="0.25">
      <c r="E650">
        <v>644</v>
      </c>
      <c r="G650" t="b">
        <v>0</v>
      </c>
    </row>
    <row r="651" spans="5:7" x14ac:dyDescent="0.25">
      <c r="E651">
        <v>645</v>
      </c>
      <c r="G651" t="b">
        <v>0</v>
      </c>
    </row>
    <row r="652" spans="5:7" x14ac:dyDescent="0.25">
      <c r="E652">
        <v>646</v>
      </c>
      <c r="G652" t="b">
        <v>0</v>
      </c>
    </row>
    <row r="653" spans="5:7" x14ac:dyDescent="0.25">
      <c r="E653">
        <v>647</v>
      </c>
      <c r="G653" t="b">
        <v>0</v>
      </c>
    </row>
    <row r="654" spans="5:7" x14ac:dyDescent="0.25">
      <c r="E654">
        <v>648</v>
      </c>
      <c r="G654" t="b">
        <v>1</v>
      </c>
    </row>
    <row r="655" spans="5:7" x14ac:dyDescent="0.25">
      <c r="E655">
        <v>649</v>
      </c>
      <c r="G655" t="b">
        <v>0</v>
      </c>
    </row>
    <row r="656" spans="5:7" x14ac:dyDescent="0.25">
      <c r="E656">
        <v>650</v>
      </c>
      <c r="G656" t="b">
        <v>0</v>
      </c>
    </row>
    <row r="657" spans="5:7" x14ac:dyDescent="0.25">
      <c r="E657">
        <v>651</v>
      </c>
      <c r="G657" t="b">
        <v>0</v>
      </c>
    </row>
    <row r="658" spans="5:7" x14ac:dyDescent="0.25">
      <c r="E658">
        <v>652</v>
      </c>
      <c r="G658" t="b">
        <v>0</v>
      </c>
    </row>
    <row r="659" spans="5:7" x14ac:dyDescent="0.25">
      <c r="E659">
        <v>653</v>
      </c>
      <c r="G659" t="b">
        <v>0</v>
      </c>
    </row>
    <row r="660" spans="5:7" x14ac:dyDescent="0.25">
      <c r="E660">
        <v>654</v>
      </c>
      <c r="G660" t="b">
        <v>0</v>
      </c>
    </row>
    <row r="661" spans="5:7" x14ac:dyDescent="0.25">
      <c r="E661">
        <v>655</v>
      </c>
      <c r="G661" t="b">
        <v>0</v>
      </c>
    </row>
    <row r="662" spans="5:7" x14ac:dyDescent="0.25">
      <c r="E662">
        <v>656</v>
      </c>
      <c r="G662" t="b">
        <v>0</v>
      </c>
    </row>
    <row r="663" spans="5:7" x14ac:dyDescent="0.25">
      <c r="E663">
        <v>657</v>
      </c>
      <c r="G663" t="b">
        <v>0</v>
      </c>
    </row>
    <row r="664" spans="5:7" x14ac:dyDescent="0.25">
      <c r="E664">
        <v>658</v>
      </c>
      <c r="G664" t="b">
        <v>0</v>
      </c>
    </row>
    <row r="665" spans="5:7" x14ac:dyDescent="0.25">
      <c r="E665">
        <v>659</v>
      </c>
      <c r="G665" t="b">
        <v>0</v>
      </c>
    </row>
    <row r="666" spans="5:7" x14ac:dyDescent="0.25">
      <c r="E666">
        <v>660</v>
      </c>
      <c r="G666" t="b">
        <v>0</v>
      </c>
    </row>
    <row r="667" spans="5:7" x14ac:dyDescent="0.25">
      <c r="E667">
        <v>661</v>
      </c>
      <c r="G667" t="b">
        <v>0</v>
      </c>
    </row>
    <row r="668" spans="5:7" x14ac:dyDescent="0.25">
      <c r="E668">
        <v>662</v>
      </c>
      <c r="G668" t="b">
        <v>0</v>
      </c>
    </row>
    <row r="669" spans="5:7" x14ac:dyDescent="0.25">
      <c r="E669">
        <v>663</v>
      </c>
      <c r="G669" t="b">
        <v>0</v>
      </c>
    </row>
    <row r="670" spans="5:7" x14ac:dyDescent="0.25">
      <c r="E670">
        <v>664</v>
      </c>
      <c r="G670" t="b">
        <v>0</v>
      </c>
    </row>
    <row r="671" spans="5:7" x14ac:dyDescent="0.25">
      <c r="E671">
        <v>665</v>
      </c>
      <c r="G671" t="b">
        <v>0</v>
      </c>
    </row>
    <row r="672" spans="5:7" x14ac:dyDescent="0.25">
      <c r="E672">
        <v>666</v>
      </c>
      <c r="G672" t="b">
        <v>0</v>
      </c>
    </row>
    <row r="673" spans="5:7" x14ac:dyDescent="0.25">
      <c r="E673">
        <v>667</v>
      </c>
      <c r="G673" t="b">
        <v>0</v>
      </c>
    </row>
    <row r="674" spans="5:7" x14ac:dyDescent="0.25">
      <c r="E674">
        <v>668</v>
      </c>
      <c r="G674" t="b">
        <v>0</v>
      </c>
    </row>
    <row r="675" spans="5:7" x14ac:dyDescent="0.25">
      <c r="E675">
        <v>669</v>
      </c>
      <c r="G675" t="b">
        <v>0</v>
      </c>
    </row>
    <row r="676" spans="5:7" x14ac:dyDescent="0.25">
      <c r="E676">
        <v>670</v>
      </c>
      <c r="G676" t="b">
        <v>0</v>
      </c>
    </row>
    <row r="677" spans="5:7" x14ac:dyDescent="0.25">
      <c r="E677">
        <v>671</v>
      </c>
      <c r="G677" t="b">
        <v>0</v>
      </c>
    </row>
    <row r="678" spans="5:7" x14ac:dyDescent="0.25">
      <c r="E678">
        <v>672</v>
      </c>
      <c r="G678" t="b">
        <v>0</v>
      </c>
    </row>
    <row r="679" spans="5:7" x14ac:dyDescent="0.25">
      <c r="E679">
        <v>673</v>
      </c>
      <c r="G679" t="b">
        <v>0</v>
      </c>
    </row>
    <row r="680" spans="5:7" x14ac:dyDescent="0.25">
      <c r="E680">
        <v>674</v>
      </c>
      <c r="G680" t="b">
        <v>0</v>
      </c>
    </row>
    <row r="681" spans="5:7" x14ac:dyDescent="0.25">
      <c r="E681">
        <v>675</v>
      </c>
      <c r="G681" t="b">
        <v>0</v>
      </c>
    </row>
    <row r="682" spans="5:7" x14ac:dyDescent="0.25">
      <c r="E682">
        <v>676</v>
      </c>
      <c r="G682" t="b">
        <v>0</v>
      </c>
    </row>
    <row r="683" spans="5:7" x14ac:dyDescent="0.25">
      <c r="E683">
        <v>677</v>
      </c>
      <c r="G683" t="b">
        <v>0</v>
      </c>
    </row>
    <row r="684" spans="5:7" x14ac:dyDescent="0.25">
      <c r="E684">
        <v>678</v>
      </c>
      <c r="G684" t="b">
        <v>0</v>
      </c>
    </row>
    <row r="685" spans="5:7" x14ac:dyDescent="0.25">
      <c r="E685">
        <v>679</v>
      </c>
      <c r="G685" t="b">
        <v>0</v>
      </c>
    </row>
    <row r="686" spans="5:7" x14ac:dyDescent="0.25">
      <c r="E686">
        <v>680</v>
      </c>
      <c r="G686" t="b">
        <v>0</v>
      </c>
    </row>
    <row r="687" spans="5:7" x14ac:dyDescent="0.25">
      <c r="E687">
        <v>681</v>
      </c>
      <c r="G687" t="b">
        <v>0</v>
      </c>
    </row>
    <row r="688" spans="5:7" x14ac:dyDescent="0.25">
      <c r="E688">
        <v>682</v>
      </c>
      <c r="G688" t="b">
        <v>0</v>
      </c>
    </row>
    <row r="689" spans="5:7" x14ac:dyDescent="0.25">
      <c r="E689">
        <v>683</v>
      </c>
      <c r="G689" t="b">
        <v>0</v>
      </c>
    </row>
    <row r="690" spans="5:7" x14ac:dyDescent="0.25">
      <c r="E690">
        <v>684</v>
      </c>
      <c r="G690" t="b">
        <v>0</v>
      </c>
    </row>
    <row r="691" spans="5:7" x14ac:dyDescent="0.25">
      <c r="E691">
        <v>685</v>
      </c>
      <c r="G691" t="b">
        <v>0</v>
      </c>
    </row>
    <row r="692" spans="5:7" x14ac:dyDescent="0.25">
      <c r="E692">
        <v>686</v>
      </c>
      <c r="G692" t="b">
        <v>0</v>
      </c>
    </row>
    <row r="693" spans="5:7" x14ac:dyDescent="0.25">
      <c r="E693">
        <v>687</v>
      </c>
      <c r="G693" t="b">
        <v>0</v>
      </c>
    </row>
    <row r="694" spans="5:7" x14ac:dyDescent="0.25">
      <c r="E694">
        <v>688</v>
      </c>
      <c r="G694" t="b">
        <v>0</v>
      </c>
    </row>
    <row r="695" spans="5:7" x14ac:dyDescent="0.25">
      <c r="E695">
        <v>689</v>
      </c>
      <c r="G695" t="b">
        <v>0</v>
      </c>
    </row>
    <row r="696" spans="5:7" x14ac:dyDescent="0.25">
      <c r="E696">
        <v>690</v>
      </c>
      <c r="G696" t="b">
        <v>0</v>
      </c>
    </row>
    <row r="697" spans="5:7" x14ac:dyDescent="0.25">
      <c r="E697">
        <v>691</v>
      </c>
      <c r="G697" t="b">
        <v>0</v>
      </c>
    </row>
    <row r="698" spans="5:7" x14ac:dyDescent="0.25">
      <c r="E698">
        <v>692</v>
      </c>
      <c r="G698" t="b">
        <v>0</v>
      </c>
    </row>
    <row r="699" spans="5:7" x14ac:dyDescent="0.25">
      <c r="E699">
        <v>693</v>
      </c>
      <c r="G699" t="b">
        <v>0</v>
      </c>
    </row>
    <row r="700" spans="5:7" x14ac:dyDescent="0.25">
      <c r="E700">
        <v>694</v>
      </c>
      <c r="G700" t="b">
        <v>0</v>
      </c>
    </row>
    <row r="701" spans="5:7" x14ac:dyDescent="0.25">
      <c r="E701">
        <v>695</v>
      </c>
      <c r="G701" t="b">
        <v>0</v>
      </c>
    </row>
    <row r="702" spans="5:7" x14ac:dyDescent="0.25">
      <c r="E702">
        <v>696</v>
      </c>
      <c r="G702" t="b">
        <v>0</v>
      </c>
    </row>
    <row r="703" spans="5:7" x14ac:dyDescent="0.25">
      <c r="E703">
        <v>697</v>
      </c>
      <c r="G703" t="b">
        <v>0</v>
      </c>
    </row>
    <row r="704" spans="5:7" x14ac:dyDescent="0.25">
      <c r="E704">
        <v>698</v>
      </c>
      <c r="G704" t="b">
        <v>0</v>
      </c>
    </row>
    <row r="705" spans="5:7" x14ac:dyDescent="0.25">
      <c r="E705">
        <v>699</v>
      </c>
      <c r="G705" t="b">
        <v>0</v>
      </c>
    </row>
    <row r="706" spans="5:7" x14ac:dyDescent="0.25">
      <c r="E706">
        <v>700</v>
      </c>
      <c r="G706" t="b">
        <v>0</v>
      </c>
    </row>
    <row r="707" spans="5:7" x14ac:dyDescent="0.25">
      <c r="E707">
        <v>701</v>
      </c>
      <c r="G707" t="b">
        <v>0</v>
      </c>
    </row>
    <row r="708" spans="5:7" x14ac:dyDescent="0.25">
      <c r="E708">
        <v>702</v>
      </c>
      <c r="G708" t="b">
        <v>0</v>
      </c>
    </row>
    <row r="709" spans="5:7" x14ac:dyDescent="0.25">
      <c r="E709">
        <v>703</v>
      </c>
      <c r="G709" t="b">
        <v>0</v>
      </c>
    </row>
    <row r="710" spans="5:7" x14ac:dyDescent="0.25">
      <c r="E710">
        <v>704</v>
      </c>
      <c r="G710" t="b">
        <v>0</v>
      </c>
    </row>
    <row r="711" spans="5:7" x14ac:dyDescent="0.25">
      <c r="E711">
        <v>705</v>
      </c>
      <c r="G711" t="b">
        <v>0</v>
      </c>
    </row>
    <row r="712" spans="5:7" x14ac:dyDescent="0.25">
      <c r="E712">
        <v>706</v>
      </c>
      <c r="G712" t="b">
        <v>0</v>
      </c>
    </row>
    <row r="713" spans="5:7" x14ac:dyDescent="0.25">
      <c r="E713">
        <v>707</v>
      </c>
      <c r="G713" t="b">
        <v>0</v>
      </c>
    </row>
    <row r="714" spans="5:7" x14ac:dyDescent="0.25">
      <c r="E714">
        <v>708</v>
      </c>
      <c r="G714" t="b">
        <v>0</v>
      </c>
    </row>
    <row r="715" spans="5:7" x14ac:dyDescent="0.25">
      <c r="E715">
        <v>709</v>
      </c>
      <c r="G715" t="b">
        <v>0</v>
      </c>
    </row>
    <row r="716" spans="5:7" x14ac:dyDescent="0.25">
      <c r="E716">
        <v>710</v>
      </c>
      <c r="G716" t="b">
        <v>0</v>
      </c>
    </row>
    <row r="717" spans="5:7" x14ac:dyDescent="0.25">
      <c r="E717">
        <v>711</v>
      </c>
      <c r="G717" t="b">
        <v>0</v>
      </c>
    </row>
    <row r="718" spans="5:7" x14ac:dyDescent="0.25">
      <c r="E718">
        <v>712</v>
      </c>
      <c r="G718" t="b">
        <v>0</v>
      </c>
    </row>
    <row r="719" spans="5:7" x14ac:dyDescent="0.25">
      <c r="E719">
        <v>713</v>
      </c>
      <c r="G719" t="b">
        <v>0</v>
      </c>
    </row>
    <row r="720" spans="5:7" x14ac:dyDescent="0.25">
      <c r="E720">
        <v>714</v>
      </c>
      <c r="G720" t="b">
        <v>0</v>
      </c>
    </row>
    <row r="721" spans="5:7" x14ac:dyDescent="0.25">
      <c r="E721">
        <v>715</v>
      </c>
      <c r="G721" t="b">
        <v>0</v>
      </c>
    </row>
    <row r="722" spans="5:7" x14ac:dyDescent="0.25">
      <c r="E722">
        <v>716</v>
      </c>
      <c r="G722" t="b">
        <v>0</v>
      </c>
    </row>
    <row r="723" spans="5:7" x14ac:dyDescent="0.25">
      <c r="E723">
        <v>717</v>
      </c>
      <c r="G723" t="b">
        <v>0</v>
      </c>
    </row>
    <row r="724" spans="5:7" x14ac:dyDescent="0.25">
      <c r="E724">
        <v>718</v>
      </c>
      <c r="G724" t="b">
        <v>0</v>
      </c>
    </row>
    <row r="725" spans="5:7" x14ac:dyDescent="0.25">
      <c r="E725">
        <v>719</v>
      </c>
      <c r="G725" t="b">
        <v>0</v>
      </c>
    </row>
    <row r="726" spans="5:7" x14ac:dyDescent="0.25">
      <c r="E726">
        <v>720</v>
      </c>
      <c r="G726" t="b">
        <v>0</v>
      </c>
    </row>
    <row r="727" spans="5:7" x14ac:dyDescent="0.25">
      <c r="E727">
        <v>721</v>
      </c>
      <c r="G727" t="b">
        <v>0</v>
      </c>
    </row>
    <row r="728" spans="5:7" x14ac:dyDescent="0.25">
      <c r="E728">
        <v>722</v>
      </c>
      <c r="G728" t="b">
        <v>0</v>
      </c>
    </row>
    <row r="729" spans="5:7" x14ac:dyDescent="0.25">
      <c r="E729">
        <v>723</v>
      </c>
      <c r="G729" t="b">
        <v>0</v>
      </c>
    </row>
    <row r="730" spans="5:7" x14ac:dyDescent="0.25">
      <c r="E730">
        <v>724</v>
      </c>
      <c r="G730" t="b">
        <v>1</v>
      </c>
    </row>
    <row r="731" spans="5:7" x14ac:dyDescent="0.25">
      <c r="E731">
        <v>725</v>
      </c>
      <c r="G731" t="b">
        <v>0</v>
      </c>
    </row>
    <row r="732" spans="5:7" x14ac:dyDescent="0.25">
      <c r="E732">
        <v>726</v>
      </c>
      <c r="G732" t="b">
        <v>0</v>
      </c>
    </row>
    <row r="733" spans="5:7" x14ac:dyDescent="0.25">
      <c r="E733">
        <v>727</v>
      </c>
      <c r="G733" t="b">
        <v>0</v>
      </c>
    </row>
    <row r="734" spans="5:7" x14ac:dyDescent="0.25">
      <c r="E734">
        <v>728</v>
      </c>
      <c r="G734" t="b">
        <v>0</v>
      </c>
    </row>
    <row r="735" spans="5:7" x14ac:dyDescent="0.25">
      <c r="E735">
        <v>729</v>
      </c>
      <c r="G735" t="b">
        <v>0</v>
      </c>
    </row>
    <row r="736" spans="5:7" x14ac:dyDescent="0.25">
      <c r="E736">
        <v>730</v>
      </c>
      <c r="G736" t="b">
        <v>0</v>
      </c>
    </row>
    <row r="737" spans="5:7" x14ac:dyDescent="0.25">
      <c r="E737">
        <v>731</v>
      </c>
      <c r="G737" t="b">
        <v>0</v>
      </c>
    </row>
    <row r="738" spans="5:7" x14ac:dyDescent="0.25">
      <c r="E738">
        <v>732</v>
      </c>
      <c r="G738" t="b">
        <v>1</v>
      </c>
    </row>
    <row r="739" spans="5:7" x14ac:dyDescent="0.25">
      <c r="E739">
        <v>733</v>
      </c>
      <c r="G739" t="b">
        <v>0</v>
      </c>
    </row>
    <row r="740" spans="5:7" x14ac:dyDescent="0.25">
      <c r="E740">
        <v>734</v>
      </c>
      <c r="G740" t="b">
        <v>0</v>
      </c>
    </row>
    <row r="741" spans="5:7" x14ac:dyDescent="0.25">
      <c r="E741">
        <v>735</v>
      </c>
      <c r="G741" t="b">
        <v>0</v>
      </c>
    </row>
    <row r="742" spans="5:7" x14ac:dyDescent="0.25">
      <c r="E742">
        <v>736</v>
      </c>
      <c r="G742" t="b">
        <v>0</v>
      </c>
    </row>
    <row r="743" spans="5:7" x14ac:dyDescent="0.25">
      <c r="E743">
        <v>737</v>
      </c>
      <c r="G743" t="b">
        <v>0</v>
      </c>
    </row>
    <row r="744" spans="5:7" x14ac:dyDescent="0.25">
      <c r="E744">
        <v>738</v>
      </c>
      <c r="G744" t="b">
        <v>0</v>
      </c>
    </row>
    <row r="745" spans="5:7" x14ac:dyDescent="0.25">
      <c r="E745">
        <v>739</v>
      </c>
      <c r="G745" t="b">
        <v>0</v>
      </c>
    </row>
    <row r="746" spans="5:7" x14ac:dyDescent="0.25">
      <c r="E746">
        <v>740</v>
      </c>
      <c r="G746" t="b">
        <v>0</v>
      </c>
    </row>
    <row r="747" spans="5:7" x14ac:dyDescent="0.25">
      <c r="E747">
        <v>741</v>
      </c>
      <c r="G747" t="b">
        <v>0</v>
      </c>
    </row>
    <row r="748" spans="5:7" x14ac:dyDescent="0.25">
      <c r="E748">
        <v>742</v>
      </c>
      <c r="G748" t="b">
        <v>1</v>
      </c>
    </row>
    <row r="749" spans="5:7" x14ac:dyDescent="0.25">
      <c r="E749">
        <v>743</v>
      </c>
      <c r="G749" t="b">
        <v>0</v>
      </c>
    </row>
    <row r="750" spans="5:7" x14ac:dyDescent="0.25">
      <c r="E750">
        <v>744</v>
      </c>
      <c r="G750" t="b">
        <v>0</v>
      </c>
    </row>
    <row r="751" spans="5:7" x14ac:dyDescent="0.25">
      <c r="E751">
        <v>745</v>
      </c>
      <c r="G751" t="b">
        <v>0</v>
      </c>
    </row>
    <row r="752" spans="5:7" x14ac:dyDescent="0.25">
      <c r="E752">
        <v>746</v>
      </c>
      <c r="G752" t="b">
        <v>0</v>
      </c>
    </row>
    <row r="753" spans="5:7" x14ac:dyDescent="0.25">
      <c r="E753">
        <v>747</v>
      </c>
      <c r="G753" t="b">
        <v>1</v>
      </c>
    </row>
    <row r="754" spans="5:7" x14ac:dyDescent="0.25">
      <c r="E754">
        <v>748</v>
      </c>
      <c r="G754" t="b">
        <v>0</v>
      </c>
    </row>
    <row r="755" spans="5:7" x14ac:dyDescent="0.25">
      <c r="E755">
        <v>749</v>
      </c>
      <c r="G755" t="b">
        <v>0</v>
      </c>
    </row>
    <row r="756" spans="5:7" x14ac:dyDescent="0.25">
      <c r="E756">
        <v>750</v>
      </c>
      <c r="G756" t="b">
        <v>0</v>
      </c>
    </row>
    <row r="757" spans="5:7" x14ac:dyDescent="0.25">
      <c r="E757">
        <v>751</v>
      </c>
      <c r="G757" t="b">
        <v>0</v>
      </c>
    </row>
    <row r="758" spans="5:7" x14ac:dyDescent="0.25">
      <c r="E758">
        <v>752</v>
      </c>
      <c r="G758" t="b">
        <v>0</v>
      </c>
    </row>
    <row r="759" spans="5:7" x14ac:dyDescent="0.25">
      <c r="E759">
        <v>753</v>
      </c>
      <c r="G759" t="b">
        <v>0</v>
      </c>
    </row>
    <row r="760" spans="5:7" x14ac:dyDescent="0.25">
      <c r="E760">
        <v>754</v>
      </c>
      <c r="G760" t="b">
        <v>0</v>
      </c>
    </row>
    <row r="761" spans="5:7" x14ac:dyDescent="0.25">
      <c r="E761">
        <v>755</v>
      </c>
      <c r="G761" t="b">
        <v>1</v>
      </c>
    </row>
    <row r="762" spans="5:7" x14ac:dyDescent="0.25">
      <c r="E762">
        <v>756</v>
      </c>
      <c r="G762" t="b">
        <v>0</v>
      </c>
    </row>
    <row r="763" spans="5:7" x14ac:dyDescent="0.25">
      <c r="E763">
        <v>757</v>
      </c>
      <c r="G763" t="b">
        <v>0</v>
      </c>
    </row>
    <row r="764" spans="5:7" x14ac:dyDescent="0.25">
      <c r="E764">
        <v>758</v>
      </c>
      <c r="G764" t="b">
        <v>0</v>
      </c>
    </row>
    <row r="765" spans="5:7" x14ac:dyDescent="0.25">
      <c r="E765">
        <v>759</v>
      </c>
      <c r="G765" t="b">
        <v>0</v>
      </c>
    </row>
    <row r="766" spans="5:7" x14ac:dyDescent="0.25">
      <c r="E766">
        <v>760</v>
      </c>
      <c r="G766" t="b">
        <v>0</v>
      </c>
    </row>
    <row r="767" spans="5:7" x14ac:dyDescent="0.25">
      <c r="E767">
        <v>761</v>
      </c>
      <c r="G767" t="b">
        <v>0</v>
      </c>
    </row>
    <row r="768" spans="5:7" x14ac:dyDescent="0.25">
      <c r="E768">
        <v>762</v>
      </c>
      <c r="G768" t="b">
        <v>0</v>
      </c>
    </row>
    <row r="769" spans="5:7" x14ac:dyDescent="0.25">
      <c r="E769">
        <v>763</v>
      </c>
      <c r="G769" t="b">
        <v>0</v>
      </c>
    </row>
    <row r="770" spans="5:7" x14ac:dyDescent="0.25">
      <c r="E770">
        <v>764</v>
      </c>
      <c r="G770" t="b">
        <v>0</v>
      </c>
    </row>
    <row r="771" spans="5:7" x14ac:dyDescent="0.25">
      <c r="E771">
        <v>765</v>
      </c>
      <c r="G771" t="b">
        <v>1</v>
      </c>
    </row>
    <row r="772" spans="5:7" x14ac:dyDescent="0.25">
      <c r="E772">
        <v>766</v>
      </c>
      <c r="G772" t="b">
        <v>0</v>
      </c>
    </row>
    <row r="773" spans="5:7" x14ac:dyDescent="0.25">
      <c r="E773">
        <v>767</v>
      </c>
      <c r="G773" t="b">
        <v>0</v>
      </c>
    </row>
    <row r="774" spans="5:7" x14ac:dyDescent="0.25">
      <c r="E774">
        <v>768</v>
      </c>
      <c r="G774" t="b">
        <v>0</v>
      </c>
    </row>
    <row r="775" spans="5:7" x14ac:dyDescent="0.25">
      <c r="E775">
        <v>769</v>
      </c>
      <c r="G775" t="b">
        <v>1</v>
      </c>
    </row>
    <row r="776" spans="5:7" x14ac:dyDescent="0.25">
      <c r="E776">
        <v>770</v>
      </c>
      <c r="G776" t="b">
        <v>0</v>
      </c>
    </row>
    <row r="777" spans="5:7" x14ac:dyDescent="0.25">
      <c r="E777">
        <v>771</v>
      </c>
      <c r="G777" t="b">
        <v>0</v>
      </c>
    </row>
    <row r="778" spans="5:7" x14ac:dyDescent="0.25">
      <c r="E778">
        <v>772</v>
      </c>
      <c r="G778" t="b">
        <v>1</v>
      </c>
    </row>
    <row r="779" spans="5:7" x14ac:dyDescent="0.25">
      <c r="E779">
        <v>773</v>
      </c>
      <c r="G779" t="b">
        <v>0</v>
      </c>
    </row>
    <row r="780" spans="5:7" x14ac:dyDescent="0.25">
      <c r="E780">
        <v>774</v>
      </c>
      <c r="G780" t="b">
        <v>0</v>
      </c>
    </row>
    <row r="781" spans="5:7" x14ac:dyDescent="0.25">
      <c r="E781">
        <v>775</v>
      </c>
      <c r="G781" t="b">
        <v>0</v>
      </c>
    </row>
    <row r="782" spans="5:7" x14ac:dyDescent="0.25">
      <c r="E782">
        <v>776</v>
      </c>
      <c r="G782" t="b">
        <v>0</v>
      </c>
    </row>
    <row r="783" spans="5:7" x14ac:dyDescent="0.25">
      <c r="E783">
        <v>777</v>
      </c>
      <c r="G783" t="b">
        <v>0</v>
      </c>
    </row>
    <row r="784" spans="5:7" x14ac:dyDescent="0.25">
      <c r="E784">
        <v>778</v>
      </c>
      <c r="G784" t="b">
        <v>0</v>
      </c>
    </row>
    <row r="785" spans="5:7" x14ac:dyDescent="0.25">
      <c r="E785">
        <v>779</v>
      </c>
      <c r="G785" t="b">
        <v>0</v>
      </c>
    </row>
    <row r="786" spans="5:7" x14ac:dyDescent="0.25">
      <c r="E786">
        <v>780</v>
      </c>
      <c r="G786" t="b">
        <v>0</v>
      </c>
    </row>
    <row r="787" spans="5:7" x14ac:dyDescent="0.25">
      <c r="E787">
        <v>781</v>
      </c>
      <c r="G787" t="b">
        <v>0</v>
      </c>
    </row>
    <row r="788" spans="5:7" x14ac:dyDescent="0.25">
      <c r="E788">
        <v>782</v>
      </c>
      <c r="G788" t="b">
        <v>0</v>
      </c>
    </row>
    <row r="789" spans="5:7" x14ac:dyDescent="0.25">
      <c r="E789">
        <v>783</v>
      </c>
      <c r="G789" t="b">
        <v>0</v>
      </c>
    </row>
    <row r="790" spans="5:7" x14ac:dyDescent="0.25">
      <c r="E790">
        <v>784</v>
      </c>
      <c r="G790" t="b">
        <v>0</v>
      </c>
    </row>
    <row r="791" spans="5:7" x14ac:dyDescent="0.25">
      <c r="E791">
        <v>785</v>
      </c>
      <c r="G791" t="b">
        <v>0</v>
      </c>
    </row>
    <row r="792" spans="5:7" x14ac:dyDescent="0.25">
      <c r="E792">
        <v>786</v>
      </c>
      <c r="G792" t="b">
        <v>0</v>
      </c>
    </row>
    <row r="793" spans="5:7" x14ac:dyDescent="0.25">
      <c r="E793">
        <v>787</v>
      </c>
      <c r="G793" t="b">
        <v>0</v>
      </c>
    </row>
    <row r="794" spans="5:7" x14ac:dyDescent="0.25">
      <c r="E794">
        <v>788</v>
      </c>
      <c r="G794" t="b">
        <v>0</v>
      </c>
    </row>
    <row r="795" spans="5:7" x14ac:dyDescent="0.25">
      <c r="E795">
        <v>789</v>
      </c>
      <c r="G795" t="b">
        <v>0</v>
      </c>
    </row>
    <row r="796" spans="5:7" x14ac:dyDescent="0.25">
      <c r="E796">
        <v>790</v>
      </c>
      <c r="G796" t="b">
        <v>0</v>
      </c>
    </row>
    <row r="797" spans="5:7" x14ac:dyDescent="0.25">
      <c r="E797">
        <v>791</v>
      </c>
      <c r="G797" t="b">
        <v>0</v>
      </c>
    </row>
    <row r="798" spans="5:7" x14ac:dyDescent="0.25">
      <c r="E798">
        <v>792</v>
      </c>
      <c r="G798" t="b">
        <v>0</v>
      </c>
    </row>
    <row r="799" spans="5:7" x14ac:dyDescent="0.25">
      <c r="E799">
        <v>793</v>
      </c>
      <c r="G799" t="b">
        <v>0</v>
      </c>
    </row>
    <row r="800" spans="5:7" x14ac:dyDescent="0.25">
      <c r="E800">
        <v>794</v>
      </c>
      <c r="G800" t="b">
        <v>0</v>
      </c>
    </row>
    <row r="801" spans="5:7" x14ac:dyDescent="0.25">
      <c r="E801">
        <v>795</v>
      </c>
      <c r="G801" t="b">
        <v>0</v>
      </c>
    </row>
    <row r="802" spans="5:7" x14ac:dyDescent="0.25">
      <c r="E802">
        <v>796</v>
      </c>
      <c r="G802" t="b">
        <v>0</v>
      </c>
    </row>
    <row r="803" spans="5:7" x14ac:dyDescent="0.25">
      <c r="E803">
        <v>797</v>
      </c>
      <c r="G803" t="b">
        <v>0</v>
      </c>
    </row>
    <row r="804" spans="5:7" x14ac:dyDescent="0.25">
      <c r="E804">
        <v>798</v>
      </c>
      <c r="G804" t="b">
        <v>0</v>
      </c>
    </row>
    <row r="805" spans="5:7" x14ac:dyDescent="0.25">
      <c r="E805">
        <v>799</v>
      </c>
      <c r="G805" t="b">
        <v>0</v>
      </c>
    </row>
    <row r="806" spans="5:7" x14ac:dyDescent="0.25">
      <c r="E806">
        <v>800</v>
      </c>
      <c r="G806" t="b">
        <v>0</v>
      </c>
    </row>
    <row r="807" spans="5:7" x14ac:dyDescent="0.25">
      <c r="E807">
        <v>801</v>
      </c>
      <c r="G807" t="b">
        <v>0</v>
      </c>
    </row>
    <row r="808" spans="5:7" x14ac:dyDescent="0.25">
      <c r="E808">
        <v>802</v>
      </c>
      <c r="G808" t="b">
        <v>0</v>
      </c>
    </row>
    <row r="809" spans="5:7" x14ac:dyDescent="0.25">
      <c r="E809">
        <v>803</v>
      </c>
      <c r="G809" t="b">
        <v>0</v>
      </c>
    </row>
    <row r="810" spans="5:7" x14ac:dyDescent="0.25">
      <c r="E810">
        <v>804</v>
      </c>
      <c r="G810" t="b">
        <v>0</v>
      </c>
    </row>
    <row r="811" spans="5:7" x14ac:dyDescent="0.25">
      <c r="E811">
        <v>805</v>
      </c>
      <c r="G811" t="b">
        <v>0</v>
      </c>
    </row>
    <row r="812" spans="5:7" x14ac:dyDescent="0.25">
      <c r="E812">
        <v>806</v>
      </c>
      <c r="G812" t="b">
        <v>0</v>
      </c>
    </row>
    <row r="813" spans="5:7" x14ac:dyDescent="0.25">
      <c r="E813">
        <v>807</v>
      </c>
      <c r="G813" t="b">
        <v>0</v>
      </c>
    </row>
    <row r="814" spans="5:7" x14ac:dyDescent="0.25">
      <c r="E814">
        <v>808</v>
      </c>
      <c r="G814" t="b">
        <v>0</v>
      </c>
    </row>
    <row r="815" spans="5:7" x14ac:dyDescent="0.25">
      <c r="E815">
        <v>809</v>
      </c>
      <c r="G815" t="b">
        <v>0</v>
      </c>
    </row>
    <row r="816" spans="5:7" x14ac:dyDescent="0.25">
      <c r="E816">
        <v>810</v>
      </c>
      <c r="G816" t="b">
        <v>1</v>
      </c>
    </row>
    <row r="817" spans="5:7" x14ac:dyDescent="0.25">
      <c r="E817">
        <v>811</v>
      </c>
      <c r="G817" t="b">
        <v>0</v>
      </c>
    </row>
    <row r="818" spans="5:7" x14ac:dyDescent="0.25">
      <c r="E818">
        <v>812</v>
      </c>
      <c r="G818" t="b">
        <v>0</v>
      </c>
    </row>
    <row r="819" spans="5:7" x14ac:dyDescent="0.25">
      <c r="E819">
        <v>813</v>
      </c>
      <c r="G819" t="b">
        <v>1</v>
      </c>
    </row>
    <row r="820" spans="5:7" x14ac:dyDescent="0.25">
      <c r="E820">
        <v>814</v>
      </c>
      <c r="G820" t="b">
        <v>1</v>
      </c>
    </row>
    <row r="821" spans="5:7" x14ac:dyDescent="0.25">
      <c r="E821">
        <v>815</v>
      </c>
      <c r="G821" t="b">
        <v>0</v>
      </c>
    </row>
    <row r="822" spans="5:7" x14ac:dyDescent="0.25">
      <c r="E822">
        <v>816</v>
      </c>
      <c r="G822" t="b">
        <v>0</v>
      </c>
    </row>
    <row r="823" spans="5:7" x14ac:dyDescent="0.25">
      <c r="E823">
        <v>817</v>
      </c>
      <c r="G823" t="b">
        <v>0</v>
      </c>
    </row>
    <row r="824" spans="5:7" x14ac:dyDescent="0.25">
      <c r="E824">
        <v>818</v>
      </c>
      <c r="G824" t="b">
        <v>0</v>
      </c>
    </row>
    <row r="825" spans="5:7" x14ac:dyDescent="0.25">
      <c r="E825">
        <v>819</v>
      </c>
      <c r="G825" t="b">
        <v>0</v>
      </c>
    </row>
    <row r="826" spans="5:7" x14ac:dyDescent="0.25">
      <c r="E826">
        <v>820</v>
      </c>
      <c r="G826" t="b">
        <v>0</v>
      </c>
    </row>
    <row r="827" spans="5:7" x14ac:dyDescent="0.25">
      <c r="E827">
        <v>821</v>
      </c>
      <c r="G827" t="b">
        <v>0</v>
      </c>
    </row>
    <row r="828" spans="5:7" x14ac:dyDescent="0.25">
      <c r="E828">
        <v>822</v>
      </c>
      <c r="G828" t="b">
        <v>0</v>
      </c>
    </row>
    <row r="829" spans="5:7" x14ac:dyDescent="0.25">
      <c r="E829">
        <v>823</v>
      </c>
      <c r="G829" t="b">
        <v>0</v>
      </c>
    </row>
    <row r="830" spans="5:7" x14ac:dyDescent="0.25">
      <c r="E830">
        <v>824</v>
      </c>
      <c r="G830" t="b">
        <v>0</v>
      </c>
    </row>
    <row r="831" spans="5:7" x14ac:dyDescent="0.25">
      <c r="E831">
        <v>825</v>
      </c>
      <c r="G831" t="b">
        <v>0</v>
      </c>
    </row>
    <row r="832" spans="5:7" x14ac:dyDescent="0.25">
      <c r="E832">
        <v>826</v>
      </c>
      <c r="G832" t="b">
        <v>0</v>
      </c>
    </row>
    <row r="833" spans="5:7" x14ac:dyDescent="0.25">
      <c r="E833">
        <v>827</v>
      </c>
      <c r="G833" t="b">
        <v>0</v>
      </c>
    </row>
    <row r="834" spans="5:7" x14ac:dyDescent="0.25">
      <c r="E834">
        <v>828</v>
      </c>
      <c r="G834" t="b">
        <v>1</v>
      </c>
    </row>
    <row r="835" spans="5:7" x14ac:dyDescent="0.25">
      <c r="E835">
        <v>829</v>
      </c>
      <c r="G835" t="b">
        <v>0</v>
      </c>
    </row>
    <row r="836" spans="5:7" x14ac:dyDescent="0.25">
      <c r="E836">
        <v>830</v>
      </c>
      <c r="G836" t="b">
        <v>0</v>
      </c>
    </row>
    <row r="837" spans="5:7" x14ac:dyDescent="0.25">
      <c r="E837">
        <v>831</v>
      </c>
      <c r="G837" t="b">
        <v>0</v>
      </c>
    </row>
    <row r="838" spans="5:7" x14ac:dyDescent="0.25">
      <c r="E838">
        <v>832</v>
      </c>
      <c r="G838" t="b">
        <v>0</v>
      </c>
    </row>
    <row r="839" spans="5:7" x14ac:dyDescent="0.25">
      <c r="E839">
        <v>833</v>
      </c>
      <c r="G839" t="b">
        <v>0</v>
      </c>
    </row>
    <row r="840" spans="5:7" x14ac:dyDescent="0.25">
      <c r="E840">
        <v>834</v>
      </c>
      <c r="G840" t="b">
        <v>1</v>
      </c>
    </row>
    <row r="841" spans="5:7" x14ac:dyDescent="0.25">
      <c r="E841">
        <v>835</v>
      </c>
      <c r="G841" t="b">
        <v>0</v>
      </c>
    </row>
    <row r="842" spans="5:7" x14ac:dyDescent="0.25">
      <c r="E842">
        <v>836</v>
      </c>
      <c r="G842" t="b">
        <v>0</v>
      </c>
    </row>
    <row r="843" spans="5:7" x14ac:dyDescent="0.25">
      <c r="E843">
        <v>837</v>
      </c>
      <c r="G843" t="b">
        <v>0</v>
      </c>
    </row>
    <row r="844" spans="5:7" x14ac:dyDescent="0.25">
      <c r="E844">
        <v>838</v>
      </c>
      <c r="G844" t="b">
        <v>0</v>
      </c>
    </row>
    <row r="845" spans="5:7" x14ac:dyDescent="0.25">
      <c r="E845">
        <v>839</v>
      </c>
      <c r="G845" t="b">
        <v>0</v>
      </c>
    </row>
    <row r="846" spans="5:7" x14ac:dyDescent="0.25">
      <c r="E846">
        <v>840</v>
      </c>
      <c r="G846" t="b">
        <v>0</v>
      </c>
    </row>
    <row r="847" spans="5:7" x14ac:dyDescent="0.25">
      <c r="E847">
        <v>841</v>
      </c>
      <c r="G847" t="b">
        <v>0</v>
      </c>
    </row>
    <row r="848" spans="5:7" x14ac:dyDescent="0.25">
      <c r="E848">
        <v>842</v>
      </c>
      <c r="G848" t="b">
        <v>0</v>
      </c>
    </row>
    <row r="849" spans="5:7" x14ac:dyDescent="0.25">
      <c r="E849">
        <v>843</v>
      </c>
      <c r="G849" t="b">
        <v>0</v>
      </c>
    </row>
    <row r="850" spans="5:7" x14ac:dyDescent="0.25">
      <c r="E850">
        <v>844</v>
      </c>
      <c r="G850" t="b">
        <v>0</v>
      </c>
    </row>
    <row r="851" spans="5:7" x14ac:dyDescent="0.25">
      <c r="E851">
        <v>845</v>
      </c>
      <c r="G851" t="b">
        <v>0</v>
      </c>
    </row>
    <row r="852" spans="5:7" x14ac:dyDescent="0.25">
      <c r="E852">
        <v>846</v>
      </c>
      <c r="G852" t="b">
        <v>0</v>
      </c>
    </row>
    <row r="853" spans="5:7" x14ac:dyDescent="0.25">
      <c r="E853">
        <v>847</v>
      </c>
      <c r="G853" t="b">
        <v>0</v>
      </c>
    </row>
    <row r="854" spans="5:7" x14ac:dyDescent="0.25">
      <c r="E854">
        <v>848</v>
      </c>
      <c r="G854" t="b">
        <v>0</v>
      </c>
    </row>
    <row r="855" spans="5:7" x14ac:dyDescent="0.25">
      <c r="E855">
        <v>849</v>
      </c>
      <c r="G855" t="b">
        <v>0</v>
      </c>
    </row>
    <row r="856" spans="5:7" x14ac:dyDescent="0.25">
      <c r="E856">
        <v>850</v>
      </c>
      <c r="G856" t="b">
        <v>0</v>
      </c>
    </row>
    <row r="857" spans="5:7" x14ac:dyDescent="0.25">
      <c r="E857">
        <v>851</v>
      </c>
      <c r="G857" t="b">
        <v>0</v>
      </c>
    </row>
    <row r="858" spans="5:7" x14ac:dyDescent="0.25">
      <c r="E858">
        <v>852</v>
      </c>
      <c r="G858" t="b">
        <v>0</v>
      </c>
    </row>
    <row r="859" spans="5:7" x14ac:dyDescent="0.25">
      <c r="E859">
        <v>853</v>
      </c>
      <c r="G859" t="b">
        <v>1</v>
      </c>
    </row>
    <row r="860" spans="5:7" x14ac:dyDescent="0.25">
      <c r="E860">
        <v>854</v>
      </c>
      <c r="G860" t="b">
        <v>0</v>
      </c>
    </row>
    <row r="861" spans="5:7" x14ac:dyDescent="0.25">
      <c r="E861">
        <v>855</v>
      </c>
      <c r="G861" t="b">
        <v>0</v>
      </c>
    </row>
    <row r="862" spans="5:7" x14ac:dyDescent="0.25">
      <c r="E862">
        <v>856</v>
      </c>
      <c r="G862" t="b">
        <v>1</v>
      </c>
    </row>
    <row r="863" spans="5:7" x14ac:dyDescent="0.25">
      <c r="E863">
        <v>857</v>
      </c>
      <c r="G863" t="b">
        <v>0</v>
      </c>
    </row>
    <row r="864" spans="5:7" x14ac:dyDescent="0.25">
      <c r="E864">
        <v>858</v>
      </c>
      <c r="G864" t="b">
        <v>0</v>
      </c>
    </row>
    <row r="865" spans="5:7" x14ac:dyDescent="0.25">
      <c r="E865">
        <v>859</v>
      </c>
      <c r="G865" t="b">
        <v>0</v>
      </c>
    </row>
    <row r="866" spans="5:7" x14ac:dyDescent="0.25">
      <c r="E866">
        <v>860</v>
      </c>
      <c r="G866" t="b">
        <v>0</v>
      </c>
    </row>
    <row r="867" spans="5:7" x14ac:dyDescent="0.25">
      <c r="E867">
        <v>861</v>
      </c>
      <c r="G867" t="b">
        <v>0</v>
      </c>
    </row>
    <row r="868" spans="5:7" x14ac:dyDescent="0.25">
      <c r="E868">
        <v>862</v>
      </c>
      <c r="G868" t="b">
        <v>0</v>
      </c>
    </row>
    <row r="869" spans="5:7" x14ac:dyDescent="0.25">
      <c r="E869">
        <v>863</v>
      </c>
      <c r="G869" t="b">
        <v>0</v>
      </c>
    </row>
    <row r="870" spans="5:7" x14ac:dyDescent="0.25">
      <c r="E870">
        <v>864</v>
      </c>
      <c r="G870" t="b">
        <v>0</v>
      </c>
    </row>
    <row r="871" spans="5:7" x14ac:dyDescent="0.25">
      <c r="E871">
        <v>865</v>
      </c>
      <c r="G871" t="b">
        <v>0</v>
      </c>
    </row>
    <row r="872" spans="5:7" x14ac:dyDescent="0.25">
      <c r="E872">
        <v>866</v>
      </c>
      <c r="G872" t="b">
        <v>0</v>
      </c>
    </row>
    <row r="873" spans="5:7" x14ac:dyDescent="0.25">
      <c r="E873">
        <v>867</v>
      </c>
      <c r="G873" t="b">
        <v>0</v>
      </c>
    </row>
    <row r="874" spans="5:7" x14ac:dyDescent="0.25">
      <c r="E874">
        <v>868</v>
      </c>
      <c r="G874" t="b">
        <v>0</v>
      </c>
    </row>
    <row r="875" spans="5:7" x14ac:dyDescent="0.25">
      <c r="E875">
        <v>869</v>
      </c>
      <c r="G875" t="b">
        <v>0</v>
      </c>
    </row>
    <row r="876" spans="5:7" x14ac:dyDescent="0.25">
      <c r="E876">
        <v>870</v>
      </c>
      <c r="G876" t="b">
        <v>1</v>
      </c>
    </row>
    <row r="877" spans="5:7" x14ac:dyDescent="0.25">
      <c r="E877">
        <v>871</v>
      </c>
      <c r="G877" t="b">
        <v>0</v>
      </c>
    </row>
    <row r="878" spans="5:7" x14ac:dyDescent="0.25">
      <c r="E878">
        <v>872</v>
      </c>
      <c r="G878" t="b">
        <v>0</v>
      </c>
    </row>
    <row r="879" spans="5:7" x14ac:dyDescent="0.25">
      <c r="E879">
        <v>873</v>
      </c>
      <c r="G879" t="b">
        <v>0</v>
      </c>
    </row>
    <row r="880" spans="5:7" x14ac:dyDescent="0.25">
      <c r="E880">
        <v>874</v>
      </c>
      <c r="G880" t="b">
        <v>0</v>
      </c>
    </row>
    <row r="881" spans="5:7" x14ac:dyDescent="0.25">
      <c r="E881">
        <v>875</v>
      </c>
      <c r="G881" t="b">
        <v>0</v>
      </c>
    </row>
    <row r="882" spans="5:7" x14ac:dyDescent="0.25">
      <c r="E882">
        <v>876</v>
      </c>
      <c r="G882" t="b">
        <v>0</v>
      </c>
    </row>
    <row r="883" spans="5:7" x14ac:dyDescent="0.25">
      <c r="E883">
        <v>877</v>
      </c>
      <c r="G883" t="b">
        <v>0</v>
      </c>
    </row>
    <row r="884" spans="5:7" x14ac:dyDescent="0.25">
      <c r="E884">
        <v>878</v>
      </c>
      <c r="G884" t="b">
        <v>0</v>
      </c>
    </row>
    <row r="885" spans="5:7" x14ac:dyDescent="0.25">
      <c r="E885">
        <v>879</v>
      </c>
      <c r="G885" t="b">
        <v>0</v>
      </c>
    </row>
    <row r="886" spans="5:7" x14ac:dyDescent="0.25">
      <c r="E886">
        <v>880</v>
      </c>
      <c r="G886" t="b">
        <v>0</v>
      </c>
    </row>
    <row r="887" spans="5:7" x14ac:dyDescent="0.25">
      <c r="E887">
        <v>881</v>
      </c>
      <c r="G887" t="b">
        <v>0</v>
      </c>
    </row>
    <row r="888" spans="5:7" x14ac:dyDescent="0.25">
      <c r="E888">
        <v>882</v>
      </c>
      <c r="G888" t="b">
        <v>0</v>
      </c>
    </row>
    <row r="889" spans="5:7" x14ac:dyDescent="0.25">
      <c r="E889">
        <v>883</v>
      </c>
      <c r="G889" t="b">
        <v>0</v>
      </c>
    </row>
    <row r="890" spans="5:7" x14ac:dyDescent="0.25">
      <c r="E890">
        <v>884</v>
      </c>
      <c r="G890" t="b">
        <v>0</v>
      </c>
    </row>
    <row r="891" spans="5:7" x14ac:dyDescent="0.25">
      <c r="E891">
        <v>885</v>
      </c>
      <c r="G891" t="b">
        <v>0</v>
      </c>
    </row>
    <row r="892" spans="5:7" x14ac:dyDescent="0.25">
      <c r="E892">
        <v>886</v>
      </c>
      <c r="G892" t="b">
        <v>0</v>
      </c>
    </row>
    <row r="893" spans="5:7" x14ac:dyDescent="0.25">
      <c r="E893">
        <v>887</v>
      </c>
      <c r="G893" t="b">
        <v>0</v>
      </c>
    </row>
    <row r="894" spans="5:7" x14ac:dyDescent="0.25">
      <c r="E894">
        <v>888</v>
      </c>
      <c r="G894" t="b">
        <v>0</v>
      </c>
    </row>
    <row r="895" spans="5:7" x14ac:dyDescent="0.25">
      <c r="E895">
        <v>889</v>
      </c>
      <c r="G895" t="b">
        <v>0</v>
      </c>
    </row>
    <row r="896" spans="5:7" x14ac:dyDescent="0.25">
      <c r="E896">
        <v>890</v>
      </c>
      <c r="G896" t="b">
        <v>0</v>
      </c>
    </row>
    <row r="897" spans="5:7" x14ac:dyDescent="0.25">
      <c r="E897">
        <v>891</v>
      </c>
      <c r="G897" t="b">
        <v>0</v>
      </c>
    </row>
    <row r="898" spans="5:7" x14ac:dyDescent="0.25">
      <c r="E898">
        <v>892</v>
      </c>
      <c r="G898" t="b">
        <v>0</v>
      </c>
    </row>
    <row r="899" spans="5:7" x14ac:dyDescent="0.25">
      <c r="E899">
        <v>893</v>
      </c>
      <c r="G899" t="b">
        <v>0</v>
      </c>
    </row>
    <row r="900" spans="5:7" x14ac:dyDescent="0.25">
      <c r="E900">
        <v>894</v>
      </c>
      <c r="G900" t="b">
        <v>0</v>
      </c>
    </row>
    <row r="901" spans="5:7" x14ac:dyDescent="0.25">
      <c r="E901">
        <v>895</v>
      </c>
      <c r="G901" t="b">
        <v>0</v>
      </c>
    </row>
    <row r="902" spans="5:7" x14ac:dyDescent="0.25">
      <c r="E902">
        <v>896</v>
      </c>
      <c r="G902" t="b">
        <v>0</v>
      </c>
    </row>
    <row r="903" spans="5:7" x14ac:dyDescent="0.25">
      <c r="E903">
        <v>897</v>
      </c>
      <c r="G903" t="b">
        <v>1</v>
      </c>
    </row>
    <row r="904" spans="5:7" x14ac:dyDescent="0.25">
      <c r="E904">
        <v>898</v>
      </c>
      <c r="G904" t="b">
        <v>1</v>
      </c>
    </row>
    <row r="905" spans="5:7" x14ac:dyDescent="0.25">
      <c r="E905">
        <v>899</v>
      </c>
      <c r="G905" t="b">
        <v>1</v>
      </c>
    </row>
    <row r="906" spans="5:7" x14ac:dyDescent="0.25">
      <c r="E906">
        <v>900</v>
      </c>
      <c r="G906" t="b">
        <v>0</v>
      </c>
    </row>
    <row r="907" spans="5:7" x14ac:dyDescent="0.25">
      <c r="E907">
        <v>901</v>
      </c>
      <c r="G907" t="b">
        <v>0</v>
      </c>
    </row>
    <row r="908" spans="5:7" x14ac:dyDescent="0.25">
      <c r="E908">
        <v>902</v>
      </c>
      <c r="G908" t="b">
        <v>0</v>
      </c>
    </row>
    <row r="909" spans="5:7" x14ac:dyDescent="0.25">
      <c r="E909">
        <v>903</v>
      </c>
      <c r="G909" t="b">
        <v>0</v>
      </c>
    </row>
    <row r="910" spans="5:7" x14ac:dyDescent="0.25">
      <c r="E910">
        <v>904</v>
      </c>
      <c r="G910" t="b">
        <v>0</v>
      </c>
    </row>
    <row r="911" spans="5:7" x14ac:dyDescent="0.25">
      <c r="E911">
        <v>905</v>
      </c>
      <c r="G911" t="b">
        <v>0</v>
      </c>
    </row>
    <row r="912" spans="5:7" x14ac:dyDescent="0.25">
      <c r="E912">
        <v>906</v>
      </c>
      <c r="G912" t="b">
        <v>0</v>
      </c>
    </row>
    <row r="913" spans="5:7" x14ac:dyDescent="0.25">
      <c r="E913">
        <v>907</v>
      </c>
      <c r="G913" t="b">
        <v>0</v>
      </c>
    </row>
    <row r="914" spans="5:7" x14ac:dyDescent="0.25">
      <c r="E914">
        <v>908</v>
      </c>
      <c r="G914" t="b">
        <v>0</v>
      </c>
    </row>
    <row r="915" spans="5:7" x14ac:dyDescent="0.25">
      <c r="E915">
        <v>909</v>
      </c>
      <c r="G915" t="b">
        <v>0</v>
      </c>
    </row>
    <row r="916" spans="5:7" x14ac:dyDescent="0.25">
      <c r="E916">
        <v>910</v>
      </c>
      <c r="G916" t="b">
        <v>0</v>
      </c>
    </row>
    <row r="917" spans="5:7" x14ac:dyDescent="0.25">
      <c r="E917">
        <v>911</v>
      </c>
      <c r="G917" t="b">
        <v>0</v>
      </c>
    </row>
    <row r="918" spans="5:7" x14ac:dyDescent="0.25">
      <c r="E918">
        <v>912</v>
      </c>
      <c r="G918" t="b">
        <v>0</v>
      </c>
    </row>
    <row r="919" spans="5:7" x14ac:dyDescent="0.25">
      <c r="E919">
        <v>913</v>
      </c>
      <c r="G919" t="b">
        <v>0</v>
      </c>
    </row>
    <row r="920" spans="5:7" x14ac:dyDescent="0.25">
      <c r="E920">
        <v>914</v>
      </c>
      <c r="G920" t="b">
        <v>0</v>
      </c>
    </row>
    <row r="921" spans="5:7" x14ac:dyDescent="0.25">
      <c r="E921">
        <v>915</v>
      </c>
      <c r="G921" t="b">
        <v>0</v>
      </c>
    </row>
    <row r="922" spans="5:7" x14ac:dyDescent="0.25">
      <c r="E922">
        <v>916</v>
      </c>
      <c r="G922" t="b">
        <v>0</v>
      </c>
    </row>
    <row r="923" spans="5:7" x14ac:dyDescent="0.25">
      <c r="E923">
        <v>917</v>
      </c>
      <c r="G923" t="b">
        <v>0</v>
      </c>
    </row>
    <row r="924" spans="5:7" x14ac:dyDescent="0.25">
      <c r="E924">
        <v>918</v>
      </c>
      <c r="G924" t="b">
        <v>0</v>
      </c>
    </row>
    <row r="925" spans="5:7" x14ac:dyDescent="0.25">
      <c r="E925">
        <v>919</v>
      </c>
      <c r="G925" t="b">
        <v>0</v>
      </c>
    </row>
    <row r="926" spans="5:7" x14ac:dyDescent="0.25">
      <c r="E926">
        <v>920</v>
      </c>
      <c r="G926" t="b">
        <v>0</v>
      </c>
    </row>
    <row r="927" spans="5:7" x14ac:dyDescent="0.25">
      <c r="E927">
        <v>921</v>
      </c>
      <c r="G927" t="b">
        <v>0</v>
      </c>
    </row>
    <row r="928" spans="5:7" x14ac:dyDescent="0.25">
      <c r="E928">
        <v>922</v>
      </c>
      <c r="G928" t="b">
        <v>0</v>
      </c>
    </row>
    <row r="929" spans="5:7" x14ac:dyDescent="0.25">
      <c r="E929">
        <v>923</v>
      </c>
      <c r="G929" t="b">
        <v>0</v>
      </c>
    </row>
    <row r="930" spans="5:7" x14ac:dyDescent="0.25">
      <c r="E930">
        <v>924</v>
      </c>
      <c r="G930" t="b">
        <v>0</v>
      </c>
    </row>
    <row r="931" spans="5:7" x14ac:dyDescent="0.25">
      <c r="E931">
        <v>925</v>
      </c>
      <c r="G931" t="b">
        <v>0</v>
      </c>
    </row>
    <row r="932" spans="5:7" x14ac:dyDescent="0.25">
      <c r="E932">
        <v>926</v>
      </c>
      <c r="G932" t="b">
        <v>0</v>
      </c>
    </row>
    <row r="933" spans="5:7" x14ac:dyDescent="0.25">
      <c r="E933">
        <v>927</v>
      </c>
      <c r="G933" t="b">
        <v>0</v>
      </c>
    </row>
    <row r="934" spans="5:7" x14ac:dyDescent="0.25">
      <c r="E934">
        <v>928</v>
      </c>
      <c r="G934" t="b">
        <v>0</v>
      </c>
    </row>
    <row r="935" spans="5:7" x14ac:dyDescent="0.25">
      <c r="E935">
        <v>929</v>
      </c>
      <c r="G935" t="b">
        <v>0</v>
      </c>
    </row>
    <row r="936" spans="5:7" x14ac:dyDescent="0.25">
      <c r="E936">
        <v>930</v>
      </c>
      <c r="G936" t="b">
        <v>0</v>
      </c>
    </row>
    <row r="937" spans="5:7" x14ac:dyDescent="0.25">
      <c r="E937">
        <v>931</v>
      </c>
      <c r="G937" t="b">
        <v>0</v>
      </c>
    </row>
    <row r="938" spans="5:7" x14ac:dyDescent="0.25">
      <c r="E938">
        <v>932</v>
      </c>
      <c r="G938" t="b">
        <v>0</v>
      </c>
    </row>
    <row r="939" spans="5:7" x14ac:dyDescent="0.25">
      <c r="E939">
        <v>933</v>
      </c>
      <c r="G939" t="b">
        <v>0</v>
      </c>
    </row>
    <row r="940" spans="5:7" x14ac:dyDescent="0.25">
      <c r="E940">
        <v>934</v>
      </c>
      <c r="G940" t="b">
        <v>0</v>
      </c>
    </row>
    <row r="941" spans="5:7" x14ac:dyDescent="0.25">
      <c r="E941">
        <v>935</v>
      </c>
      <c r="G941" t="b">
        <v>0</v>
      </c>
    </row>
    <row r="942" spans="5:7" x14ac:dyDescent="0.25">
      <c r="E942">
        <v>936</v>
      </c>
      <c r="G942" t="b">
        <v>0</v>
      </c>
    </row>
    <row r="943" spans="5:7" x14ac:dyDescent="0.25">
      <c r="E943">
        <v>937</v>
      </c>
      <c r="G943" t="b">
        <v>0</v>
      </c>
    </row>
    <row r="944" spans="5:7" x14ac:dyDescent="0.25">
      <c r="E944">
        <v>938</v>
      </c>
      <c r="G944" t="b">
        <v>0</v>
      </c>
    </row>
    <row r="945" spans="5:7" x14ac:dyDescent="0.25">
      <c r="E945">
        <v>939</v>
      </c>
      <c r="G945" t="b">
        <v>0</v>
      </c>
    </row>
    <row r="946" spans="5:7" x14ac:dyDescent="0.25">
      <c r="E946">
        <v>940</v>
      </c>
      <c r="G946" t="b">
        <v>0</v>
      </c>
    </row>
    <row r="947" spans="5:7" x14ac:dyDescent="0.25">
      <c r="E947">
        <v>941</v>
      </c>
      <c r="G947" t="b">
        <v>0</v>
      </c>
    </row>
    <row r="948" spans="5:7" x14ac:dyDescent="0.25">
      <c r="E948">
        <v>942</v>
      </c>
      <c r="G948" t="b">
        <v>1</v>
      </c>
    </row>
    <row r="949" spans="5:7" x14ac:dyDescent="0.25">
      <c r="E949">
        <v>943</v>
      </c>
      <c r="G949" t="b">
        <v>0</v>
      </c>
    </row>
    <row r="950" spans="5:7" x14ac:dyDescent="0.25">
      <c r="E950">
        <v>944</v>
      </c>
      <c r="G950" t="b">
        <v>0</v>
      </c>
    </row>
    <row r="951" spans="5:7" x14ac:dyDescent="0.25">
      <c r="E951">
        <v>945</v>
      </c>
      <c r="G951" t="b">
        <v>0</v>
      </c>
    </row>
    <row r="952" spans="5:7" x14ac:dyDescent="0.25">
      <c r="E952">
        <v>946</v>
      </c>
      <c r="G952" t="b">
        <v>0</v>
      </c>
    </row>
    <row r="953" spans="5:7" x14ac:dyDescent="0.25">
      <c r="E953">
        <v>947</v>
      </c>
      <c r="G953" t="b">
        <v>0</v>
      </c>
    </row>
    <row r="954" spans="5:7" x14ac:dyDescent="0.25">
      <c r="E954">
        <v>948</v>
      </c>
      <c r="G954" t="b">
        <v>0</v>
      </c>
    </row>
    <row r="955" spans="5:7" x14ac:dyDescent="0.25">
      <c r="E955">
        <v>949</v>
      </c>
      <c r="G955" t="b">
        <v>0</v>
      </c>
    </row>
    <row r="956" spans="5:7" x14ac:dyDescent="0.25">
      <c r="E956">
        <v>950</v>
      </c>
      <c r="G956" t="b">
        <v>0</v>
      </c>
    </row>
    <row r="957" spans="5:7" x14ac:dyDescent="0.25">
      <c r="E957">
        <v>951</v>
      </c>
      <c r="G957" t="b">
        <v>0</v>
      </c>
    </row>
    <row r="958" spans="5:7" x14ac:dyDescent="0.25">
      <c r="E958">
        <v>952</v>
      </c>
      <c r="G958" t="b">
        <v>0</v>
      </c>
    </row>
    <row r="959" spans="5:7" x14ac:dyDescent="0.25">
      <c r="E959">
        <v>953</v>
      </c>
      <c r="G959" t="b">
        <v>1</v>
      </c>
    </row>
    <row r="960" spans="5:7" x14ac:dyDescent="0.25">
      <c r="E960">
        <v>954</v>
      </c>
      <c r="G960" t="b">
        <v>0</v>
      </c>
    </row>
    <row r="961" spans="5:7" x14ac:dyDescent="0.25">
      <c r="E961">
        <v>955</v>
      </c>
      <c r="G961" t="b">
        <v>0</v>
      </c>
    </row>
    <row r="962" spans="5:7" x14ac:dyDescent="0.25">
      <c r="E962">
        <v>956</v>
      </c>
      <c r="G962" t="b">
        <v>0</v>
      </c>
    </row>
    <row r="963" spans="5:7" x14ac:dyDescent="0.25">
      <c r="E963">
        <v>957</v>
      </c>
      <c r="G963" t="b">
        <v>0</v>
      </c>
    </row>
    <row r="964" spans="5:7" x14ac:dyDescent="0.25">
      <c r="E964">
        <v>958</v>
      </c>
      <c r="G964" t="b">
        <v>0</v>
      </c>
    </row>
    <row r="965" spans="5:7" x14ac:dyDescent="0.25">
      <c r="E965">
        <v>959</v>
      </c>
      <c r="G965" t="b">
        <v>0</v>
      </c>
    </row>
    <row r="966" spans="5:7" x14ac:dyDescent="0.25">
      <c r="E966">
        <v>960</v>
      </c>
      <c r="G966" t="b">
        <v>0</v>
      </c>
    </row>
    <row r="967" spans="5:7" x14ac:dyDescent="0.25">
      <c r="E967">
        <v>961</v>
      </c>
      <c r="G967" t="b">
        <v>0</v>
      </c>
    </row>
    <row r="968" spans="5:7" x14ac:dyDescent="0.25">
      <c r="E968">
        <v>962</v>
      </c>
      <c r="G968" t="b">
        <v>0</v>
      </c>
    </row>
    <row r="969" spans="5:7" x14ac:dyDescent="0.25">
      <c r="E969">
        <v>963</v>
      </c>
      <c r="G969" t="b">
        <v>0</v>
      </c>
    </row>
    <row r="970" spans="5:7" x14ac:dyDescent="0.25">
      <c r="E970">
        <v>964</v>
      </c>
      <c r="G970" t="b">
        <v>0</v>
      </c>
    </row>
    <row r="971" spans="5:7" x14ac:dyDescent="0.25">
      <c r="E971">
        <v>965</v>
      </c>
      <c r="G971" t="b">
        <v>0</v>
      </c>
    </row>
    <row r="972" spans="5:7" x14ac:dyDescent="0.25">
      <c r="E972">
        <v>966</v>
      </c>
      <c r="G972" t="b">
        <v>0</v>
      </c>
    </row>
    <row r="973" spans="5:7" x14ac:dyDescent="0.25">
      <c r="E973">
        <v>967</v>
      </c>
      <c r="G973" t="b">
        <v>0</v>
      </c>
    </row>
    <row r="974" spans="5:7" x14ac:dyDescent="0.25">
      <c r="E974">
        <v>968</v>
      </c>
      <c r="G974" t="b">
        <v>0</v>
      </c>
    </row>
    <row r="975" spans="5:7" x14ac:dyDescent="0.25">
      <c r="E975">
        <v>969</v>
      </c>
      <c r="G975" t="b">
        <v>0</v>
      </c>
    </row>
    <row r="976" spans="5:7" x14ac:dyDescent="0.25">
      <c r="E976">
        <v>970</v>
      </c>
      <c r="G976" t="b">
        <v>0</v>
      </c>
    </row>
    <row r="977" spans="5:7" x14ac:dyDescent="0.25">
      <c r="E977">
        <v>971</v>
      </c>
      <c r="G977" t="b">
        <v>0</v>
      </c>
    </row>
    <row r="978" spans="5:7" x14ac:dyDescent="0.25">
      <c r="E978">
        <v>972</v>
      </c>
      <c r="G978" t="b">
        <v>0</v>
      </c>
    </row>
    <row r="979" spans="5:7" x14ac:dyDescent="0.25">
      <c r="E979">
        <v>973</v>
      </c>
      <c r="G979" t="b">
        <v>0</v>
      </c>
    </row>
    <row r="980" spans="5:7" x14ac:dyDescent="0.25">
      <c r="E980">
        <v>974</v>
      </c>
      <c r="G980" t="b">
        <v>0</v>
      </c>
    </row>
    <row r="981" spans="5:7" x14ac:dyDescent="0.25">
      <c r="E981">
        <v>975</v>
      </c>
      <c r="G981" t="b">
        <v>1</v>
      </c>
    </row>
    <row r="982" spans="5:7" x14ac:dyDescent="0.25">
      <c r="E982">
        <v>976</v>
      </c>
      <c r="G982" t="b">
        <v>0</v>
      </c>
    </row>
    <row r="983" spans="5:7" x14ac:dyDescent="0.25">
      <c r="E983">
        <v>977</v>
      </c>
      <c r="G983" t="b">
        <v>0</v>
      </c>
    </row>
    <row r="984" spans="5:7" x14ac:dyDescent="0.25">
      <c r="E984">
        <v>978</v>
      </c>
      <c r="G984" t="b">
        <v>0</v>
      </c>
    </row>
    <row r="985" spans="5:7" x14ac:dyDescent="0.25">
      <c r="E985">
        <v>979</v>
      </c>
      <c r="G985" t="b">
        <v>0</v>
      </c>
    </row>
    <row r="986" spans="5:7" x14ac:dyDescent="0.25">
      <c r="E986">
        <v>980</v>
      </c>
      <c r="G986" t="b">
        <v>1</v>
      </c>
    </row>
    <row r="987" spans="5:7" x14ac:dyDescent="0.25">
      <c r="E987">
        <v>981</v>
      </c>
      <c r="G987" t="b">
        <v>0</v>
      </c>
    </row>
    <row r="988" spans="5:7" x14ac:dyDescent="0.25">
      <c r="E988">
        <v>982</v>
      </c>
      <c r="G988" t="b">
        <v>0</v>
      </c>
    </row>
    <row r="989" spans="5:7" x14ac:dyDescent="0.25">
      <c r="E989">
        <v>983</v>
      </c>
      <c r="G989" t="b">
        <v>1</v>
      </c>
    </row>
    <row r="990" spans="5:7" x14ac:dyDescent="0.25">
      <c r="E990">
        <v>984</v>
      </c>
      <c r="G990" t="b">
        <v>0</v>
      </c>
    </row>
    <row r="991" spans="5:7" x14ac:dyDescent="0.25">
      <c r="E991">
        <v>985</v>
      </c>
      <c r="G991" t="b">
        <v>0</v>
      </c>
    </row>
    <row r="992" spans="5:7" x14ac:dyDescent="0.25">
      <c r="E992">
        <v>986</v>
      </c>
      <c r="G992" t="b">
        <v>0</v>
      </c>
    </row>
    <row r="993" spans="5:7" x14ac:dyDescent="0.25">
      <c r="E993">
        <v>987</v>
      </c>
      <c r="G993" t="b">
        <v>0</v>
      </c>
    </row>
    <row r="994" spans="5:7" x14ac:dyDescent="0.25">
      <c r="E994">
        <v>988</v>
      </c>
      <c r="G994" t="b">
        <v>0</v>
      </c>
    </row>
    <row r="995" spans="5:7" x14ac:dyDescent="0.25">
      <c r="E995">
        <v>989</v>
      </c>
      <c r="G995" t="b">
        <v>1</v>
      </c>
    </row>
    <row r="996" spans="5:7" x14ac:dyDescent="0.25">
      <c r="E996">
        <v>990</v>
      </c>
      <c r="G996" t="b">
        <v>0</v>
      </c>
    </row>
    <row r="997" spans="5:7" x14ac:dyDescent="0.25">
      <c r="E997">
        <v>991</v>
      </c>
      <c r="G997" t="b">
        <v>0</v>
      </c>
    </row>
    <row r="998" spans="5:7" x14ac:dyDescent="0.25">
      <c r="E998">
        <v>992</v>
      </c>
      <c r="G998" t="b">
        <v>0</v>
      </c>
    </row>
    <row r="999" spans="5:7" x14ac:dyDescent="0.25">
      <c r="E999">
        <v>993</v>
      </c>
      <c r="G999" t="b">
        <v>0</v>
      </c>
    </row>
    <row r="1000" spans="5:7" x14ac:dyDescent="0.25">
      <c r="E1000">
        <v>994</v>
      </c>
      <c r="G1000" t="b">
        <v>0</v>
      </c>
    </row>
    <row r="1001" spans="5:7" x14ac:dyDescent="0.25">
      <c r="E1001">
        <v>995</v>
      </c>
      <c r="G1001" t="b">
        <v>1</v>
      </c>
    </row>
    <row r="1002" spans="5:7" x14ac:dyDescent="0.25">
      <c r="E1002">
        <v>996</v>
      </c>
      <c r="G1002" t="b">
        <v>0</v>
      </c>
    </row>
    <row r="1003" spans="5:7" x14ac:dyDescent="0.25">
      <c r="E1003">
        <v>997</v>
      </c>
      <c r="G1003" t="b">
        <v>0</v>
      </c>
    </row>
    <row r="1004" spans="5:7" x14ac:dyDescent="0.25">
      <c r="E1004">
        <v>998</v>
      </c>
      <c r="G1004" t="b">
        <v>0</v>
      </c>
    </row>
    <row r="1005" spans="5:7" x14ac:dyDescent="0.25">
      <c r="E1005">
        <v>999</v>
      </c>
      <c r="G1005" t="b">
        <v>0</v>
      </c>
    </row>
    <row r="1006" spans="5:7" x14ac:dyDescent="0.25">
      <c r="E1006">
        <v>1000</v>
      </c>
      <c r="G1006" t="b">
        <v>0</v>
      </c>
    </row>
    <row r="1007" spans="5:7" x14ac:dyDescent="0.25">
      <c r="E1007">
        <v>1001</v>
      </c>
      <c r="G1007" t="b">
        <v>0</v>
      </c>
    </row>
    <row r="1008" spans="5:7" x14ac:dyDescent="0.25">
      <c r="E1008">
        <v>1002</v>
      </c>
      <c r="G1008" t="b">
        <v>0</v>
      </c>
    </row>
    <row r="1009" spans="5:7" x14ac:dyDescent="0.25">
      <c r="E1009">
        <v>1003</v>
      </c>
      <c r="G1009" t="b">
        <v>0</v>
      </c>
    </row>
    <row r="1010" spans="5:7" x14ac:dyDescent="0.25">
      <c r="E1010">
        <v>1004</v>
      </c>
      <c r="G1010" t="b">
        <v>0</v>
      </c>
    </row>
    <row r="1011" spans="5:7" x14ac:dyDescent="0.25">
      <c r="E1011">
        <v>1005</v>
      </c>
      <c r="G1011" t="b">
        <v>0</v>
      </c>
    </row>
    <row r="1012" spans="5:7" x14ac:dyDescent="0.25">
      <c r="E1012">
        <v>1006</v>
      </c>
      <c r="G1012" t="b">
        <v>1</v>
      </c>
    </row>
    <row r="1013" spans="5:7" x14ac:dyDescent="0.25">
      <c r="E1013">
        <v>1007</v>
      </c>
      <c r="G1013" t="b">
        <v>0</v>
      </c>
    </row>
    <row r="1014" spans="5:7" x14ac:dyDescent="0.25">
      <c r="E1014">
        <v>1008</v>
      </c>
      <c r="G1014" t="b">
        <v>0</v>
      </c>
    </row>
    <row r="1015" spans="5:7" x14ac:dyDescent="0.25">
      <c r="E1015">
        <v>1009</v>
      </c>
      <c r="G1015" t="b">
        <v>0</v>
      </c>
    </row>
    <row r="1016" spans="5:7" x14ac:dyDescent="0.25">
      <c r="E1016">
        <v>1010</v>
      </c>
      <c r="G1016" t="b">
        <v>0</v>
      </c>
    </row>
    <row r="1017" spans="5:7" x14ac:dyDescent="0.25">
      <c r="E1017">
        <v>1011</v>
      </c>
      <c r="G1017" t="b">
        <v>0</v>
      </c>
    </row>
    <row r="1018" spans="5:7" x14ac:dyDescent="0.25">
      <c r="E1018">
        <v>1012</v>
      </c>
      <c r="G1018" t="b">
        <v>0</v>
      </c>
    </row>
    <row r="1019" spans="5:7" x14ac:dyDescent="0.25">
      <c r="E1019">
        <v>1013</v>
      </c>
      <c r="G1019" t="b">
        <v>1</v>
      </c>
    </row>
    <row r="1020" spans="5:7" x14ac:dyDescent="0.25">
      <c r="E1020">
        <v>1014</v>
      </c>
      <c r="G1020" t="b">
        <v>0</v>
      </c>
    </row>
    <row r="1021" spans="5:7" x14ac:dyDescent="0.25">
      <c r="E1021">
        <v>1015</v>
      </c>
      <c r="G1021" t="b">
        <v>0</v>
      </c>
    </row>
    <row r="1022" spans="5:7" x14ac:dyDescent="0.25">
      <c r="E1022">
        <v>1016</v>
      </c>
      <c r="G1022" t="b">
        <v>0</v>
      </c>
    </row>
    <row r="1023" spans="5:7" x14ac:dyDescent="0.25">
      <c r="E1023">
        <v>1017</v>
      </c>
      <c r="G1023" t="b">
        <v>0</v>
      </c>
    </row>
    <row r="1024" spans="5:7" x14ac:dyDescent="0.25">
      <c r="E1024">
        <v>1018</v>
      </c>
      <c r="G1024" t="b">
        <v>0</v>
      </c>
    </row>
    <row r="1025" spans="5:7" x14ac:dyDescent="0.25">
      <c r="E1025">
        <v>1019</v>
      </c>
      <c r="G1025" t="b">
        <v>0</v>
      </c>
    </row>
    <row r="1026" spans="5:7" x14ac:dyDescent="0.25">
      <c r="E1026">
        <v>1020</v>
      </c>
      <c r="G1026" t="b">
        <v>0</v>
      </c>
    </row>
    <row r="1027" spans="5:7" x14ac:dyDescent="0.25">
      <c r="E1027">
        <v>1021</v>
      </c>
      <c r="G1027" t="b">
        <v>0</v>
      </c>
    </row>
    <row r="1028" spans="5:7" x14ac:dyDescent="0.25">
      <c r="E1028">
        <v>1022</v>
      </c>
      <c r="G1028" t="b">
        <v>1</v>
      </c>
    </row>
    <row r="1029" spans="5:7" x14ac:dyDescent="0.25">
      <c r="E1029">
        <v>1023</v>
      </c>
      <c r="G1029" t="b">
        <v>0</v>
      </c>
    </row>
    <row r="1030" spans="5:7" x14ac:dyDescent="0.25">
      <c r="E1030">
        <v>1024</v>
      </c>
      <c r="G1030" t="b">
        <v>0</v>
      </c>
    </row>
    <row r="1031" spans="5:7" x14ac:dyDescent="0.25">
      <c r="E1031">
        <v>1025</v>
      </c>
      <c r="G1031" t="b">
        <v>0</v>
      </c>
    </row>
    <row r="1032" spans="5:7" x14ac:dyDescent="0.25">
      <c r="E1032">
        <v>1026</v>
      </c>
      <c r="G1032" t="b">
        <v>0</v>
      </c>
    </row>
    <row r="1033" spans="5:7" x14ac:dyDescent="0.25">
      <c r="E1033">
        <v>1027</v>
      </c>
      <c r="G1033" t="b">
        <v>0</v>
      </c>
    </row>
    <row r="1034" spans="5:7" x14ac:dyDescent="0.25">
      <c r="E1034">
        <v>1028</v>
      </c>
      <c r="G1034" t="b">
        <v>0</v>
      </c>
    </row>
    <row r="1035" spans="5:7" x14ac:dyDescent="0.25">
      <c r="E1035">
        <v>1029</v>
      </c>
      <c r="G1035" t="b">
        <v>0</v>
      </c>
    </row>
    <row r="1036" spans="5:7" x14ac:dyDescent="0.25">
      <c r="E1036">
        <v>1030</v>
      </c>
      <c r="G1036" t="b">
        <v>0</v>
      </c>
    </row>
    <row r="1037" spans="5:7" x14ac:dyDescent="0.25">
      <c r="E1037">
        <v>1031</v>
      </c>
      <c r="G1037" t="b">
        <v>0</v>
      </c>
    </row>
    <row r="1038" spans="5:7" x14ac:dyDescent="0.25">
      <c r="E1038">
        <v>1032</v>
      </c>
      <c r="G1038" t="b">
        <v>0</v>
      </c>
    </row>
    <row r="1039" spans="5:7" x14ac:dyDescent="0.25">
      <c r="E1039">
        <v>1033</v>
      </c>
      <c r="G1039" t="b">
        <v>1</v>
      </c>
    </row>
    <row r="1040" spans="5:7" x14ac:dyDescent="0.25">
      <c r="E1040">
        <v>1034</v>
      </c>
      <c r="G1040" t="b">
        <v>1</v>
      </c>
    </row>
    <row r="1041" spans="5:7" x14ac:dyDescent="0.25">
      <c r="E1041">
        <v>1035</v>
      </c>
      <c r="G1041" t="b">
        <v>0</v>
      </c>
    </row>
    <row r="1042" spans="5:7" x14ac:dyDescent="0.25">
      <c r="E1042">
        <v>1036</v>
      </c>
      <c r="G1042" t="b">
        <v>0</v>
      </c>
    </row>
    <row r="1043" spans="5:7" x14ac:dyDescent="0.25">
      <c r="E1043">
        <v>1037</v>
      </c>
      <c r="G1043" t="b">
        <v>0</v>
      </c>
    </row>
    <row r="1044" spans="5:7" x14ac:dyDescent="0.25">
      <c r="E1044">
        <v>1038</v>
      </c>
      <c r="G1044" t="b">
        <v>0</v>
      </c>
    </row>
    <row r="1045" spans="5:7" x14ac:dyDescent="0.25">
      <c r="E1045">
        <v>1039</v>
      </c>
      <c r="G1045" t="b">
        <v>0</v>
      </c>
    </row>
    <row r="1046" spans="5:7" x14ac:dyDescent="0.25">
      <c r="E1046">
        <v>1040</v>
      </c>
      <c r="G1046" t="b">
        <v>1</v>
      </c>
    </row>
    <row r="1047" spans="5:7" x14ac:dyDescent="0.25">
      <c r="E1047">
        <v>1041</v>
      </c>
      <c r="G1047" t="b">
        <v>0</v>
      </c>
    </row>
    <row r="1048" spans="5:7" x14ac:dyDescent="0.25">
      <c r="E1048">
        <v>1042</v>
      </c>
      <c r="G1048" t="b">
        <v>0</v>
      </c>
    </row>
    <row r="1049" spans="5:7" x14ac:dyDescent="0.25">
      <c r="E1049">
        <v>1043</v>
      </c>
      <c r="G1049" t="b">
        <v>1</v>
      </c>
    </row>
    <row r="1050" spans="5:7" x14ac:dyDescent="0.25">
      <c r="E1050">
        <v>1044</v>
      </c>
      <c r="G1050" t="b">
        <v>0</v>
      </c>
    </row>
    <row r="1051" spans="5:7" x14ac:dyDescent="0.25">
      <c r="E1051">
        <v>1045</v>
      </c>
      <c r="G1051" t="b">
        <v>0</v>
      </c>
    </row>
    <row r="1052" spans="5:7" x14ac:dyDescent="0.25">
      <c r="E1052">
        <v>1046</v>
      </c>
      <c r="G1052" t="b">
        <v>0</v>
      </c>
    </row>
    <row r="1053" spans="5:7" x14ac:dyDescent="0.25">
      <c r="E1053">
        <v>1047</v>
      </c>
      <c r="G1053" t="b">
        <v>0</v>
      </c>
    </row>
    <row r="1054" spans="5:7" x14ac:dyDescent="0.25">
      <c r="E1054">
        <v>1048</v>
      </c>
      <c r="G1054" t="b">
        <v>0</v>
      </c>
    </row>
    <row r="1055" spans="5:7" x14ac:dyDescent="0.25">
      <c r="E1055">
        <v>1049</v>
      </c>
      <c r="G1055" t="b">
        <v>0</v>
      </c>
    </row>
    <row r="1056" spans="5:7" x14ac:dyDescent="0.25">
      <c r="E1056">
        <v>1050</v>
      </c>
      <c r="G1056" t="b">
        <v>0</v>
      </c>
    </row>
    <row r="1057" spans="5:7" x14ac:dyDescent="0.25">
      <c r="E1057">
        <v>1051</v>
      </c>
      <c r="G1057" t="b">
        <v>0</v>
      </c>
    </row>
    <row r="1058" spans="5:7" x14ac:dyDescent="0.25">
      <c r="E1058">
        <v>1052</v>
      </c>
      <c r="G1058" t="b">
        <v>0</v>
      </c>
    </row>
    <row r="1059" spans="5:7" x14ac:dyDescent="0.25">
      <c r="E1059">
        <v>1053</v>
      </c>
      <c r="G1059" t="b">
        <v>1</v>
      </c>
    </row>
    <row r="1060" spans="5:7" x14ac:dyDescent="0.25">
      <c r="E1060">
        <v>1054</v>
      </c>
      <c r="G1060" t="b">
        <v>0</v>
      </c>
    </row>
    <row r="1061" spans="5:7" x14ac:dyDescent="0.25">
      <c r="E1061">
        <v>1055</v>
      </c>
      <c r="G1061" t="b">
        <v>0</v>
      </c>
    </row>
    <row r="1062" spans="5:7" x14ac:dyDescent="0.25">
      <c r="E1062">
        <v>1056</v>
      </c>
      <c r="G1062" t="b">
        <v>0</v>
      </c>
    </row>
    <row r="1063" spans="5:7" x14ac:dyDescent="0.25">
      <c r="E1063">
        <v>1057</v>
      </c>
      <c r="G1063" t="b">
        <v>0</v>
      </c>
    </row>
    <row r="1064" spans="5:7" x14ac:dyDescent="0.25">
      <c r="E1064">
        <v>1058</v>
      </c>
      <c r="G1064" t="b">
        <v>0</v>
      </c>
    </row>
    <row r="1065" spans="5:7" x14ac:dyDescent="0.25">
      <c r="E1065">
        <v>1059</v>
      </c>
      <c r="G1065" t="b">
        <v>0</v>
      </c>
    </row>
    <row r="1066" spans="5:7" x14ac:dyDescent="0.25">
      <c r="E1066">
        <v>1060</v>
      </c>
      <c r="G1066" t="b">
        <v>0</v>
      </c>
    </row>
    <row r="1067" spans="5:7" x14ac:dyDescent="0.25">
      <c r="E1067">
        <v>1061</v>
      </c>
      <c r="G1067" t="b">
        <v>0</v>
      </c>
    </row>
    <row r="1068" spans="5:7" x14ac:dyDescent="0.25">
      <c r="E1068">
        <v>1062</v>
      </c>
      <c r="G1068" t="b">
        <v>1</v>
      </c>
    </row>
    <row r="1069" spans="5:7" x14ac:dyDescent="0.25">
      <c r="E1069">
        <v>1063</v>
      </c>
      <c r="G1069" t="b">
        <v>0</v>
      </c>
    </row>
    <row r="1070" spans="5:7" x14ac:dyDescent="0.25">
      <c r="E1070">
        <v>1064</v>
      </c>
      <c r="G1070" t="b">
        <v>0</v>
      </c>
    </row>
    <row r="1071" spans="5:7" x14ac:dyDescent="0.25">
      <c r="E1071">
        <v>1065</v>
      </c>
      <c r="G1071" t="b">
        <v>0</v>
      </c>
    </row>
    <row r="1072" spans="5:7" x14ac:dyDescent="0.25">
      <c r="E1072">
        <v>1066</v>
      </c>
      <c r="G1072" t="b">
        <v>0</v>
      </c>
    </row>
    <row r="1073" spans="5:7" x14ac:dyDescent="0.25">
      <c r="E1073">
        <v>1067</v>
      </c>
      <c r="G1073" t="b">
        <v>0</v>
      </c>
    </row>
    <row r="1074" spans="5:7" x14ac:dyDescent="0.25">
      <c r="E1074">
        <v>1068</v>
      </c>
      <c r="G1074" t="b">
        <v>0</v>
      </c>
    </row>
    <row r="1075" spans="5:7" x14ac:dyDescent="0.25">
      <c r="E1075">
        <v>1069</v>
      </c>
      <c r="G1075" t="b">
        <v>0</v>
      </c>
    </row>
    <row r="1076" spans="5:7" x14ac:dyDescent="0.25">
      <c r="E1076">
        <v>1070</v>
      </c>
      <c r="G1076" t="b">
        <v>0</v>
      </c>
    </row>
    <row r="1077" spans="5:7" x14ac:dyDescent="0.25">
      <c r="E1077">
        <v>1071</v>
      </c>
      <c r="G1077" t="b">
        <v>0</v>
      </c>
    </row>
    <row r="1078" spans="5:7" x14ac:dyDescent="0.25">
      <c r="E1078">
        <v>1072</v>
      </c>
      <c r="G1078" t="b">
        <v>0</v>
      </c>
    </row>
    <row r="1079" spans="5:7" x14ac:dyDescent="0.25">
      <c r="E1079">
        <v>1073</v>
      </c>
      <c r="G1079" t="b">
        <v>0</v>
      </c>
    </row>
    <row r="1080" spans="5:7" x14ac:dyDescent="0.25">
      <c r="E1080">
        <v>1074</v>
      </c>
      <c r="G1080" t="b">
        <v>0</v>
      </c>
    </row>
    <row r="1081" spans="5:7" x14ac:dyDescent="0.25">
      <c r="E1081">
        <v>1075</v>
      </c>
      <c r="G1081" t="b">
        <v>1</v>
      </c>
    </row>
    <row r="1082" spans="5:7" x14ac:dyDescent="0.25">
      <c r="E1082">
        <v>1076</v>
      </c>
      <c r="G1082" t="b">
        <v>0</v>
      </c>
    </row>
    <row r="1083" spans="5:7" x14ac:dyDescent="0.25">
      <c r="E1083">
        <v>1077</v>
      </c>
      <c r="G1083" t="b">
        <v>0</v>
      </c>
    </row>
    <row r="1084" spans="5:7" x14ac:dyDescent="0.25">
      <c r="E1084">
        <v>1078</v>
      </c>
      <c r="G1084" t="b">
        <v>0</v>
      </c>
    </row>
    <row r="1085" spans="5:7" x14ac:dyDescent="0.25">
      <c r="E1085">
        <v>1079</v>
      </c>
      <c r="G1085" t="b">
        <v>0</v>
      </c>
    </row>
    <row r="1086" spans="5:7" x14ac:dyDescent="0.25">
      <c r="E1086">
        <v>1080</v>
      </c>
      <c r="G1086" t="b">
        <v>0</v>
      </c>
    </row>
    <row r="1087" spans="5:7" x14ac:dyDescent="0.25">
      <c r="E1087">
        <v>1081</v>
      </c>
      <c r="G1087" t="b">
        <v>0</v>
      </c>
    </row>
    <row r="1088" spans="5:7" x14ac:dyDescent="0.25">
      <c r="E1088">
        <v>1082</v>
      </c>
      <c r="G1088" t="b">
        <v>0</v>
      </c>
    </row>
    <row r="1089" spans="5:7" x14ac:dyDescent="0.25">
      <c r="E1089">
        <v>1083</v>
      </c>
      <c r="G1089" t="b">
        <v>1</v>
      </c>
    </row>
    <row r="1090" spans="5:7" x14ac:dyDescent="0.25">
      <c r="E1090">
        <v>1084</v>
      </c>
      <c r="G1090" t="b">
        <v>0</v>
      </c>
    </row>
    <row r="1091" spans="5:7" x14ac:dyDescent="0.25">
      <c r="E1091">
        <v>1085</v>
      </c>
      <c r="G1091" t="b">
        <v>0</v>
      </c>
    </row>
    <row r="1092" spans="5:7" x14ac:dyDescent="0.25">
      <c r="E1092">
        <v>1086</v>
      </c>
      <c r="G1092" t="b">
        <v>1</v>
      </c>
    </row>
    <row r="1093" spans="5:7" x14ac:dyDescent="0.25">
      <c r="E1093">
        <v>1087</v>
      </c>
      <c r="G1093" t="b">
        <v>0</v>
      </c>
    </row>
    <row r="1094" spans="5:7" x14ac:dyDescent="0.25">
      <c r="E1094">
        <v>1088</v>
      </c>
      <c r="G1094" t="b">
        <v>0</v>
      </c>
    </row>
    <row r="1095" spans="5:7" x14ac:dyDescent="0.25">
      <c r="E1095">
        <v>1089</v>
      </c>
      <c r="G1095" t="b">
        <v>0</v>
      </c>
    </row>
    <row r="1096" spans="5:7" x14ac:dyDescent="0.25">
      <c r="E1096">
        <v>1090</v>
      </c>
      <c r="G1096" t="b">
        <v>0</v>
      </c>
    </row>
    <row r="1097" spans="5:7" x14ac:dyDescent="0.25">
      <c r="E1097">
        <v>1091</v>
      </c>
      <c r="G1097" t="b">
        <v>0</v>
      </c>
    </row>
    <row r="1098" spans="5:7" x14ac:dyDescent="0.25">
      <c r="E1098">
        <v>1092</v>
      </c>
      <c r="G1098" t="b">
        <v>0</v>
      </c>
    </row>
    <row r="1099" spans="5:7" x14ac:dyDescent="0.25">
      <c r="E1099">
        <v>1093</v>
      </c>
      <c r="G1099" t="b">
        <v>0</v>
      </c>
    </row>
    <row r="1100" spans="5:7" x14ac:dyDescent="0.25">
      <c r="E1100">
        <v>1094</v>
      </c>
      <c r="G1100" t="b">
        <v>0</v>
      </c>
    </row>
    <row r="1101" spans="5:7" x14ac:dyDescent="0.25">
      <c r="E1101">
        <v>1095</v>
      </c>
      <c r="G1101" t="b">
        <v>0</v>
      </c>
    </row>
    <row r="1102" spans="5:7" x14ac:dyDescent="0.25">
      <c r="E1102">
        <v>1096</v>
      </c>
      <c r="G1102" t="b">
        <v>0</v>
      </c>
    </row>
    <row r="1103" spans="5:7" x14ac:dyDescent="0.25">
      <c r="E1103">
        <v>1097</v>
      </c>
      <c r="G1103" t="b">
        <v>0</v>
      </c>
    </row>
    <row r="1104" spans="5:7" x14ac:dyDescent="0.25">
      <c r="E1104">
        <v>1098</v>
      </c>
      <c r="G1104" t="b">
        <v>0</v>
      </c>
    </row>
    <row r="1105" spans="5:7" x14ac:dyDescent="0.25">
      <c r="E1105">
        <v>1099</v>
      </c>
      <c r="G1105" t="b">
        <v>0</v>
      </c>
    </row>
    <row r="1106" spans="5:7" x14ac:dyDescent="0.25">
      <c r="E1106">
        <v>1100</v>
      </c>
      <c r="G1106" t="b">
        <v>0</v>
      </c>
    </row>
    <row r="1107" spans="5:7" x14ac:dyDescent="0.25">
      <c r="E1107">
        <v>1101</v>
      </c>
      <c r="G1107" t="b">
        <v>0</v>
      </c>
    </row>
    <row r="1108" spans="5:7" x14ac:dyDescent="0.25">
      <c r="E1108">
        <v>1102</v>
      </c>
      <c r="G1108" t="b">
        <v>0</v>
      </c>
    </row>
    <row r="1109" spans="5:7" x14ac:dyDescent="0.25">
      <c r="E1109">
        <v>1103</v>
      </c>
      <c r="G1109" t="b">
        <v>1</v>
      </c>
    </row>
    <row r="1110" spans="5:7" x14ac:dyDescent="0.25">
      <c r="E1110">
        <v>1104</v>
      </c>
      <c r="G1110" t="b">
        <v>0</v>
      </c>
    </row>
    <row r="1111" spans="5:7" x14ac:dyDescent="0.25">
      <c r="E1111">
        <v>1105</v>
      </c>
      <c r="G1111" t="b">
        <v>0</v>
      </c>
    </row>
    <row r="1112" spans="5:7" x14ac:dyDescent="0.25">
      <c r="E1112">
        <v>1106</v>
      </c>
      <c r="G1112" t="b">
        <v>0</v>
      </c>
    </row>
    <row r="1113" spans="5:7" x14ac:dyDescent="0.25">
      <c r="E1113">
        <v>1107</v>
      </c>
      <c r="G1113" t="b">
        <v>0</v>
      </c>
    </row>
    <row r="1114" spans="5:7" x14ac:dyDescent="0.25">
      <c r="E1114">
        <v>1108</v>
      </c>
      <c r="G1114" t="b">
        <v>0</v>
      </c>
    </row>
    <row r="1115" spans="5:7" x14ac:dyDescent="0.25">
      <c r="E1115">
        <v>1109</v>
      </c>
      <c r="G1115" t="b">
        <v>1</v>
      </c>
    </row>
    <row r="1116" spans="5:7" x14ac:dyDescent="0.25">
      <c r="E1116">
        <v>1110</v>
      </c>
      <c r="G1116" t="b">
        <v>0</v>
      </c>
    </row>
    <row r="1117" spans="5:7" x14ac:dyDescent="0.25">
      <c r="E1117">
        <v>1111</v>
      </c>
      <c r="G1117" t="b">
        <v>0</v>
      </c>
    </row>
    <row r="1118" spans="5:7" x14ac:dyDescent="0.25">
      <c r="E1118">
        <v>1112</v>
      </c>
      <c r="G1118" t="b">
        <v>0</v>
      </c>
    </row>
    <row r="1119" spans="5:7" x14ac:dyDescent="0.25">
      <c r="E1119">
        <v>1113</v>
      </c>
      <c r="G1119" t="b">
        <v>0</v>
      </c>
    </row>
    <row r="1120" spans="5:7" x14ac:dyDescent="0.25">
      <c r="E1120">
        <v>1114</v>
      </c>
      <c r="G1120" t="b">
        <v>0</v>
      </c>
    </row>
    <row r="1121" spans="5:7" x14ac:dyDescent="0.25">
      <c r="E1121">
        <v>1115</v>
      </c>
      <c r="G1121" t="b">
        <v>0</v>
      </c>
    </row>
    <row r="1122" spans="5:7" x14ac:dyDescent="0.25">
      <c r="E1122">
        <v>1116</v>
      </c>
      <c r="G1122" t="b">
        <v>0</v>
      </c>
    </row>
    <row r="1123" spans="5:7" x14ac:dyDescent="0.25">
      <c r="E1123">
        <v>1117</v>
      </c>
      <c r="G1123" t="b">
        <v>0</v>
      </c>
    </row>
    <row r="1124" spans="5:7" x14ac:dyDescent="0.25">
      <c r="E1124">
        <v>1118</v>
      </c>
      <c r="G1124" t="b">
        <v>1</v>
      </c>
    </row>
    <row r="1125" spans="5:7" x14ac:dyDescent="0.25">
      <c r="E1125">
        <v>1119</v>
      </c>
      <c r="G1125" t="b">
        <v>0</v>
      </c>
    </row>
    <row r="1126" spans="5:7" x14ac:dyDescent="0.25">
      <c r="E1126">
        <v>1120</v>
      </c>
      <c r="G1126" t="b">
        <v>0</v>
      </c>
    </row>
    <row r="1127" spans="5:7" x14ac:dyDescent="0.25">
      <c r="E1127">
        <v>1121</v>
      </c>
      <c r="G1127" t="b">
        <v>0</v>
      </c>
    </row>
    <row r="1128" spans="5:7" x14ac:dyDescent="0.25">
      <c r="E1128">
        <v>1122</v>
      </c>
      <c r="G1128" t="b">
        <v>0</v>
      </c>
    </row>
    <row r="1129" spans="5:7" x14ac:dyDescent="0.25">
      <c r="E1129">
        <v>1123</v>
      </c>
      <c r="G1129" t="b">
        <v>1</v>
      </c>
    </row>
    <row r="1130" spans="5:7" x14ac:dyDescent="0.25">
      <c r="E1130">
        <v>1124</v>
      </c>
      <c r="G1130" t="b">
        <v>0</v>
      </c>
    </row>
    <row r="1131" spans="5:7" x14ac:dyDescent="0.25">
      <c r="E1131">
        <v>1125</v>
      </c>
      <c r="G1131" t="b">
        <v>0</v>
      </c>
    </row>
    <row r="1132" spans="5:7" x14ac:dyDescent="0.25">
      <c r="E1132">
        <v>1126</v>
      </c>
      <c r="G1132" t="b">
        <v>0</v>
      </c>
    </row>
    <row r="1133" spans="5:7" x14ac:dyDescent="0.25">
      <c r="E1133">
        <v>1127</v>
      </c>
      <c r="G1133" t="b">
        <v>0</v>
      </c>
    </row>
    <row r="1134" spans="5:7" x14ac:dyDescent="0.25">
      <c r="E1134">
        <v>1128</v>
      </c>
      <c r="G1134" t="b">
        <v>0</v>
      </c>
    </row>
    <row r="1135" spans="5:7" x14ac:dyDescent="0.25">
      <c r="E1135">
        <v>1129</v>
      </c>
      <c r="G1135" t="b">
        <v>0</v>
      </c>
    </row>
    <row r="1136" spans="5:7" x14ac:dyDescent="0.25">
      <c r="E1136">
        <v>1130</v>
      </c>
      <c r="G1136" t="b">
        <v>1</v>
      </c>
    </row>
    <row r="1137" spans="5:7" x14ac:dyDescent="0.25">
      <c r="E1137">
        <v>1131</v>
      </c>
      <c r="G1137" t="b">
        <v>0</v>
      </c>
    </row>
    <row r="1138" spans="5:7" x14ac:dyDescent="0.25">
      <c r="E1138">
        <v>1132</v>
      </c>
      <c r="G1138" t="b">
        <v>0</v>
      </c>
    </row>
    <row r="1139" spans="5:7" x14ac:dyDescent="0.25">
      <c r="E1139">
        <v>1133</v>
      </c>
      <c r="G1139" t="b">
        <v>0</v>
      </c>
    </row>
    <row r="1140" spans="5:7" x14ac:dyDescent="0.25">
      <c r="E1140">
        <v>1134</v>
      </c>
      <c r="G1140" t="b">
        <v>0</v>
      </c>
    </row>
    <row r="1141" spans="5:7" x14ac:dyDescent="0.25">
      <c r="E1141">
        <v>1135</v>
      </c>
      <c r="G1141" t="b">
        <v>0</v>
      </c>
    </row>
    <row r="1142" spans="5:7" x14ac:dyDescent="0.25">
      <c r="E1142">
        <v>1136</v>
      </c>
      <c r="G1142" t="b">
        <v>1</v>
      </c>
    </row>
    <row r="1143" spans="5:7" x14ac:dyDescent="0.25">
      <c r="E1143">
        <v>1137</v>
      </c>
      <c r="G1143" t="b">
        <v>0</v>
      </c>
    </row>
    <row r="1144" spans="5:7" x14ac:dyDescent="0.25">
      <c r="E1144">
        <v>1138</v>
      </c>
      <c r="G1144" t="b">
        <v>0</v>
      </c>
    </row>
    <row r="1145" spans="5:7" x14ac:dyDescent="0.25">
      <c r="E1145">
        <v>1139</v>
      </c>
      <c r="G1145" t="b">
        <v>1</v>
      </c>
    </row>
    <row r="1146" spans="5:7" x14ac:dyDescent="0.25">
      <c r="E1146">
        <v>1140</v>
      </c>
      <c r="G1146" t="b">
        <v>0</v>
      </c>
    </row>
    <row r="1147" spans="5:7" x14ac:dyDescent="0.25">
      <c r="E1147">
        <v>1141</v>
      </c>
      <c r="G1147" t="b">
        <v>0</v>
      </c>
    </row>
    <row r="1148" spans="5:7" x14ac:dyDescent="0.25">
      <c r="E1148">
        <v>1142</v>
      </c>
      <c r="G1148" t="b">
        <v>0</v>
      </c>
    </row>
    <row r="1149" spans="5:7" x14ac:dyDescent="0.25">
      <c r="E1149">
        <v>1143</v>
      </c>
      <c r="G1149" t="b">
        <v>0</v>
      </c>
    </row>
    <row r="1150" spans="5:7" x14ac:dyDescent="0.25">
      <c r="E1150">
        <v>1144</v>
      </c>
      <c r="G1150" t="b">
        <v>0</v>
      </c>
    </row>
    <row r="1151" spans="5:7" x14ac:dyDescent="0.25">
      <c r="E1151">
        <v>1145</v>
      </c>
      <c r="G1151" t="b">
        <v>0</v>
      </c>
    </row>
    <row r="1152" spans="5:7" x14ac:dyDescent="0.25">
      <c r="E1152">
        <v>1146</v>
      </c>
      <c r="G1152" t="b">
        <v>0</v>
      </c>
    </row>
    <row r="1153" spans="5:7" x14ac:dyDescent="0.25">
      <c r="E1153">
        <v>1147</v>
      </c>
      <c r="G1153" t="b">
        <v>0</v>
      </c>
    </row>
    <row r="1154" spans="5:7" x14ac:dyDescent="0.25">
      <c r="E1154">
        <v>1148</v>
      </c>
      <c r="G1154" t="b">
        <v>0</v>
      </c>
    </row>
    <row r="1155" spans="5:7" x14ac:dyDescent="0.25">
      <c r="E1155">
        <v>1149</v>
      </c>
      <c r="G1155" t="b">
        <v>0</v>
      </c>
    </row>
    <row r="1156" spans="5:7" x14ac:dyDescent="0.25">
      <c r="E1156">
        <v>1150</v>
      </c>
      <c r="G1156" t="b">
        <v>0</v>
      </c>
    </row>
    <row r="1157" spans="5:7" x14ac:dyDescent="0.25">
      <c r="E1157">
        <v>1151</v>
      </c>
      <c r="G1157" t="b">
        <v>0</v>
      </c>
    </row>
    <row r="1158" spans="5:7" x14ac:dyDescent="0.25">
      <c r="E1158">
        <v>1152</v>
      </c>
      <c r="G1158" t="b">
        <v>0</v>
      </c>
    </row>
    <row r="1159" spans="5:7" x14ac:dyDescent="0.25">
      <c r="E1159">
        <v>1153</v>
      </c>
      <c r="G1159" t="b">
        <v>0</v>
      </c>
    </row>
    <row r="1160" spans="5:7" x14ac:dyDescent="0.25">
      <c r="E1160">
        <v>1154</v>
      </c>
      <c r="G1160" t="b">
        <v>0</v>
      </c>
    </row>
    <row r="1161" spans="5:7" x14ac:dyDescent="0.25">
      <c r="E1161">
        <v>1155</v>
      </c>
      <c r="G1161" t="b">
        <v>0</v>
      </c>
    </row>
    <row r="1162" spans="5:7" x14ac:dyDescent="0.25">
      <c r="E1162">
        <v>1156</v>
      </c>
      <c r="G1162" t="b">
        <v>0</v>
      </c>
    </row>
    <row r="1163" spans="5:7" x14ac:dyDescent="0.25">
      <c r="E1163">
        <v>1157</v>
      </c>
      <c r="G1163" t="b">
        <v>0</v>
      </c>
    </row>
    <row r="1164" spans="5:7" x14ac:dyDescent="0.25">
      <c r="E1164">
        <v>1158</v>
      </c>
      <c r="G1164" t="b">
        <v>0</v>
      </c>
    </row>
    <row r="1165" spans="5:7" x14ac:dyDescent="0.25">
      <c r="E1165">
        <v>1159</v>
      </c>
      <c r="G1165" t="b">
        <v>0</v>
      </c>
    </row>
    <row r="1166" spans="5:7" x14ac:dyDescent="0.25">
      <c r="E1166">
        <v>1160</v>
      </c>
      <c r="G1166" t="b">
        <v>0</v>
      </c>
    </row>
    <row r="1167" spans="5:7" x14ac:dyDescent="0.25">
      <c r="E1167">
        <v>1161</v>
      </c>
      <c r="G1167" t="b">
        <v>0</v>
      </c>
    </row>
    <row r="1168" spans="5:7" x14ac:dyDescent="0.25">
      <c r="E1168">
        <v>1162</v>
      </c>
      <c r="G1168" t="b">
        <v>0</v>
      </c>
    </row>
    <row r="1169" spans="5:7" x14ac:dyDescent="0.25">
      <c r="E1169">
        <v>1163</v>
      </c>
      <c r="G1169" t="b">
        <v>0</v>
      </c>
    </row>
    <row r="1170" spans="5:7" x14ac:dyDescent="0.25">
      <c r="E1170">
        <v>1164</v>
      </c>
      <c r="G1170" t="b">
        <v>0</v>
      </c>
    </row>
    <row r="1171" spans="5:7" x14ac:dyDescent="0.25">
      <c r="E1171">
        <v>1165</v>
      </c>
      <c r="G1171" t="b">
        <v>0</v>
      </c>
    </row>
    <row r="1172" spans="5:7" x14ac:dyDescent="0.25">
      <c r="E1172">
        <v>1166</v>
      </c>
      <c r="G1172" t="b">
        <v>0</v>
      </c>
    </row>
    <row r="1173" spans="5:7" x14ac:dyDescent="0.25">
      <c r="E1173">
        <v>1167</v>
      </c>
      <c r="G1173" t="b">
        <v>1</v>
      </c>
    </row>
    <row r="1174" spans="5:7" x14ac:dyDescent="0.25">
      <c r="E1174">
        <v>1168</v>
      </c>
      <c r="G1174" t="b">
        <v>0</v>
      </c>
    </row>
    <row r="1175" spans="5:7" x14ac:dyDescent="0.25">
      <c r="E1175">
        <v>1169</v>
      </c>
      <c r="G1175" t="b">
        <v>0</v>
      </c>
    </row>
    <row r="1176" spans="5:7" x14ac:dyDescent="0.25">
      <c r="E1176">
        <v>1170</v>
      </c>
      <c r="G1176" t="b">
        <v>0</v>
      </c>
    </row>
    <row r="1177" spans="5:7" x14ac:dyDescent="0.25">
      <c r="E1177">
        <v>1171</v>
      </c>
      <c r="G1177" t="b">
        <v>0</v>
      </c>
    </row>
    <row r="1178" spans="5:7" x14ac:dyDescent="0.25">
      <c r="E1178">
        <v>1172</v>
      </c>
      <c r="G1178" t="b">
        <v>0</v>
      </c>
    </row>
    <row r="1179" spans="5:7" x14ac:dyDescent="0.25">
      <c r="E1179">
        <v>1173</v>
      </c>
      <c r="G1179" t="b">
        <v>1</v>
      </c>
    </row>
    <row r="1180" spans="5:7" x14ac:dyDescent="0.25">
      <c r="E1180">
        <v>1174</v>
      </c>
      <c r="G1180" t="b">
        <v>0</v>
      </c>
    </row>
    <row r="1181" spans="5:7" x14ac:dyDescent="0.25">
      <c r="E1181">
        <v>1175</v>
      </c>
      <c r="G1181" t="b">
        <v>1</v>
      </c>
    </row>
    <row r="1182" spans="5:7" x14ac:dyDescent="0.25">
      <c r="E1182">
        <v>1176</v>
      </c>
      <c r="G1182" t="b">
        <v>0</v>
      </c>
    </row>
    <row r="1183" spans="5:7" x14ac:dyDescent="0.25">
      <c r="E1183">
        <v>1177</v>
      </c>
      <c r="G1183" t="b">
        <v>0</v>
      </c>
    </row>
    <row r="1184" spans="5:7" x14ac:dyDescent="0.25">
      <c r="E1184">
        <v>1178</v>
      </c>
      <c r="G1184" t="b">
        <v>0</v>
      </c>
    </row>
    <row r="1185" spans="5:7" x14ac:dyDescent="0.25">
      <c r="E1185">
        <v>1179</v>
      </c>
      <c r="G1185" t="b">
        <v>0</v>
      </c>
    </row>
    <row r="1186" spans="5:7" x14ac:dyDescent="0.25">
      <c r="E1186">
        <v>1180</v>
      </c>
      <c r="G1186" t="b">
        <v>0</v>
      </c>
    </row>
    <row r="1187" spans="5:7" x14ac:dyDescent="0.25">
      <c r="E1187">
        <v>1181</v>
      </c>
      <c r="G1187" t="b">
        <v>0</v>
      </c>
    </row>
    <row r="1188" spans="5:7" x14ac:dyDescent="0.25">
      <c r="E1188">
        <v>1182</v>
      </c>
      <c r="G1188" t="b">
        <v>0</v>
      </c>
    </row>
    <row r="1189" spans="5:7" x14ac:dyDescent="0.25">
      <c r="E1189">
        <v>1183</v>
      </c>
      <c r="G1189" t="b">
        <v>0</v>
      </c>
    </row>
    <row r="1190" spans="5:7" x14ac:dyDescent="0.25">
      <c r="E1190">
        <v>1184</v>
      </c>
      <c r="G1190" t="b">
        <v>0</v>
      </c>
    </row>
    <row r="1191" spans="5:7" x14ac:dyDescent="0.25">
      <c r="E1191">
        <v>1185</v>
      </c>
      <c r="G1191" t="b">
        <v>0</v>
      </c>
    </row>
    <row r="1192" spans="5:7" x14ac:dyDescent="0.25">
      <c r="E1192">
        <v>1186</v>
      </c>
      <c r="G1192" t="b">
        <v>0</v>
      </c>
    </row>
    <row r="1193" spans="5:7" x14ac:dyDescent="0.25">
      <c r="E1193">
        <v>1187</v>
      </c>
      <c r="G1193" t="b">
        <v>1</v>
      </c>
    </row>
    <row r="1194" spans="5:7" x14ac:dyDescent="0.25">
      <c r="E1194">
        <v>1188</v>
      </c>
      <c r="G1194" t="b">
        <v>0</v>
      </c>
    </row>
    <row r="1195" spans="5:7" x14ac:dyDescent="0.25">
      <c r="E1195">
        <v>1189</v>
      </c>
      <c r="G1195" t="b">
        <v>0</v>
      </c>
    </row>
    <row r="1196" spans="5:7" x14ac:dyDescent="0.25">
      <c r="E1196">
        <v>1190</v>
      </c>
      <c r="G1196" t="b">
        <v>0</v>
      </c>
    </row>
    <row r="1197" spans="5:7" x14ac:dyDescent="0.25">
      <c r="E1197">
        <v>1191</v>
      </c>
      <c r="G1197" t="b">
        <v>0</v>
      </c>
    </row>
    <row r="1198" spans="5:7" x14ac:dyDescent="0.25">
      <c r="E1198">
        <v>1192</v>
      </c>
      <c r="G1198" t="b">
        <v>0</v>
      </c>
    </row>
    <row r="1199" spans="5:7" x14ac:dyDescent="0.25">
      <c r="E1199">
        <v>1193</v>
      </c>
      <c r="G1199" t="b">
        <v>0</v>
      </c>
    </row>
    <row r="1200" spans="5:7" x14ac:dyDescent="0.25">
      <c r="E1200">
        <v>1194</v>
      </c>
      <c r="G1200" t="b">
        <v>0</v>
      </c>
    </row>
    <row r="1201" spans="5:7" x14ac:dyDescent="0.25">
      <c r="E1201">
        <v>1195</v>
      </c>
      <c r="G1201" t="b">
        <v>0</v>
      </c>
    </row>
    <row r="1202" spans="5:7" x14ac:dyDescent="0.25">
      <c r="E1202">
        <v>1196</v>
      </c>
      <c r="G1202" t="b">
        <v>1</v>
      </c>
    </row>
    <row r="1203" spans="5:7" x14ac:dyDescent="0.25">
      <c r="E1203">
        <v>1197</v>
      </c>
      <c r="G1203" t="b">
        <v>0</v>
      </c>
    </row>
    <row r="1204" spans="5:7" x14ac:dyDescent="0.25">
      <c r="E1204">
        <v>1198</v>
      </c>
      <c r="G1204" t="b">
        <v>1</v>
      </c>
    </row>
    <row r="1205" spans="5:7" x14ac:dyDescent="0.25">
      <c r="E1205">
        <v>1199</v>
      </c>
      <c r="G1205" t="b">
        <v>0</v>
      </c>
    </row>
    <row r="1206" spans="5:7" x14ac:dyDescent="0.25">
      <c r="E1206">
        <v>1200</v>
      </c>
      <c r="G1206" t="b">
        <v>0</v>
      </c>
    </row>
    <row r="1207" spans="5:7" x14ac:dyDescent="0.25">
      <c r="E1207">
        <v>1201</v>
      </c>
      <c r="G1207" t="b">
        <v>0</v>
      </c>
    </row>
    <row r="1208" spans="5:7" x14ac:dyDescent="0.25">
      <c r="E1208">
        <v>1202</v>
      </c>
      <c r="G1208" t="b">
        <v>0</v>
      </c>
    </row>
    <row r="1209" spans="5:7" x14ac:dyDescent="0.25">
      <c r="E1209">
        <v>1203</v>
      </c>
      <c r="G1209" t="b">
        <v>0</v>
      </c>
    </row>
    <row r="1210" spans="5:7" x14ac:dyDescent="0.25">
      <c r="E1210">
        <v>1204</v>
      </c>
      <c r="G1210" t="b">
        <v>0</v>
      </c>
    </row>
    <row r="1211" spans="5:7" x14ac:dyDescent="0.25">
      <c r="E1211">
        <v>1205</v>
      </c>
      <c r="G1211" t="b">
        <v>0</v>
      </c>
    </row>
    <row r="1212" spans="5:7" x14ac:dyDescent="0.25">
      <c r="E1212">
        <v>1206</v>
      </c>
      <c r="G1212" t="b">
        <v>0</v>
      </c>
    </row>
    <row r="1213" spans="5:7" x14ac:dyDescent="0.25">
      <c r="E1213">
        <v>1207</v>
      </c>
      <c r="G1213" t="b">
        <v>0</v>
      </c>
    </row>
    <row r="1214" spans="5:7" x14ac:dyDescent="0.25">
      <c r="E1214">
        <v>1208</v>
      </c>
      <c r="G1214" t="b">
        <v>0</v>
      </c>
    </row>
    <row r="1215" spans="5:7" x14ac:dyDescent="0.25">
      <c r="E1215">
        <v>1209</v>
      </c>
      <c r="G1215" t="b">
        <v>0</v>
      </c>
    </row>
    <row r="1216" spans="5:7" x14ac:dyDescent="0.25">
      <c r="E1216">
        <v>1210</v>
      </c>
      <c r="G1216" t="b">
        <v>0</v>
      </c>
    </row>
    <row r="1217" spans="5:7" x14ac:dyDescent="0.25">
      <c r="E1217">
        <v>1211</v>
      </c>
      <c r="G1217" t="b">
        <v>1</v>
      </c>
    </row>
    <row r="1218" spans="5:7" x14ac:dyDescent="0.25">
      <c r="E1218">
        <v>1212</v>
      </c>
      <c r="G1218" t="b">
        <v>1</v>
      </c>
    </row>
    <row r="1219" spans="5:7" x14ac:dyDescent="0.25">
      <c r="E1219">
        <v>1213</v>
      </c>
      <c r="G1219" t="b">
        <v>0</v>
      </c>
    </row>
    <row r="1220" spans="5:7" x14ac:dyDescent="0.25">
      <c r="E1220">
        <v>1214</v>
      </c>
      <c r="G1220" t="b">
        <v>0</v>
      </c>
    </row>
    <row r="1221" spans="5:7" x14ac:dyDescent="0.25">
      <c r="E1221">
        <v>1215</v>
      </c>
      <c r="G1221" t="b">
        <v>0</v>
      </c>
    </row>
    <row r="1222" spans="5:7" x14ac:dyDescent="0.25">
      <c r="E1222">
        <v>1216</v>
      </c>
      <c r="G1222" t="b">
        <v>1</v>
      </c>
    </row>
    <row r="1223" spans="5:7" x14ac:dyDescent="0.25">
      <c r="E1223">
        <v>1217</v>
      </c>
      <c r="G1223" t="b">
        <v>1</v>
      </c>
    </row>
    <row r="1224" spans="5:7" x14ac:dyDescent="0.25">
      <c r="E1224">
        <v>1218</v>
      </c>
      <c r="G1224" t="b">
        <v>0</v>
      </c>
    </row>
    <row r="1225" spans="5:7" x14ac:dyDescent="0.25">
      <c r="E1225">
        <v>1219</v>
      </c>
      <c r="G1225" t="b">
        <v>0</v>
      </c>
    </row>
    <row r="1226" spans="5:7" x14ac:dyDescent="0.25">
      <c r="E1226">
        <v>1220</v>
      </c>
      <c r="G1226" t="b">
        <v>0</v>
      </c>
    </row>
    <row r="1227" spans="5:7" x14ac:dyDescent="0.25">
      <c r="E1227">
        <v>1221</v>
      </c>
      <c r="G1227" t="b">
        <v>0</v>
      </c>
    </row>
    <row r="1228" spans="5:7" x14ac:dyDescent="0.25">
      <c r="E1228">
        <v>1222</v>
      </c>
      <c r="G1228" t="b">
        <v>0</v>
      </c>
    </row>
    <row r="1229" spans="5:7" x14ac:dyDescent="0.25">
      <c r="E1229">
        <v>1223</v>
      </c>
      <c r="G1229" t="b">
        <v>0</v>
      </c>
    </row>
    <row r="1230" spans="5:7" x14ac:dyDescent="0.25">
      <c r="E1230">
        <v>1224</v>
      </c>
      <c r="G1230" t="b">
        <v>0</v>
      </c>
    </row>
    <row r="1231" spans="5:7" x14ac:dyDescent="0.25">
      <c r="E1231">
        <v>1225</v>
      </c>
      <c r="G1231" t="b">
        <v>1</v>
      </c>
    </row>
    <row r="1232" spans="5:7" x14ac:dyDescent="0.25">
      <c r="E1232">
        <v>1226</v>
      </c>
      <c r="G1232" t="b">
        <v>0</v>
      </c>
    </row>
    <row r="1233" spans="5:7" x14ac:dyDescent="0.25">
      <c r="E1233">
        <v>1227</v>
      </c>
      <c r="G1233" t="b">
        <v>0</v>
      </c>
    </row>
    <row r="1234" spans="5:7" x14ac:dyDescent="0.25">
      <c r="E1234">
        <v>1228</v>
      </c>
      <c r="G1234" t="b">
        <v>0</v>
      </c>
    </row>
    <row r="1235" spans="5:7" x14ac:dyDescent="0.25">
      <c r="E1235">
        <v>1229</v>
      </c>
      <c r="G1235" t="b">
        <v>1</v>
      </c>
    </row>
    <row r="1236" spans="5:7" x14ac:dyDescent="0.25">
      <c r="E1236">
        <v>1230</v>
      </c>
      <c r="G1236" t="b">
        <v>0</v>
      </c>
    </row>
    <row r="1237" spans="5:7" x14ac:dyDescent="0.25">
      <c r="E1237">
        <v>1231</v>
      </c>
      <c r="G1237" t="b">
        <v>0</v>
      </c>
    </row>
    <row r="1238" spans="5:7" x14ac:dyDescent="0.25">
      <c r="E1238">
        <v>1232</v>
      </c>
      <c r="G1238" t="b">
        <v>0</v>
      </c>
    </row>
    <row r="1239" spans="5:7" x14ac:dyDescent="0.25">
      <c r="E1239">
        <v>1233</v>
      </c>
      <c r="G1239" t="b">
        <v>0</v>
      </c>
    </row>
    <row r="1240" spans="5:7" x14ac:dyDescent="0.25">
      <c r="E1240">
        <v>1234</v>
      </c>
      <c r="G1240" t="b">
        <v>0</v>
      </c>
    </row>
    <row r="1241" spans="5:7" x14ac:dyDescent="0.25">
      <c r="E1241">
        <v>1235</v>
      </c>
      <c r="G1241" t="b">
        <v>0</v>
      </c>
    </row>
    <row r="1242" spans="5:7" x14ac:dyDescent="0.25">
      <c r="E1242">
        <v>1236</v>
      </c>
      <c r="G1242" t="b">
        <v>0</v>
      </c>
    </row>
    <row r="1243" spans="5:7" x14ac:dyDescent="0.25">
      <c r="E1243">
        <v>1237</v>
      </c>
      <c r="G1243" t="b">
        <v>0</v>
      </c>
    </row>
    <row r="1244" spans="5:7" x14ac:dyDescent="0.25">
      <c r="E1244">
        <v>1238</v>
      </c>
      <c r="G1244" t="b">
        <v>0</v>
      </c>
    </row>
    <row r="1245" spans="5:7" x14ac:dyDescent="0.25">
      <c r="E1245">
        <v>1239</v>
      </c>
      <c r="G1245" t="b">
        <v>0</v>
      </c>
    </row>
    <row r="1246" spans="5:7" x14ac:dyDescent="0.25">
      <c r="E1246">
        <v>1240</v>
      </c>
      <c r="G1246" t="b">
        <v>0</v>
      </c>
    </row>
    <row r="1247" spans="5:7" x14ac:dyDescent="0.25">
      <c r="E1247">
        <v>1241</v>
      </c>
      <c r="G1247" t="b">
        <v>0</v>
      </c>
    </row>
    <row r="1248" spans="5:7" x14ac:dyDescent="0.25">
      <c r="E1248">
        <v>1242</v>
      </c>
      <c r="G1248" t="b">
        <v>0</v>
      </c>
    </row>
    <row r="1249" spans="5:7" x14ac:dyDescent="0.25">
      <c r="E1249">
        <v>1243</v>
      </c>
      <c r="G1249" t="b">
        <v>0</v>
      </c>
    </row>
    <row r="1250" spans="5:7" x14ac:dyDescent="0.25">
      <c r="E1250">
        <v>1244</v>
      </c>
      <c r="G1250" t="b">
        <v>1</v>
      </c>
    </row>
    <row r="1251" spans="5:7" x14ac:dyDescent="0.25">
      <c r="E1251">
        <v>1245</v>
      </c>
      <c r="G1251" t="b">
        <v>0</v>
      </c>
    </row>
    <row r="1252" spans="5:7" x14ac:dyDescent="0.25">
      <c r="E1252">
        <v>1246</v>
      </c>
      <c r="G1252" t="b">
        <v>0</v>
      </c>
    </row>
    <row r="1253" spans="5:7" x14ac:dyDescent="0.25">
      <c r="E1253">
        <v>1247</v>
      </c>
      <c r="G1253" t="b">
        <v>0</v>
      </c>
    </row>
    <row r="1254" spans="5:7" x14ac:dyDescent="0.25">
      <c r="E1254">
        <v>1248</v>
      </c>
      <c r="G1254" t="b">
        <v>1</v>
      </c>
    </row>
    <row r="1255" spans="5:7" x14ac:dyDescent="0.25">
      <c r="E1255">
        <v>1249</v>
      </c>
      <c r="G1255" t="b">
        <v>0</v>
      </c>
    </row>
    <row r="1256" spans="5:7" x14ac:dyDescent="0.25">
      <c r="E1256">
        <v>1250</v>
      </c>
      <c r="G1256" t="b">
        <v>0</v>
      </c>
    </row>
    <row r="1257" spans="5:7" x14ac:dyDescent="0.25">
      <c r="E1257">
        <v>1251</v>
      </c>
      <c r="G1257" t="b">
        <v>0</v>
      </c>
    </row>
    <row r="1258" spans="5:7" x14ac:dyDescent="0.25">
      <c r="E1258">
        <v>1252</v>
      </c>
      <c r="G1258" t="b">
        <v>0</v>
      </c>
    </row>
    <row r="1259" spans="5:7" x14ac:dyDescent="0.25">
      <c r="E1259">
        <v>1253</v>
      </c>
      <c r="G1259" t="b">
        <v>0</v>
      </c>
    </row>
    <row r="1260" spans="5:7" x14ac:dyDescent="0.25">
      <c r="E1260">
        <v>1254</v>
      </c>
      <c r="G1260" t="b">
        <v>0</v>
      </c>
    </row>
    <row r="1261" spans="5:7" x14ac:dyDescent="0.25">
      <c r="E1261">
        <v>1255</v>
      </c>
      <c r="G1261" t="b">
        <v>0</v>
      </c>
    </row>
    <row r="1262" spans="5:7" x14ac:dyDescent="0.25">
      <c r="E1262">
        <v>1256</v>
      </c>
      <c r="G1262" t="b">
        <v>0</v>
      </c>
    </row>
    <row r="1263" spans="5:7" x14ac:dyDescent="0.25">
      <c r="E1263">
        <v>1257</v>
      </c>
      <c r="G1263" t="b">
        <v>0</v>
      </c>
    </row>
    <row r="1264" spans="5:7" x14ac:dyDescent="0.25">
      <c r="E1264">
        <v>1258</v>
      </c>
      <c r="G1264" t="b">
        <v>0</v>
      </c>
    </row>
    <row r="1265" spans="5:7" x14ac:dyDescent="0.25">
      <c r="E1265">
        <v>1259</v>
      </c>
      <c r="G1265" t="b">
        <v>0</v>
      </c>
    </row>
    <row r="1266" spans="5:7" x14ac:dyDescent="0.25">
      <c r="E1266">
        <v>1260</v>
      </c>
      <c r="G1266" t="b">
        <v>0</v>
      </c>
    </row>
    <row r="1267" spans="5:7" x14ac:dyDescent="0.25">
      <c r="E1267">
        <v>1261</v>
      </c>
      <c r="G1267" t="b">
        <v>0</v>
      </c>
    </row>
    <row r="1268" spans="5:7" x14ac:dyDescent="0.25">
      <c r="E1268">
        <v>1262</v>
      </c>
      <c r="G1268" t="b">
        <v>0</v>
      </c>
    </row>
    <row r="1269" spans="5:7" x14ac:dyDescent="0.25">
      <c r="E1269">
        <v>1263</v>
      </c>
      <c r="G1269" t="b">
        <v>0</v>
      </c>
    </row>
    <row r="1270" spans="5:7" x14ac:dyDescent="0.25">
      <c r="E1270">
        <v>1264</v>
      </c>
      <c r="G1270" t="b">
        <v>0</v>
      </c>
    </row>
    <row r="1271" spans="5:7" x14ac:dyDescent="0.25">
      <c r="E1271">
        <v>1265</v>
      </c>
      <c r="G1271" t="b">
        <v>0</v>
      </c>
    </row>
    <row r="1272" spans="5:7" x14ac:dyDescent="0.25">
      <c r="E1272">
        <v>1266</v>
      </c>
      <c r="G1272" t="b">
        <v>0</v>
      </c>
    </row>
    <row r="1273" spans="5:7" x14ac:dyDescent="0.25">
      <c r="E1273">
        <v>1267</v>
      </c>
      <c r="G1273" t="b">
        <v>0</v>
      </c>
    </row>
    <row r="1274" spans="5:7" x14ac:dyDescent="0.25">
      <c r="E1274">
        <v>1268</v>
      </c>
      <c r="G1274" t="b">
        <v>0</v>
      </c>
    </row>
    <row r="1275" spans="5:7" x14ac:dyDescent="0.25">
      <c r="E1275">
        <v>1269</v>
      </c>
      <c r="G1275" t="b">
        <v>0</v>
      </c>
    </row>
    <row r="1276" spans="5:7" x14ac:dyDescent="0.25">
      <c r="E1276">
        <v>1270</v>
      </c>
      <c r="G1276" t="b">
        <v>0</v>
      </c>
    </row>
    <row r="1277" spans="5:7" x14ac:dyDescent="0.25">
      <c r="E1277">
        <v>1271</v>
      </c>
      <c r="G1277" t="b">
        <v>0</v>
      </c>
    </row>
    <row r="1278" spans="5:7" x14ac:dyDescent="0.25">
      <c r="E1278">
        <v>1272</v>
      </c>
      <c r="G1278" t="b">
        <v>0</v>
      </c>
    </row>
    <row r="1279" spans="5:7" x14ac:dyDescent="0.25">
      <c r="E1279">
        <v>1273</v>
      </c>
      <c r="G1279" t="b">
        <v>0</v>
      </c>
    </row>
    <row r="1280" spans="5:7" x14ac:dyDescent="0.25">
      <c r="E1280">
        <v>1274</v>
      </c>
      <c r="G1280" t="b">
        <v>1</v>
      </c>
    </row>
    <row r="1281" spans="5:7" x14ac:dyDescent="0.25">
      <c r="E1281">
        <v>1275</v>
      </c>
      <c r="G1281" t="b">
        <v>0</v>
      </c>
    </row>
    <row r="1282" spans="5:7" x14ac:dyDescent="0.25">
      <c r="E1282">
        <v>1276</v>
      </c>
      <c r="G1282" t="b">
        <v>0</v>
      </c>
    </row>
    <row r="1283" spans="5:7" x14ac:dyDescent="0.25">
      <c r="E1283">
        <v>1277</v>
      </c>
      <c r="G1283" t="b">
        <v>1</v>
      </c>
    </row>
    <row r="1284" spans="5:7" x14ac:dyDescent="0.25">
      <c r="E1284">
        <v>1278</v>
      </c>
      <c r="G1284" t="b">
        <v>0</v>
      </c>
    </row>
    <row r="1285" spans="5:7" x14ac:dyDescent="0.25">
      <c r="E1285">
        <v>1279</v>
      </c>
      <c r="G1285" t="b">
        <v>0</v>
      </c>
    </row>
    <row r="1286" spans="5:7" x14ac:dyDescent="0.25">
      <c r="E1286">
        <v>1280</v>
      </c>
      <c r="G1286" t="b">
        <v>1</v>
      </c>
    </row>
    <row r="1287" spans="5:7" x14ac:dyDescent="0.25">
      <c r="E1287">
        <v>1281</v>
      </c>
      <c r="G1287" t="b">
        <v>0</v>
      </c>
    </row>
    <row r="1288" spans="5:7" x14ac:dyDescent="0.25">
      <c r="E1288">
        <v>1282</v>
      </c>
      <c r="G1288" t="b">
        <v>0</v>
      </c>
    </row>
    <row r="1289" spans="5:7" x14ac:dyDescent="0.25">
      <c r="E1289">
        <v>1283</v>
      </c>
      <c r="G1289" t="b">
        <v>0</v>
      </c>
    </row>
    <row r="1290" spans="5:7" x14ac:dyDescent="0.25">
      <c r="E1290">
        <v>1284</v>
      </c>
      <c r="G1290" t="b">
        <v>0</v>
      </c>
    </row>
    <row r="1291" spans="5:7" x14ac:dyDescent="0.25">
      <c r="E1291">
        <v>1285</v>
      </c>
      <c r="G1291" t="b">
        <v>1</v>
      </c>
    </row>
    <row r="1292" spans="5:7" x14ac:dyDescent="0.25">
      <c r="E1292">
        <v>1286</v>
      </c>
      <c r="G1292" t="b">
        <v>0</v>
      </c>
    </row>
    <row r="1293" spans="5:7" x14ac:dyDescent="0.25">
      <c r="E1293">
        <v>1287</v>
      </c>
      <c r="G1293" t="b">
        <v>0</v>
      </c>
    </row>
    <row r="1294" spans="5:7" x14ac:dyDescent="0.25">
      <c r="E1294">
        <v>1288</v>
      </c>
      <c r="G1294" t="b">
        <v>1</v>
      </c>
    </row>
    <row r="1295" spans="5:7" x14ac:dyDescent="0.25">
      <c r="E1295">
        <v>1289</v>
      </c>
      <c r="G1295" t="b">
        <v>1</v>
      </c>
    </row>
    <row r="1296" spans="5:7" x14ac:dyDescent="0.25">
      <c r="E1296">
        <v>1290</v>
      </c>
      <c r="G1296" t="b">
        <v>0</v>
      </c>
    </row>
    <row r="1297" spans="5:7" x14ac:dyDescent="0.25">
      <c r="E1297">
        <v>1291</v>
      </c>
      <c r="G1297" t="b">
        <v>0</v>
      </c>
    </row>
    <row r="1298" spans="5:7" x14ac:dyDescent="0.25">
      <c r="E1298">
        <v>1292</v>
      </c>
      <c r="G1298" t="b">
        <v>0</v>
      </c>
    </row>
    <row r="1299" spans="5:7" x14ac:dyDescent="0.25">
      <c r="E1299">
        <v>1293</v>
      </c>
      <c r="G1299" t="b">
        <v>1</v>
      </c>
    </row>
    <row r="1300" spans="5:7" x14ac:dyDescent="0.25">
      <c r="E1300">
        <v>1294</v>
      </c>
      <c r="G1300" t="b">
        <v>0</v>
      </c>
    </row>
    <row r="1301" spans="5:7" x14ac:dyDescent="0.25">
      <c r="E1301">
        <v>1295</v>
      </c>
      <c r="G1301" t="b">
        <v>0</v>
      </c>
    </row>
    <row r="1302" spans="5:7" x14ac:dyDescent="0.25">
      <c r="E1302">
        <v>1296</v>
      </c>
      <c r="G1302" t="b">
        <v>0</v>
      </c>
    </row>
    <row r="1303" spans="5:7" x14ac:dyDescent="0.25">
      <c r="E1303">
        <v>1297</v>
      </c>
      <c r="G1303" t="b">
        <v>0</v>
      </c>
    </row>
    <row r="1304" spans="5:7" x14ac:dyDescent="0.25">
      <c r="E1304">
        <v>1298</v>
      </c>
      <c r="G1304" t="b">
        <v>0</v>
      </c>
    </row>
    <row r="1305" spans="5:7" x14ac:dyDescent="0.25">
      <c r="E1305">
        <v>1299</v>
      </c>
      <c r="G1305" t="b">
        <v>0</v>
      </c>
    </row>
    <row r="1306" spans="5:7" x14ac:dyDescent="0.25">
      <c r="E1306">
        <v>1300</v>
      </c>
      <c r="G1306" t="b">
        <v>0</v>
      </c>
    </row>
    <row r="1307" spans="5:7" x14ac:dyDescent="0.25">
      <c r="E1307">
        <v>1301</v>
      </c>
      <c r="G1307" t="b">
        <v>0</v>
      </c>
    </row>
    <row r="1308" spans="5:7" x14ac:dyDescent="0.25">
      <c r="E1308">
        <v>1302</v>
      </c>
      <c r="G1308" t="b">
        <v>0</v>
      </c>
    </row>
    <row r="1309" spans="5:7" x14ac:dyDescent="0.25">
      <c r="E1309">
        <v>1303</v>
      </c>
      <c r="G1309" t="b">
        <v>0</v>
      </c>
    </row>
    <row r="1310" spans="5:7" x14ac:dyDescent="0.25">
      <c r="E1310">
        <v>1304</v>
      </c>
      <c r="G1310" t="b">
        <v>0</v>
      </c>
    </row>
    <row r="1311" spans="5:7" x14ac:dyDescent="0.25">
      <c r="E1311">
        <v>1305</v>
      </c>
      <c r="G1311" t="b">
        <v>0</v>
      </c>
    </row>
    <row r="1312" spans="5:7" x14ac:dyDescent="0.25">
      <c r="E1312">
        <v>1306</v>
      </c>
      <c r="G1312" t="b">
        <v>0</v>
      </c>
    </row>
    <row r="1313" spans="5:7" x14ac:dyDescent="0.25">
      <c r="E1313">
        <v>1307</v>
      </c>
      <c r="G1313" t="b">
        <v>0</v>
      </c>
    </row>
    <row r="1314" spans="5:7" x14ac:dyDescent="0.25">
      <c r="E1314">
        <v>1308</v>
      </c>
      <c r="G1314" t="b">
        <v>0</v>
      </c>
    </row>
    <row r="1315" spans="5:7" x14ac:dyDescent="0.25">
      <c r="E1315">
        <v>1309</v>
      </c>
      <c r="G1315" t="b">
        <v>0</v>
      </c>
    </row>
    <row r="1316" spans="5:7" x14ac:dyDescent="0.25">
      <c r="E1316">
        <v>1310</v>
      </c>
      <c r="G1316" t="b">
        <v>1</v>
      </c>
    </row>
    <row r="1317" spans="5:7" x14ac:dyDescent="0.25">
      <c r="E1317">
        <v>1311</v>
      </c>
      <c r="G1317" t="b">
        <v>0</v>
      </c>
    </row>
    <row r="1318" spans="5:7" x14ac:dyDescent="0.25">
      <c r="E1318">
        <v>1312</v>
      </c>
      <c r="G1318" t="b">
        <v>0</v>
      </c>
    </row>
    <row r="1319" spans="5:7" x14ac:dyDescent="0.25">
      <c r="E1319">
        <v>1313</v>
      </c>
      <c r="G1319" t="b">
        <v>0</v>
      </c>
    </row>
    <row r="1320" spans="5:7" x14ac:dyDescent="0.25">
      <c r="E1320">
        <v>1314</v>
      </c>
      <c r="G1320" t="b">
        <v>0</v>
      </c>
    </row>
    <row r="1321" spans="5:7" x14ac:dyDescent="0.25">
      <c r="E1321">
        <v>1315</v>
      </c>
      <c r="G1321" t="b">
        <v>0</v>
      </c>
    </row>
    <row r="1322" spans="5:7" x14ac:dyDescent="0.25">
      <c r="E1322">
        <v>1316</v>
      </c>
      <c r="G1322" t="b">
        <v>0</v>
      </c>
    </row>
    <row r="1323" spans="5:7" x14ac:dyDescent="0.25">
      <c r="E1323">
        <v>1317</v>
      </c>
      <c r="G1323" t="b">
        <v>0</v>
      </c>
    </row>
    <row r="1324" spans="5:7" x14ac:dyDescent="0.25">
      <c r="E1324">
        <v>1318</v>
      </c>
      <c r="G1324" t="b">
        <v>0</v>
      </c>
    </row>
    <row r="1325" spans="5:7" x14ac:dyDescent="0.25">
      <c r="E1325">
        <v>1319</v>
      </c>
      <c r="G1325" t="b">
        <v>0</v>
      </c>
    </row>
    <row r="1326" spans="5:7" x14ac:dyDescent="0.25">
      <c r="E1326">
        <v>1320</v>
      </c>
      <c r="G1326" t="b">
        <v>0</v>
      </c>
    </row>
    <row r="1327" spans="5:7" x14ac:dyDescent="0.25">
      <c r="E1327">
        <v>1321</v>
      </c>
      <c r="G1327" t="b">
        <v>1</v>
      </c>
    </row>
    <row r="1328" spans="5:7" x14ac:dyDescent="0.25">
      <c r="E1328">
        <v>1322</v>
      </c>
      <c r="G1328" t="b">
        <v>0</v>
      </c>
    </row>
    <row r="1329" spans="5:7" x14ac:dyDescent="0.25">
      <c r="E1329">
        <v>1323</v>
      </c>
      <c r="G1329" t="b">
        <v>0</v>
      </c>
    </row>
    <row r="1330" spans="5:7" x14ac:dyDescent="0.25">
      <c r="E1330">
        <v>1324</v>
      </c>
      <c r="G1330" t="b">
        <v>0</v>
      </c>
    </row>
    <row r="1331" spans="5:7" x14ac:dyDescent="0.25">
      <c r="E1331">
        <v>1325</v>
      </c>
      <c r="G1331" t="b">
        <v>0</v>
      </c>
    </row>
    <row r="1332" spans="5:7" x14ac:dyDescent="0.25">
      <c r="E1332">
        <v>1326</v>
      </c>
      <c r="G1332" t="b">
        <v>0</v>
      </c>
    </row>
    <row r="1333" spans="5:7" x14ac:dyDescent="0.25">
      <c r="E1333">
        <v>1327</v>
      </c>
      <c r="G1333" t="b">
        <v>0</v>
      </c>
    </row>
    <row r="1334" spans="5:7" x14ac:dyDescent="0.25">
      <c r="E1334">
        <v>1328</v>
      </c>
      <c r="G1334" t="b">
        <v>0</v>
      </c>
    </row>
    <row r="1335" spans="5:7" x14ac:dyDescent="0.25">
      <c r="E1335">
        <v>1329</v>
      </c>
      <c r="G1335" t="b">
        <v>0</v>
      </c>
    </row>
    <row r="1336" spans="5:7" x14ac:dyDescent="0.25">
      <c r="E1336">
        <v>1330</v>
      </c>
      <c r="G1336" t="b">
        <v>1</v>
      </c>
    </row>
    <row r="1337" spans="5:7" x14ac:dyDescent="0.25">
      <c r="E1337">
        <v>1331</v>
      </c>
      <c r="G1337" t="b">
        <v>0</v>
      </c>
    </row>
    <row r="1338" spans="5:7" x14ac:dyDescent="0.25">
      <c r="E1338">
        <v>1332</v>
      </c>
      <c r="G1338" t="b">
        <v>0</v>
      </c>
    </row>
    <row r="1339" spans="5:7" x14ac:dyDescent="0.25">
      <c r="E1339">
        <v>1333</v>
      </c>
      <c r="G1339" t="b">
        <v>0</v>
      </c>
    </row>
    <row r="1340" spans="5:7" x14ac:dyDescent="0.25">
      <c r="E1340">
        <v>1334</v>
      </c>
      <c r="G1340" t="b">
        <v>0</v>
      </c>
    </row>
    <row r="1341" spans="5:7" x14ac:dyDescent="0.25">
      <c r="E1341">
        <v>1335</v>
      </c>
      <c r="G1341" t="b">
        <v>0</v>
      </c>
    </row>
    <row r="1342" spans="5:7" x14ac:dyDescent="0.25">
      <c r="E1342">
        <v>1336</v>
      </c>
      <c r="G1342" t="b">
        <v>0</v>
      </c>
    </row>
    <row r="1343" spans="5:7" x14ac:dyDescent="0.25">
      <c r="E1343">
        <v>1337</v>
      </c>
      <c r="G1343" t="b">
        <v>0</v>
      </c>
    </row>
    <row r="1344" spans="5:7" x14ac:dyDescent="0.25">
      <c r="E1344">
        <v>1338</v>
      </c>
      <c r="G1344" t="b">
        <v>0</v>
      </c>
    </row>
    <row r="1345" spans="5:7" x14ac:dyDescent="0.25">
      <c r="E1345">
        <v>1339</v>
      </c>
      <c r="G1345" t="b">
        <v>0</v>
      </c>
    </row>
    <row r="1346" spans="5:7" x14ac:dyDescent="0.25">
      <c r="E1346">
        <v>1340</v>
      </c>
      <c r="G1346" t="b">
        <v>1</v>
      </c>
    </row>
    <row r="1347" spans="5:7" x14ac:dyDescent="0.25">
      <c r="E1347">
        <v>1341</v>
      </c>
      <c r="G1347" t="b">
        <v>0</v>
      </c>
    </row>
    <row r="1348" spans="5:7" x14ac:dyDescent="0.25">
      <c r="E1348">
        <v>1342</v>
      </c>
      <c r="G1348" t="b">
        <v>0</v>
      </c>
    </row>
    <row r="1349" spans="5:7" x14ac:dyDescent="0.25">
      <c r="E1349">
        <v>1343</v>
      </c>
      <c r="G1349" t="b">
        <v>0</v>
      </c>
    </row>
    <row r="1350" spans="5:7" x14ac:dyDescent="0.25">
      <c r="E1350">
        <v>1344</v>
      </c>
      <c r="G1350" t="b">
        <v>0</v>
      </c>
    </row>
    <row r="1351" spans="5:7" x14ac:dyDescent="0.25">
      <c r="E1351">
        <v>1345</v>
      </c>
      <c r="G1351" t="b">
        <v>1</v>
      </c>
    </row>
    <row r="1352" spans="5:7" x14ac:dyDescent="0.25">
      <c r="E1352">
        <v>1346</v>
      </c>
      <c r="G1352" t="b">
        <v>0</v>
      </c>
    </row>
    <row r="1353" spans="5:7" x14ac:dyDescent="0.25">
      <c r="E1353">
        <v>1347</v>
      </c>
      <c r="G1353" t="b">
        <v>0</v>
      </c>
    </row>
    <row r="1354" spans="5:7" x14ac:dyDescent="0.25">
      <c r="E1354">
        <v>1348</v>
      </c>
      <c r="G1354" t="b">
        <v>0</v>
      </c>
    </row>
    <row r="1355" spans="5:7" x14ac:dyDescent="0.25">
      <c r="E1355">
        <v>1349</v>
      </c>
      <c r="G1355" t="b">
        <v>0</v>
      </c>
    </row>
    <row r="1356" spans="5:7" x14ac:dyDescent="0.25">
      <c r="E1356">
        <v>1350</v>
      </c>
      <c r="G1356" t="b">
        <v>0</v>
      </c>
    </row>
    <row r="1357" spans="5:7" x14ac:dyDescent="0.25">
      <c r="E1357">
        <v>1351</v>
      </c>
      <c r="G1357" t="b">
        <v>1</v>
      </c>
    </row>
    <row r="1358" spans="5:7" x14ac:dyDescent="0.25">
      <c r="E1358">
        <v>1352</v>
      </c>
      <c r="G1358" t="b">
        <v>1</v>
      </c>
    </row>
    <row r="1359" spans="5:7" x14ac:dyDescent="0.25">
      <c r="E1359">
        <v>1353</v>
      </c>
      <c r="G1359" t="b">
        <v>0</v>
      </c>
    </row>
    <row r="1360" spans="5:7" x14ac:dyDescent="0.25">
      <c r="E1360">
        <v>1354</v>
      </c>
      <c r="G1360" t="b">
        <v>0</v>
      </c>
    </row>
    <row r="1361" spans="5:7" x14ac:dyDescent="0.25">
      <c r="E1361">
        <v>1355</v>
      </c>
      <c r="G1361" t="b">
        <v>0</v>
      </c>
    </row>
    <row r="1362" spans="5:7" x14ac:dyDescent="0.25">
      <c r="E1362">
        <v>1356</v>
      </c>
      <c r="G1362" t="b">
        <v>0</v>
      </c>
    </row>
    <row r="1363" spans="5:7" x14ac:dyDescent="0.25">
      <c r="E1363">
        <v>1357</v>
      </c>
      <c r="G1363" t="b">
        <v>1</v>
      </c>
    </row>
    <row r="1364" spans="5:7" x14ac:dyDescent="0.25">
      <c r="E1364">
        <v>1358</v>
      </c>
      <c r="G1364" t="b">
        <v>0</v>
      </c>
    </row>
    <row r="1365" spans="5:7" x14ac:dyDescent="0.25">
      <c r="E1365">
        <v>1359</v>
      </c>
      <c r="G1365" t="b">
        <v>0</v>
      </c>
    </row>
    <row r="1366" spans="5:7" x14ac:dyDescent="0.25">
      <c r="E1366">
        <v>1360</v>
      </c>
      <c r="G1366" t="b">
        <v>0</v>
      </c>
    </row>
    <row r="1367" spans="5:7" x14ac:dyDescent="0.25">
      <c r="E1367">
        <v>1361</v>
      </c>
      <c r="G1367" t="b">
        <v>0</v>
      </c>
    </row>
    <row r="1368" spans="5:7" x14ac:dyDescent="0.25">
      <c r="E1368">
        <v>1362</v>
      </c>
      <c r="G1368" t="b">
        <v>0</v>
      </c>
    </row>
    <row r="1369" spans="5:7" x14ac:dyDescent="0.25">
      <c r="E1369">
        <v>1363</v>
      </c>
      <c r="G1369" t="b">
        <v>0</v>
      </c>
    </row>
    <row r="1370" spans="5:7" x14ac:dyDescent="0.25">
      <c r="E1370">
        <v>1364</v>
      </c>
      <c r="G1370" t="b">
        <v>1</v>
      </c>
    </row>
    <row r="1371" spans="5:7" x14ac:dyDescent="0.25">
      <c r="E1371">
        <v>1365</v>
      </c>
      <c r="G1371" t="b">
        <v>0</v>
      </c>
    </row>
    <row r="1372" spans="5:7" x14ac:dyDescent="0.25">
      <c r="E1372">
        <v>1366</v>
      </c>
      <c r="G1372" t="b">
        <v>0</v>
      </c>
    </row>
    <row r="1373" spans="5:7" x14ac:dyDescent="0.25">
      <c r="E1373">
        <v>1367</v>
      </c>
      <c r="G1373" t="b">
        <v>0</v>
      </c>
    </row>
    <row r="1374" spans="5:7" x14ac:dyDescent="0.25">
      <c r="E1374">
        <v>1368</v>
      </c>
      <c r="G1374" t="b">
        <v>0</v>
      </c>
    </row>
    <row r="1375" spans="5:7" x14ac:dyDescent="0.25">
      <c r="E1375">
        <v>1369</v>
      </c>
      <c r="G1375" t="b">
        <v>0</v>
      </c>
    </row>
    <row r="1376" spans="5:7" x14ac:dyDescent="0.25">
      <c r="E1376">
        <v>1370</v>
      </c>
      <c r="G1376" t="b">
        <v>0</v>
      </c>
    </row>
    <row r="1377" spans="5:7" x14ac:dyDescent="0.25">
      <c r="E1377">
        <v>1371</v>
      </c>
      <c r="G1377" t="b">
        <v>0</v>
      </c>
    </row>
    <row r="1378" spans="5:7" x14ac:dyDescent="0.25">
      <c r="E1378">
        <v>1372</v>
      </c>
      <c r="G1378" t="b">
        <v>0</v>
      </c>
    </row>
    <row r="1379" spans="5:7" x14ac:dyDescent="0.25">
      <c r="E1379">
        <v>1373</v>
      </c>
      <c r="G1379" t="b">
        <v>0</v>
      </c>
    </row>
    <row r="1380" spans="5:7" x14ac:dyDescent="0.25">
      <c r="E1380">
        <v>1374</v>
      </c>
      <c r="G1380" t="b">
        <v>0</v>
      </c>
    </row>
    <row r="1381" spans="5:7" x14ac:dyDescent="0.25">
      <c r="E1381">
        <v>1375</v>
      </c>
      <c r="G1381" t="b">
        <v>0</v>
      </c>
    </row>
    <row r="1382" spans="5:7" x14ac:dyDescent="0.25">
      <c r="E1382">
        <v>1376</v>
      </c>
      <c r="G1382" t="b">
        <v>0</v>
      </c>
    </row>
    <row r="1383" spans="5:7" x14ac:dyDescent="0.25">
      <c r="E1383">
        <v>1377</v>
      </c>
      <c r="G1383" t="b">
        <v>0</v>
      </c>
    </row>
    <row r="1384" spans="5:7" x14ac:dyDescent="0.25">
      <c r="E1384">
        <v>1378</v>
      </c>
      <c r="G1384" t="b">
        <v>0</v>
      </c>
    </row>
    <row r="1385" spans="5:7" x14ac:dyDescent="0.25">
      <c r="E1385">
        <v>1379</v>
      </c>
      <c r="G1385" t="b">
        <v>0</v>
      </c>
    </row>
    <row r="1386" spans="5:7" x14ac:dyDescent="0.25">
      <c r="E1386">
        <v>1380</v>
      </c>
      <c r="G1386" t="b">
        <v>0</v>
      </c>
    </row>
    <row r="1387" spans="5:7" x14ac:dyDescent="0.25">
      <c r="E1387">
        <v>1381</v>
      </c>
      <c r="G1387" t="b">
        <v>1</v>
      </c>
    </row>
    <row r="1388" spans="5:7" x14ac:dyDescent="0.25">
      <c r="E1388">
        <v>1382</v>
      </c>
      <c r="G1388" t="b">
        <v>0</v>
      </c>
    </row>
    <row r="1389" spans="5:7" x14ac:dyDescent="0.25">
      <c r="E1389">
        <v>1383</v>
      </c>
      <c r="G1389" t="b">
        <v>0</v>
      </c>
    </row>
    <row r="1390" spans="5:7" x14ac:dyDescent="0.25">
      <c r="E1390">
        <v>1384</v>
      </c>
      <c r="G1390" t="b">
        <v>0</v>
      </c>
    </row>
    <row r="1391" spans="5:7" x14ac:dyDescent="0.25">
      <c r="E1391">
        <v>1385</v>
      </c>
      <c r="G1391" t="b">
        <v>0</v>
      </c>
    </row>
    <row r="1392" spans="5:7" x14ac:dyDescent="0.25">
      <c r="E1392">
        <v>1386</v>
      </c>
      <c r="G1392" t="b">
        <v>0</v>
      </c>
    </row>
    <row r="1393" spans="5:7" x14ac:dyDescent="0.25">
      <c r="E1393">
        <v>1387</v>
      </c>
      <c r="G1393" t="b">
        <v>0</v>
      </c>
    </row>
    <row r="1394" spans="5:7" x14ac:dyDescent="0.25">
      <c r="E1394">
        <v>1388</v>
      </c>
      <c r="G1394" t="b">
        <v>0</v>
      </c>
    </row>
    <row r="1395" spans="5:7" x14ac:dyDescent="0.25">
      <c r="E1395">
        <v>1389</v>
      </c>
      <c r="G1395" t="b">
        <v>0</v>
      </c>
    </row>
    <row r="1396" spans="5:7" x14ac:dyDescent="0.25">
      <c r="E1396">
        <v>1390</v>
      </c>
      <c r="G1396" t="b">
        <v>0</v>
      </c>
    </row>
    <row r="1397" spans="5:7" x14ac:dyDescent="0.25">
      <c r="E1397">
        <v>1391</v>
      </c>
      <c r="G1397" t="b">
        <v>0</v>
      </c>
    </row>
    <row r="1398" spans="5:7" x14ac:dyDescent="0.25">
      <c r="E1398">
        <v>1392</v>
      </c>
      <c r="G1398" t="b">
        <v>0</v>
      </c>
    </row>
    <row r="1399" spans="5:7" x14ac:dyDescent="0.25">
      <c r="E1399">
        <v>1393</v>
      </c>
      <c r="G1399" t="b">
        <v>0</v>
      </c>
    </row>
    <row r="1400" spans="5:7" x14ac:dyDescent="0.25">
      <c r="E1400">
        <v>1394</v>
      </c>
      <c r="G1400" t="b">
        <v>0</v>
      </c>
    </row>
    <row r="1401" spans="5:7" x14ac:dyDescent="0.25">
      <c r="E1401">
        <v>1395</v>
      </c>
      <c r="G1401" t="b">
        <v>0</v>
      </c>
    </row>
    <row r="1402" spans="5:7" x14ac:dyDescent="0.25">
      <c r="E1402">
        <v>1396</v>
      </c>
      <c r="G1402" t="b">
        <v>0</v>
      </c>
    </row>
    <row r="1403" spans="5:7" x14ac:dyDescent="0.25">
      <c r="E1403">
        <v>1397</v>
      </c>
      <c r="G1403" t="b">
        <v>0</v>
      </c>
    </row>
    <row r="1404" spans="5:7" x14ac:dyDescent="0.25">
      <c r="E1404">
        <v>1398</v>
      </c>
      <c r="G1404" t="b">
        <v>0</v>
      </c>
    </row>
    <row r="1405" spans="5:7" x14ac:dyDescent="0.25">
      <c r="E1405">
        <v>1399</v>
      </c>
      <c r="G1405" t="b">
        <v>0</v>
      </c>
    </row>
    <row r="1406" spans="5:7" x14ac:dyDescent="0.25">
      <c r="E1406">
        <v>1400</v>
      </c>
      <c r="G1406" t="b">
        <v>0</v>
      </c>
    </row>
    <row r="1407" spans="5:7" x14ac:dyDescent="0.25">
      <c r="E1407">
        <v>1401</v>
      </c>
      <c r="G1407" t="b">
        <v>0</v>
      </c>
    </row>
    <row r="1408" spans="5:7" x14ac:dyDescent="0.25">
      <c r="E1408">
        <v>1402</v>
      </c>
      <c r="G1408" t="b">
        <v>0</v>
      </c>
    </row>
    <row r="1409" spans="5:7" x14ac:dyDescent="0.25">
      <c r="E1409">
        <v>1403</v>
      </c>
      <c r="G1409" t="b">
        <v>0</v>
      </c>
    </row>
    <row r="1410" spans="5:7" x14ac:dyDescent="0.25">
      <c r="E1410">
        <v>1404</v>
      </c>
      <c r="G1410" t="b">
        <v>0</v>
      </c>
    </row>
    <row r="1411" spans="5:7" x14ac:dyDescent="0.25">
      <c r="E1411">
        <v>1405</v>
      </c>
      <c r="G1411" t="b">
        <v>0</v>
      </c>
    </row>
    <row r="1412" spans="5:7" x14ac:dyDescent="0.25">
      <c r="E1412">
        <v>1406</v>
      </c>
      <c r="G1412" t="b">
        <v>0</v>
      </c>
    </row>
    <row r="1413" spans="5:7" x14ac:dyDescent="0.25">
      <c r="E1413">
        <v>1407</v>
      </c>
      <c r="G1413" t="b">
        <v>0</v>
      </c>
    </row>
    <row r="1414" spans="5:7" x14ac:dyDescent="0.25">
      <c r="E1414">
        <v>1408</v>
      </c>
      <c r="G1414" t="b">
        <v>0</v>
      </c>
    </row>
    <row r="1415" spans="5:7" x14ac:dyDescent="0.25">
      <c r="E1415">
        <v>1409</v>
      </c>
      <c r="G1415" t="b">
        <v>0</v>
      </c>
    </row>
    <row r="1416" spans="5:7" x14ac:dyDescent="0.25">
      <c r="E1416">
        <v>1410</v>
      </c>
      <c r="G1416" t="b">
        <v>0</v>
      </c>
    </row>
    <row r="1417" spans="5:7" x14ac:dyDescent="0.25">
      <c r="E1417">
        <v>1411</v>
      </c>
      <c r="G1417" t="b">
        <v>0</v>
      </c>
    </row>
    <row r="1418" spans="5:7" x14ac:dyDescent="0.25">
      <c r="E1418">
        <v>1412</v>
      </c>
      <c r="G1418" t="b">
        <v>0</v>
      </c>
    </row>
    <row r="1419" spans="5:7" x14ac:dyDescent="0.25">
      <c r="E1419">
        <v>1413</v>
      </c>
      <c r="G1419" t="b">
        <v>0</v>
      </c>
    </row>
    <row r="1420" spans="5:7" x14ac:dyDescent="0.25">
      <c r="E1420">
        <v>1414</v>
      </c>
      <c r="G1420" t="b">
        <v>0</v>
      </c>
    </row>
    <row r="1421" spans="5:7" x14ac:dyDescent="0.25">
      <c r="E1421">
        <v>1415</v>
      </c>
      <c r="G1421" t="b">
        <v>0</v>
      </c>
    </row>
    <row r="1422" spans="5:7" x14ac:dyDescent="0.25">
      <c r="E1422">
        <v>1416</v>
      </c>
      <c r="G1422" t="b">
        <v>0</v>
      </c>
    </row>
    <row r="1423" spans="5:7" x14ac:dyDescent="0.25">
      <c r="E1423">
        <v>1417</v>
      </c>
      <c r="G1423" t="b">
        <v>0</v>
      </c>
    </row>
    <row r="1424" spans="5:7" x14ac:dyDescent="0.25">
      <c r="E1424">
        <v>1418</v>
      </c>
      <c r="G1424" t="b">
        <v>0</v>
      </c>
    </row>
    <row r="1425" spans="5:7" x14ac:dyDescent="0.25">
      <c r="E1425">
        <v>1419</v>
      </c>
      <c r="G1425" t="b">
        <v>0</v>
      </c>
    </row>
    <row r="1426" spans="5:7" x14ac:dyDescent="0.25">
      <c r="E1426">
        <v>1420</v>
      </c>
      <c r="G1426" t="b">
        <v>0</v>
      </c>
    </row>
    <row r="1427" spans="5:7" x14ac:dyDescent="0.25">
      <c r="E1427">
        <v>1421</v>
      </c>
      <c r="G1427" t="b">
        <v>0</v>
      </c>
    </row>
    <row r="1428" spans="5:7" x14ac:dyDescent="0.25">
      <c r="E1428">
        <v>1422</v>
      </c>
      <c r="G1428" t="b">
        <v>0</v>
      </c>
    </row>
    <row r="1429" spans="5:7" x14ac:dyDescent="0.25">
      <c r="E1429">
        <v>1423</v>
      </c>
      <c r="G1429" t="b">
        <v>0</v>
      </c>
    </row>
    <row r="1430" spans="5:7" x14ac:dyDescent="0.25">
      <c r="E1430">
        <v>1424</v>
      </c>
      <c r="G1430" t="b">
        <v>0</v>
      </c>
    </row>
    <row r="1431" spans="5:7" x14ac:dyDescent="0.25">
      <c r="E1431">
        <v>1425</v>
      </c>
      <c r="G1431" t="b">
        <v>0</v>
      </c>
    </row>
    <row r="1432" spans="5:7" x14ac:dyDescent="0.25">
      <c r="E1432">
        <v>1426</v>
      </c>
      <c r="G1432" t="b">
        <v>1</v>
      </c>
    </row>
    <row r="1433" spans="5:7" x14ac:dyDescent="0.25">
      <c r="E1433">
        <v>1427</v>
      </c>
      <c r="G1433" t="b">
        <v>0</v>
      </c>
    </row>
    <row r="1434" spans="5:7" x14ac:dyDescent="0.25">
      <c r="E1434">
        <v>1428</v>
      </c>
      <c r="G1434" t="b">
        <v>0</v>
      </c>
    </row>
    <row r="1435" spans="5:7" x14ac:dyDescent="0.25">
      <c r="E1435">
        <v>1429</v>
      </c>
      <c r="G1435" t="b">
        <v>0</v>
      </c>
    </row>
    <row r="1436" spans="5:7" x14ac:dyDescent="0.25">
      <c r="E1436">
        <v>1430</v>
      </c>
      <c r="G1436" t="b">
        <v>1</v>
      </c>
    </row>
    <row r="1437" spans="5:7" x14ac:dyDescent="0.25">
      <c r="E1437">
        <v>1431</v>
      </c>
      <c r="G1437" t="b">
        <v>0</v>
      </c>
    </row>
    <row r="1438" spans="5:7" x14ac:dyDescent="0.25">
      <c r="E1438">
        <v>1432</v>
      </c>
      <c r="G1438" t="b">
        <v>0</v>
      </c>
    </row>
    <row r="1439" spans="5:7" x14ac:dyDescent="0.25">
      <c r="E1439">
        <v>1433</v>
      </c>
      <c r="G1439" t="b">
        <v>0</v>
      </c>
    </row>
    <row r="1440" spans="5:7" x14ac:dyDescent="0.25">
      <c r="E1440">
        <v>1434</v>
      </c>
      <c r="G1440" t="b">
        <v>0</v>
      </c>
    </row>
    <row r="1441" spans="5:7" x14ac:dyDescent="0.25">
      <c r="E1441">
        <v>1435</v>
      </c>
      <c r="G1441" t="b">
        <v>0</v>
      </c>
    </row>
    <row r="1442" spans="5:7" x14ac:dyDescent="0.25">
      <c r="E1442">
        <v>1436</v>
      </c>
      <c r="G1442" t="b">
        <v>0</v>
      </c>
    </row>
    <row r="1443" spans="5:7" x14ac:dyDescent="0.25">
      <c r="E1443">
        <v>1437</v>
      </c>
      <c r="G1443" t="b">
        <v>0</v>
      </c>
    </row>
    <row r="1444" spans="5:7" x14ac:dyDescent="0.25">
      <c r="E1444">
        <v>1438</v>
      </c>
      <c r="G1444" t="b">
        <v>1</v>
      </c>
    </row>
    <row r="1445" spans="5:7" x14ac:dyDescent="0.25">
      <c r="E1445">
        <v>1439</v>
      </c>
      <c r="G1445" t="b">
        <v>0</v>
      </c>
    </row>
    <row r="1446" spans="5:7" x14ac:dyDescent="0.25">
      <c r="E1446">
        <v>1440</v>
      </c>
      <c r="G1446" t="b">
        <v>0</v>
      </c>
    </row>
    <row r="1447" spans="5:7" x14ac:dyDescent="0.25">
      <c r="E1447">
        <v>1441</v>
      </c>
      <c r="G1447" t="b">
        <v>0</v>
      </c>
    </row>
    <row r="1448" spans="5:7" x14ac:dyDescent="0.25">
      <c r="E1448">
        <v>1442</v>
      </c>
      <c r="G1448" t="b">
        <v>0</v>
      </c>
    </row>
    <row r="1449" spans="5:7" x14ac:dyDescent="0.25">
      <c r="E1449">
        <v>1443</v>
      </c>
      <c r="G1449" t="b">
        <v>0</v>
      </c>
    </row>
    <row r="1450" spans="5:7" x14ac:dyDescent="0.25">
      <c r="E1450">
        <v>1444</v>
      </c>
      <c r="G1450" t="b">
        <v>0</v>
      </c>
    </row>
    <row r="1451" spans="5:7" x14ac:dyDescent="0.25">
      <c r="E1451">
        <v>1445</v>
      </c>
      <c r="G1451" t="b">
        <v>0</v>
      </c>
    </row>
    <row r="1452" spans="5:7" x14ac:dyDescent="0.25">
      <c r="E1452">
        <v>1446</v>
      </c>
      <c r="G1452" t="b">
        <v>0</v>
      </c>
    </row>
    <row r="1453" spans="5:7" x14ac:dyDescent="0.25">
      <c r="E1453">
        <v>1447</v>
      </c>
      <c r="G1453" t="b">
        <v>0</v>
      </c>
    </row>
    <row r="1454" spans="5:7" x14ac:dyDescent="0.25">
      <c r="E1454">
        <v>1448</v>
      </c>
      <c r="G1454" t="b">
        <v>0</v>
      </c>
    </row>
    <row r="1455" spans="5:7" x14ac:dyDescent="0.25">
      <c r="E1455">
        <v>1449</v>
      </c>
      <c r="G1455" t="b">
        <v>0</v>
      </c>
    </row>
    <row r="1456" spans="5:7" x14ac:dyDescent="0.25">
      <c r="E1456">
        <v>1450</v>
      </c>
      <c r="G1456" t="b">
        <v>0</v>
      </c>
    </row>
    <row r="1457" spans="5:7" x14ac:dyDescent="0.25">
      <c r="E1457">
        <v>1451</v>
      </c>
      <c r="G1457" t="b">
        <v>0</v>
      </c>
    </row>
    <row r="1458" spans="5:7" x14ac:dyDescent="0.25">
      <c r="E1458">
        <v>1452</v>
      </c>
      <c r="G1458" t="b">
        <v>1</v>
      </c>
    </row>
    <row r="1459" spans="5:7" x14ac:dyDescent="0.25">
      <c r="E1459">
        <v>1453</v>
      </c>
      <c r="G1459" t="b">
        <v>0</v>
      </c>
    </row>
    <row r="1460" spans="5:7" x14ac:dyDescent="0.25">
      <c r="E1460">
        <v>1454</v>
      </c>
      <c r="G1460" t="b">
        <v>0</v>
      </c>
    </row>
    <row r="1461" spans="5:7" x14ac:dyDescent="0.25">
      <c r="E1461">
        <v>1455</v>
      </c>
      <c r="G1461" t="b">
        <v>0</v>
      </c>
    </row>
    <row r="1462" spans="5:7" x14ac:dyDescent="0.25">
      <c r="E1462">
        <v>1456</v>
      </c>
      <c r="G1462" t="b">
        <v>0</v>
      </c>
    </row>
    <row r="1463" spans="5:7" x14ac:dyDescent="0.25">
      <c r="E1463">
        <v>1457</v>
      </c>
      <c r="G1463" t="b">
        <v>1</v>
      </c>
    </row>
    <row r="1464" spans="5:7" x14ac:dyDescent="0.25">
      <c r="E1464">
        <v>1458</v>
      </c>
      <c r="G1464" t="b">
        <v>0</v>
      </c>
    </row>
    <row r="1465" spans="5:7" x14ac:dyDescent="0.25">
      <c r="E1465">
        <v>1459</v>
      </c>
      <c r="G1465" t="b">
        <v>0</v>
      </c>
    </row>
    <row r="1466" spans="5:7" x14ac:dyDescent="0.25">
      <c r="E1466">
        <v>1460</v>
      </c>
      <c r="G1466" t="b">
        <v>0</v>
      </c>
    </row>
    <row r="1467" spans="5:7" x14ac:dyDescent="0.25">
      <c r="E1467">
        <v>1461</v>
      </c>
      <c r="G1467" t="b">
        <v>0</v>
      </c>
    </row>
    <row r="1468" spans="5:7" x14ac:dyDescent="0.25">
      <c r="E1468">
        <v>1462</v>
      </c>
      <c r="G1468" t="b">
        <v>0</v>
      </c>
    </row>
    <row r="1469" spans="5:7" x14ac:dyDescent="0.25">
      <c r="E1469">
        <v>1463</v>
      </c>
      <c r="G1469" t="b">
        <v>0</v>
      </c>
    </row>
    <row r="1470" spans="5:7" x14ac:dyDescent="0.25">
      <c r="E1470">
        <v>1464</v>
      </c>
      <c r="G1470" t="b">
        <v>0</v>
      </c>
    </row>
    <row r="1471" spans="5:7" x14ac:dyDescent="0.25">
      <c r="E1471">
        <v>1465</v>
      </c>
      <c r="G1471" t="b">
        <v>0</v>
      </c>
    </row>
    <row r="1472" spans="5:7" x14ac:dyDescent="0.25">
      <c r="E1472">
        <v>1466</v>
      </c>
      <c r="G1472" t="b">
        <v>0</v>
      </c>
    </row>
    <row r="1473" spans="5:7" x14ac:dyDescent="0.25">
      <c r="E1473">
        <v>1467</v>
      </c>
      <c r="G1473" t="b">
        <v>0</v>
      </c>
    </row>
    <row r="1474" spans="5:7" x14ac:dyDescent="0.25">
      <c r="E1474">
        <v>1468</v>
      </c>
      <c r="G1474" t="b">
        <v>0</v>
      </c>
    </row>
    <row r="1475" spans="5:7" x14ac:dyDescent="0.25">
      <c r="E1475">
        <v>1469</v>
      </c>
      <c r="G1475" t="b">
        <v>0</v>
      </c>
    </row>
    <row r="1476" spans="5:7" x14ac:dyDescent="0.25">
      <c r="E1476">
        <v>1470</v>
      </c>
      <c r="G1476" t="b">
        <v>0</v>
      </c>
    </row>
    <row r="1477" spans="5:7" x14ac:dyDescent="0.25">
      <c r="E1477">
        <v>1471</v>
      </c>
      <c r="G1477" t="b">
        <v>0</v>
      </c>
    </row>
    <row r="1478" spans="5:7" x14ac:dyDescent="0.25">
      <c r="E1478">
        <v>1472</v>
      </c>
      <c r="G1478" t="b">
        <v>0</v>
      </c>
    </row>
    <row r="1479" spans="5:7" x14ac:dyDescent="0.25">
      <c r="E1479">
        <v>1473</v>
      </c>
      <c r="G1479" t="b">
        <v>0</v>
      </c>
    </row>
    <row r="1480" spans="5:7" x14ac:dyDescent="0.25">
      <c r="E1480">
        <v>1474</v>
      </c>
      <c r="G1480" t="b">
        <v>0</v>
      </c>
    </row>
    <row r="1481" spans="5:7" x14ac:dyDescent="0.25">
      <c r="E1481">
        <v>1475</v>
      </c>
      <c r="G1481" t="b">
        <v>0</v>
      </c>
    </row>
    <row r="1482" spans="5:7" x14ac:dyDescent="0.25">
      <c r="E1482">
        <v>1476</v>
      </c>
      <c r="G1482" t="b">
        <v>0</v>
      </c>
    </row>
    <row r="1483" spans="5:7" x14ac:dyDescent="0.25">
      <c r="E1483">
        <v>1477</v>
      </c>
      <c r="G1483" t="b">
        <v>0</v>
      </c>
    </row>
    <row r="1484" spans="5:7" x14ac:dyDescent="0.25">
      <c r="E1484">
        <v>1478</v>
      </c>
      <c r="G1484" t="b">
        <v>0</v>
      </c>
    </row>
    <row r="1485" spans="5:7" x14ac:dyDescent="0.25">
      <c r="E1485">
        <v>1479</v>
      </c>
      <c r="G1485" t="b">
        <v>0</v>
      </c>
    </row>
    <row r="1486" spans="5:7" x14ac:dyDescent="0.25">
      <c r="E1486">
        <v>1480</v>
      </c>
      <c r="G1486" t="b">
        <v>0</v>
      </c>
    </row>
    <row r="1487" spans="5:7" x14ac:dyDescent="0.25">
      <c r="E1487">
        <v>1481</v>
      </c>
      <c r="G1487" t="b">
        <v>0</v>
      </c>
    </row>
    <row r="1488" spans="5:7" x14ac:dyDescent="0.25">
      <c r="E1488">
        <v>1482</v>
      </c>
      <c r="G1488" t="b">
        <v>0</v>
      </c>
    </row>
    <row r="1489" spans="5:7" x14ac:dyDescent="0.25">
      <c r="E1489">
        <v>1483</v>
      </c>
      <c r="G1489" t="b">
        <v>0</v>
      </c>
    </row>
    <row r="1490" spans="5:7" x14ac:dyDescent="0.25">
      <c r="E1490">
        <v>1484</v>
      </c>
      <c r="G1490" t="b">
        <v>0</v>
      </c>
    </row>
    <row r="1491" spans="5:7" x14ac:dyDescent="0.25">
      <c r="E1491">
        <v>1485</v>
      </c>
      <c r="G1491" t="b">
        <v>0</v>
      </c>
    </row>
    <row r="1492" spans="5:7" x14ac:dyDescent="0.25">
      <c r="E1492">
        <v>1486</v>
      </c>
      <c r="G1492" t="b">
        <v>0</v>
      </c>
    </row>
    <row r="1493" spans="5:7" x14ac:dyDescent="0.25">
      <c r="E1493">
        <v>1487</v>
      </c>
      <c r="G1493" t="b">
        <v>0</v>
      </c>
    </row>
    <row r="1494" spans="5:7" x14ac:dyDescent="0.25">
      <c r="E1494">
        <v>1488</v>
      </c>
      <c r="G1494" t="b">
        <v>0</v>
      </c>
    </row>
    <row r="1495" spans="5:7" x14ac:dyDescent="0.25">
      <c r="E1495">
        <v>1489</v>
      </c>
      <c r="G1495" t="b">
        <v>0</v>
      </c>
    </row>
    <row r="1496" spans="5:7" x14ac:dyDescent="0.25">
      <c r="E1496">
        <v>1490</v>
      </c>
      <c r="G1496" t="b">
        <v>0</v>
      </c>
    </row>
    <row r="1497" spans="5:7" x14ac:dyDescent="0.25">
      <c r="E1497">
        <v>1491</v>
      </c>
      <c r="G1497" t="b">
        <v>0</v>
      </c>
    </row>
    <row r="1498" spans="5:7" x14ac:dyDescent="0.25">
      <c r="E1498">
        <v>1492</v>
      </c>
      <c r="G1498" t="b">
        <v>0</v>
      </c>
    </row>
    <row r="1499" spans="5:7" x14ac:dyDescent="0.25">
      <c r="E1499">
        <v>1493</v>
      </c>
      <c r="G1499" t="b">
        <v>0</v>
      </c>
    </row>
    <row r="1500" spans="5:7" x14ac:dyDescent="0.25">
      <c r="E1500">
        <v>1494</v>
      </c>
      <c r="G1500" t="b">
        <v>0</v>
      </c>
    </row>
    <row r="1501" spans="5:7" x14ac:dyDescent="0.25">
      <c r="E1501">
        <v>1495</v>
      </c>
      <c r="G1501" t="b">
        <v>0</v>
      </c>
    </row>
    <row r="1502" spans="5:7" x14ac:dyDescent="0.25">
      <c r="E1502">
        <v>1496</v>
      </c>
      <c r="G1502" t="b">
        <v>0</v>
      </c>
    </row>
    <row r="1503" spans="5:7" x14ac:dyDescent="0.25">
      <c r="E1503">
        <v>1497</v>
      </c>
      <c r="G1503" t="b">
        <v>0</v>
      </c>
    </row>
    <row r="1504" spans="5:7" x14ac:dyDescent="0.25">
      <c r="E1504">
        <v>1498</v>
      </c>
      <c r="G1504" t="b">
        <v>0</v>
      </c>
    </row>
    <row r="1505" spans="5:7" x14ac:dyDescent="0.25">
      <c r="E1505">
        <v>1499</v>
      </c>
      <c r="G1505" t="b">
        <v>0</v>
      </c>
    </row>
    <row r="1506" spans="5:7" x14ac:dyDescent="0.25">
      <c r="E1506">
        <v>1500</v>
      </c>
      <c r="G1506" t="b">
        <v>0</v>
      </c>
    </row>
    <row r="1507" spans="5:7" x14ac:dyDescent="0.25">
      <c r="E1507">
        <v>1501</v>
      </c>
      <c r="G1507" t="b">
        <v>0</v>
      </c>
    </row>
    <row r="1508" spans="5:7" x14ac:dyDescent="0.25">
      <c r="E1508">
        <v>1502</v>
      </c>
      <c r="G1508" t="b">
        <v>0</v>
      </c>
    </row>
    <row r="1509" spans="5:7" x14ac:dyDescent="0.25">
      <c r="E1509">
        <v>1503</v>
      </c>
      <c r="G1509" t="b">
        <v>0</v>
      </c>
    </row>
    <row r="1510" spans="5:7" x14ac:dyDescent="0.25">
      <c r="E1510">
        <v>1504</v>
      </c>
      <c r="G1510" t="b">
        <v>0</v>
      </c>
    </row>
    <row r="1511" spans="5:7" x14ac:dyDescent="0.25">
      <c r="E1511">
        <v>1505</v>
      </c>
      <c r="G1511" t="b">
        <v>0</v>
      </c>
    </row>
    <row r="1512" spans="5:7" x14ac:dyDescent="0.25">
      <c r="E1512">
        <v>1506</v>
      </c>
      <c r="G1512" t="b">
        <v>0</v>
      </c>
    </row>
    <row r="1513" spans="5:7" x14ac:dyDescent="0.25">
      <c r="E1513">
        <v>1507</v>
      </c>
      <c r="G1513" t="b">
        <v>0</v>
      </c>
    </row>
    <row r="1514" spans="5:7" x14ac:dyDescent="0.25">
      <c r="E1514">
        <v>1508</v>
      </c>
      <c r="G1514" t="b">
        <v>0</v>
      </c>
    </row>
    <row r="1515" spans="5:7" x14ac:dyDescent="0.25">
      <c r="E1515">
        <v>1509</v>
      </c>
      <c r="G1515" t="b">
        <v>0</v>
      </c>
    </row>
    <row r="1516" spans="5:7" x14ac:dyDescent="0.25">
      <c r="E1516">
        <v>1510</v>
      </c>
      <c r="G1516" t="b">
        <v>0</v>
      </c>
    </row>
    <row r="1517" spans="5:7" x14ac:dyDescent="0.25">
      <c r="E1517">
        <v>1511</v>
      </c>
      <c r="G1517" t="b">
        <v>0</v>
      </c>
    </row>
    <row r="1518" spans="5:7" x14ac:dyDescent="0.25">
      <c r="E1518">
        <v>1512</v>
      </c>
      <c r="G1518" t="b">
        <v>0</v>
      </c>
    </row>
    <row r="1519" spans="5:7" x14ac:dyDescent="0.25">
      <c r="E1519">
        <v>1513</v>
      </c>
      <c r="G1519" t="b">
        <v>0</v>
      </c>
    </row>
    <row r="1520" spans="5:7" x14ac:dyDescent="0.25">
      <c r="E1520">
        <v>1514</v>
      </c>
      <c r="G1520" t="b">
        <v>0</v>
      </c>
    </row>
    <row r="1521" spans="5:7" x14ac:dyDescent="0.25">
      <c r="E1521">
        <v>1515</v>
      </c>
      <c r="G1521" t="b">
        <v>0</v>
      </c>
    </row>
    <row r="1522" spans="5:7" x14ac:dyDescent="0.25">
      <c r="E1522">
        <v>1516</v>
      </c>
      <c r="G1522" t="b">
        <v>0</v>
      </c>
    </row>
    <row r="1523" spans="5:7" x14ac:dyDescent="0.25">
      <c r="E1523">
        <v>1517</v>
      </c>
      <c r="G1523" t="b">
        <v>0</v>
      </c>
    </row>
    <row r="1524" spans="5:7" x14ac:dyDescent="0.25">
      <c r="E1524">
        <v>1518</v>
      </c>
      <c r="G1524" t="b">
        <v>0</v>
      </c>
    </row>
    <row r="1525" spans="5:7" x14ac:dyDescent="0.25">
      <c r="E1525">
        <v>1519</v>
      </c>
      <c r="G1525" t="b">
        <v>0</v>
      </c>
    </row>
    <row r="1526" spans="5:7" x14ac:dyDescent="0.25">
      <c r="E1526">
        <v>1520</v>
      </c>
      <c r="G1526" t="b">
        <v>0</v>
      </c>
    </row>
    <row r="1527" spans="5:7" x14ac:dyDescent="0.25">
      <c r="E1527">
        <v>1521</v>
      </c>
      <c r="G1527" t="b">
        <v>0</v>
      </c>
    </row>
    <row r="1528" spans="5:7" x14ac:dyDescent="0.25">
      <c r="E1528">
        <v>1522</v>
      </c>
      <c r="G1528" t="b">
        <v>0</v>
      </c>
    </row>
    <row r="1529" spans="5:7" x14ac:dyDescent="0.25">
      <c r="E1529">
        <v>1523</v>
      </c>
      <c r="G1529" t="b">
        <v>0</v>
      </c>
    </row>
    <row r="1530" spans="5:7" x14ac:dyDescent="0.25">
      <c r="E1530">
        <v>1524</v>
      </c>
      <c r="G1530" t="b">
        <v>0</v>
      </c>
    </row>
    <row r="1531" spans="5:7" x14ac:dyDescent="0.25">
      <c r="E1531">
        <v>1525</v>
      </c>
      <c r="G1531" t="b">
        <v>0</v>
      </c>
    </row>
    <row r="1532" spans="5:7" x14ac:dyDescent="0.25">
      <c r="E1532">
        <v>1526</v>
      </c>
      <c r="G1532" t="b">
        <v>1</v>
      </c>
    </row>
    <row r="1533" spans="5:7" x14ac:dyDescent="0.25">
      <c r="E1533">
        <v>1527</v>
      </c>
      <c r="G1533" t="b">
        <v>0</v>
      </c>
    </row>
    <row r="1534" spans="5:7" x14ac:dyDescent="0.25">
      <c r="E1534">
        <v>1528</v>
      </c>
      <c r="G1534" t="b">
        <v>0</v>
      </c>
    </row>
    <row r="1535" spans="5:7" x14ac:dyDescent="0.25">
      <c r="E1535">
        <v>1529</v>
      </c>
      <c r="G1535" t="b">
        <v>0</v>
      </c>
    </row>
    <row r="1536" spans="5:7" x14ac:dyDescent="0.25">
      <c r="E1536">
        <v>1530</v>
      </c>
      <c r="G1536" t="b">
        <v>0</v>
      </c>
    </row>
    <row r="1537" spans="5:7" x14ac:dyDescent="0.25">
      <c r="E1537">
        <v>1531</v>
      </c>
      <c r="G1537" t="b">
        <v>0</v>
      </c>
    </row>
    <row r="1538" spans="5:7" x14ac:dyDescent="0.25">
      <c r="E1538">
        <v>1532</v>
      </c>
      <c r="G1538" t="b">
        <v>0</v>
      </c>
    </row>
    <row r="1539" spans="5:7" x14ac:dyDescent="0.25">
      <c r="E1539">
        <v>1533</v>
      </c>
      <c r="G1539" t="b">
        <v>0</v>
      </c>
    </row>
    <row r="1540" spans="5:7" x14ac:dyDescent="0.25">
      <c r="E1540">
        <v>1534</v>
      </c>
      <c r="G1540" t="b">
        <v>0</v>
      </c>
    </row>
    <row r="1541" spans="5:7" x14ac:dyDescent="0.25">
      <c r="E1541">
        <v>1535</v>
      </c>
      <c r="G1541" t="b">
        <v>0</v>
      </c>
    </row>
    <row r="1542" spans="5:7" x14ac:dyDescent="0.25">
      <c r="E1542">
        <v>1536</v>
      </c>
      <c r="G1542" t="b">
        <v>0</v>
      </c>
    </row>
    <row r="1543" spans="5:7" x14ac:dyDescent="0.25">
      <c r="E1543">
        <v>1537</v>
      </c>
      <c r="G1543" t="b">
        <v>0</v>
      </c>
    </row>
    <row r="1544" spans="5:7" x14ac:dyDescent="0.25">
      <c r="E1544">
        <v>1538</v>
      </c>
      <c r="G1544" t="b">
        <v>0</v>
      </c>
    </row>
    <row r="1545" spans="5:7" x14ac:dyDescent="0.25">
      <c r="E1545">
        <v>1539</v>
      </c>
      <c r="G1545" t="b">
        <v>0</v>
      </c>
    </row>
    <row r="1546" spans="5:7" x14ac:dyDescent="0.25">
      <c r="E1546">
        <v>1540</v>
      </c>
      <c r="G1546" t="b">
        <v>0</v>
      </c>
    </row>
    <row r="1547" spans="5:7" x14ac:dyDescent="0.25">
      <c r="E1547">
        <v>1541</v>
      </c>
      <c r="G1547" t="b">
        <v>0</v>
      </c>
    </row>
    <row r="1548" spans="5:7" x14ac:dyDescent="0.25">
      <c r="E1548">
        <v>1542</v>
      </c>
      <c r="G1548" t="b">
        <v>0</v>
      </c>
    </row>
    <row r="1549" spans="5:7" x14ac:dyDescent="0.25">
      <c r="E1549">
        <v>1543</v>
      </c>
      <c r="G1549" t="b">
        <v>0</v>
      </c>
    </row>
    <row r="1550" spans="5:7" x14ac:dyDescent="0.25">
      <c r="E1550">
        <v>1544</v>
      </c>
      <c r="G1550" t="b">
        <v>0</v>
      </c>
    </row>
    <row r="1551" spans="5:7" x14ac:dyDescent="0.25">
      <c r="E1551">
        <v>1545</v>
      </c>
      <c r="G1551" t="b">
        <v>1</v>
      </c>
    </row>
    <row r="1552" spans="5:7" x14ac:dyDescent="0.25">
      <c r="E1552">
        <v>1546</v>
      </c>
      <c r="G1552" t="b">
        <v>0</v>
      </c>
    </row>
    <row r="1553" spans="5:7" x14ac:dyDescent="0.25">
      <c r="E1553">
        <v>1547</v>
      </c>
      <c r="G1553" t="b">
        <v>0</v>
      </c>
    </row>
    <row r="1554" spans="5:7" x14ac:dyDescent="0.25">
      <c r="E1554">
        <v>1548</v>
      </c>
      <c r="G1554" t="b">
        <v>0</v>
      </c>
    </row>
    <row r="1555" spans="5:7" x14ac:dyDescent="0.25">
      <c r="E1555">
        <v>1549</v>
      </c>
      <c r="G1555" t="b">
        <v>0</v>
      </c>
    </row>
    <row r="1556" spans="5:7" x14ac:dyDescent="0.25">
      <c r="E1556">
        <v>1550</v>
      </c>
      <c r="G1556" t="b">
        <v>0</v>
      </c>
    </row>
    <row r="1557" spans="5:7" x14ac:dyDescent="0.25">
      <c r="E1557">
        <v>1551</v>
      </c>
      <c r="G1557" t="b">
        <v>0</v>
      </c>
    </row>
    <row r="1558" spans="5:7" x14ac:dyDescent="0.25">
      <c r="E1558">
        <v>1552</v>
      </c>
      <c r="G1558" t="b">
        <v>0</v>
      </c>
    </row>
    <row r="1559" spans="5:7" x14ac:dyDescent="0.25">
      <c r="E1559">
        <v>1553</v>
      </c>
      <c r="G1559" t="b">
        <v>0</v>
      </c>
    </row>
    <row r="1560" spans="5:7" x14ac:dyDescent="0.25">
      <c r="E1560">
        <v>1554</v>
      </c>
      <c r="G1560" t="b">
        <v>0</v>
      </c>
    </row>
    <row r="1561" spans="5:7" x14ac:dyDescent="0.25">
      <c r="E1561">
        <v>1555</v>
      </c>
      <c r="G1561" t="b">
        <v>0</v>
      </c>
    </row>
    <row r="1562" spans="5:7" x14ac:dyDescent="0.25">
      <c r="E1562">
        <v>1556</v>
      </c>
      <c r="G1562" t="b">
        <v>1</v>
      </c>
    </row>
    <row r="1563" spans="5:7" x14ac:dyDescent="0.25">
      <c r="E1563">
        <v>1557</v>
      </c>
      <c r="G1563" t="b">
        <v>1</v>
      </c>
    </row>
    <row r="1564" spans="5:7" x14ac:dyDescent="0.25">
      <c r="E1564">
        <v>1558</v>
      </c>
      <c r="G1564" t="b">
        <v>0</v>
      </c>
    </row>
    <row r="1565" spans="5:7" x14ac:dyDescent="0.25">
      <c r="E1565">
        <v>1559</v>
      </c>
      <c r="G1565" t="b">
        <v>0</v>
      </c>
    </row>
    <row r="1566" spans="5:7" x14ac:dyDescent="0.25">
      <c r="E1566">
        <v>1560</v>
      </c>
      <c r="G1566" t="b">
        <v>0</v>
      </c>
    </row>
    <row r="1567" spans="5:7" x14ac:dyDescent="0.25">
      <c r="E1567">
        <v>1561</v>
      </c>
      <c r="G1567" t="b">
        <v>0</v>
      </c>
    </row>
    <row r="1568" spans="5:7" x14ac:dyDescent="0.25">
      <c r="E1568">
        <v>1562</v>
      </c>
      <c r="G1568" t="b">
        <v>1</v>
      </c>
    </row>
    <row r="1569" spans="5:7" x14ac:dyDescent="0.25">
      <c r="E1569">
        <v>1563</v>
      </c>
      <c r="G1569" t="b">
        <v>0</v>
      </c>
    </row>
    <row r="1570" spans="5:7" x14ac:dyDescent="0.25">
      <c r="E1570">
        <v>1564</v>
      </c>
      <c r="G1570" t="b">
        <v>0</v>
      </c>
    </row>
    <row r="1571" spans="5:7" x14ac:dyDescent="0.25">
      <c r="E1571">
        <v>1565</v>
      </c>
      <c r="G1571" t="b">
        <v>0</v>
      </c>
    </row>
    <row r="1572" spans="5:7" x14ac:dyDescent="0.25">
      <c r="E1572">
        <v>1566</v>
      </c>
      <c r="G1572" t="b">
        <v>0</v>
      </c>
    </row>
    <row r="1573" spans="5:7" x14ac:dyDescent="0.25">
      <c r="E1573">
        <v>1567</v>
      </c>
      <c r="G1573" t="b">
        <v>0</v>
      </c>
    </row>
    <row r="1574" spans="5:7" x14ac:dyDescent="0.25">
      <c r="E1574">
        <v>1568</v>
      </c>
      <c r="G1574" t="b">
        <v>0</v>
      </c>
    </row>
    <row r="1575" spans="5:7" x14ac:dyDescent="0.25">
      <c r="E1575">
        <v>1569</v>
      </c>
      <c r="G1575" t="b">
        <v>0</v>
      </c>
    </row>
    <row r="1576" spans="5:7" x14ac:dyDescent="0.25">
      <c r="E1576">
        <v>1570</v>
      </c>
      <c r="G1576" t="b">
        <v>0</v>
      </c>
    </row>
    <row r="1577" spans="5:7" x14ac:dyDescent="0.25">
      <c r="E1577">
        <v>1571</v>
      </c>
      <c r="G1577" t="b">
        <v>0</v>
      </c>
    </row>
    <row r="1578" spans="5:7" x14ac:dyDescent="0.25">
      <c r="E1578">
        <v>1572</v>
      </c>
      <c r="G1578" t="b">
        <v>0</v>
      </c>
    </row>
    <row r="1579" spans="5:7" x14ac:dyDescent="0.25">
      <c r="E1579">
        <v>1573</v>
      </c>
      <c r="G1579" t="b">
        <v>0</v>
      </c>
    </row>
    <row r="1580" spans="5:7" x14ac:dyDescent="0.25">
      <c r="E1580">
        <v>1574</v>
      </c>
      <c r="G1580" t="b">
        <v>0</v>
      </c>
    </row>
    <row r="1581" spans="5:7" x14ac:dyDescent="0.25">
      <c r="E1581">
        <v>1575</v>
      </c>
      <c r="G1581" t="b">
        <v>0</v>
      </c>
    </row>
    <row r="1582" spans="5:7" x14ac:dyDescent="0.25">
      <c r="E1582">
        <v>1576</v>
      </c>
      <c r="G1582" t="b">
        <v>0</v>
      </c>
    </row>
    <row r="1583" spans="5:7" x14ac:dyDescent="0.25">
      <c r="E1583">
        <v>1577</v>
      </c>
      <c r="G1583" t="b">
        <v>0</v>
      </c>
    </row>
    <row r="1584" spans="5:7" x14ac:dyDescent="0.25">
      <c r="E1584">
        <v>1578</v>
      </c>
      <c r="G1584" t="b">
        <v>1</v>
      </c>
    </row>
    <row r="1585" spans="5:7" x14ac:dyDescent="0.25">
      <c r="E1585">
        <v>1579</v>
      </c>
      <c r="G1585" t="b">
        <v>0</v>
      </c>
    </row>
    <row r="1586" spans="5:7" x14ac:dyDescent="0.25">
      <c r="E1586">
        <v>1580</v>
      </c>
      <c r="G1586" t="b">
        <v>0</v>
      </c>
    </row>
    <row r="1587" spans="5:7" x14ac:dyDescent="0.25">
      <c r="E1587">
        <v>1581</v>
      </c>
      <c r="G1587" t="b">
        <v>0</v>
      </c>
    </row>
    <row r="1588" spans="5:7" x14ac:dyDescent="0.25">
      <c r="E1588">
        <v>1582</v>
      </c>
      <c r="G1588" t="b">
        <v>0</v>
      </c>
    </row>
    <row r="1589" spans="5:7" x14ac:dyDescent="0.25">
      <c r="E1589">
        <v>1583</v>
      </c>
      <c r="G1589" t="b">
        <v>0</v>
      </c>
    </row>
    <row r="1590" spans="5:7" x14ac:dyDescent="0.25">
      <c r="E1590">
        <v>1584</v>
      </c>
      <c r="G1590" t="b">
        <v>0</v>
      </c>
    </row>
    <row r="1591" spans="5:7" x14ac:dyDescent="0.25">
      <c r="E1591">
        <v>1585</v>
      </c>
      <c r="G1591" t="b">
        <v>0</v>
      </c>
    </row>
    <row r="1592" spans="5:7" x14ac:dyDescent="0.25">
      <c r="E1592">
        <v>1586</v>
      </c>
      <c r="G1592" t="b">
        <v>1</v>
      </c>
    </row>
    <row r="1593" spans="5:7" x14ac:dyDescent="0.25">
      <c r="E1593">
        <v>1587</v>
      </c>
      <c r="G1593" t="b">
        <v>0</v>
      </c>
    </row>
    <row r="1594" spans="5:7" x14ac:dyDescent="0.25">
      <c r="E1594">
        <v>1588</v>
      </c>
      <c r="G1594" t="b">
        <v>0</v>
      </c>
    </row>
    <row r="1595" spans="5:7" x14ac:dyDescent="0.25">
      <c r="E1595">
        <v>1589</v>
      </c>
      <c r="G1595" t="b">
        <v>0</v>
      </c>
    </row>
    <row r="1596" spans="5:7" x14ac:dyDescent="0.25">
      <c r="E1596">
        <v>1590</v>
      </c>
      <c r="G1596" t="b">
        <v>0</v>
      </c>
    </row>
    <row r="1597" spans="5:7" x14ac:dyDescent="0.25">
      <c r="E1597">
        <v>1591</v>
      </c>
      <c r="G1597" t="b">
        <v>0</v>
      </c>
    </row>
    <row r="1598" spans="5:7" x14ac:dyDescent="0.25">
      <c r="E1598">
        <v>1592</v>
      </c>
      <c r="G1598" t="b">
        <v>0</v>
      </c>
    </row>
    <row r="1599" spans="5:7" x14ac:dyDescent="0.25">
      <c r="E1599">
        <v>1593</v>
      </c>
      <c r="G1599" t="b">
        <v>0</v>
      </c>
    </row>
    <row r="1600" spans="5:7" x14ac:dyDescent="0.25">
      <c r="E1600">
        <v>1594</v>
      </c>
      <c r="G1600" t="b">
        <v>0</v>
      </c>
    </row>
    <row r="1601" spans="5:7" x14ac:dyDescent="0.25">
      <c r="E1601">
        <v>1595</v>
      </c>
      <c r="G1601" t="b">
        <v>0</v>
      </c>
    </row>
    <row r="1602" spans="5:7" x14ac:dyDescent="0.25">
      <c r="E1602">
        <v>1596</v>
      </c>
      <c r="G1602" t="b">
        <v>0</v>
      </c>
    </row>
    <row r="1603" spans="5:7" x14ac:dyDescent="0.25">
      <c r="E1603">
        <v>1597</v>
      </c>
      <c r="G1603" t="b">
        <v>0</v>
      </c>
    </row>
    <row r="1604" spans="5:7" x14ac:dyDescent="0.25">
      <c r="E1604">
        <v>1598</v>
      </c>
      <c r="G1604" t="b">
        <v>0</v>
      </c>
    </row>
    <row r="1605" spans="5:7" x14ac:dyDescent="0.25">
      <c r="E1605">
        <v>1599</v>
      </c>
      <c r="G1605" t="b">
        <v>0</v>
      </c>
    </row>
    <row r="1606" spans="5:7" x14ac:dyDescent="0.25">
      <c r="E1606">
        <v>1600</v>
      </c>
      <c r="G1606" t="b">
        <v>1</v>
      </c>
    </row>
    <row r="1607" spans="5:7" x14ac:dyDescent="0.25">
      <c r="E1607">
        <v>1601</v>
      </c>
      <c r="G1607" t="b">
        <v>0</v>
      </c>
    </row>
    <row r="1608" spans="5:7" x14ac:dyDescent="0.25">
      <c r="E1608">
        <v>1602</v>
      </c>
      <c r="G1608" t="b">
        <v>0</v>
      </c>
    </row>
    <row r="1609" spans="5:7" x14ac:dyDescent="0.25">
      <c r="E1609">
        <v>1603</v>
      </c>
      <c r="G1609" t="b">
        <v>0</v>
      </c>
    </row>
    <row r="1610" spans="5:7" x14ac:dyDescent="0.25">
      <c r="E1610">
        <v>1604</v>
      </c>
      <c r="G1610" t="b">
        <v>0</v>
      </c>
    </row>
    <row r="1611" spans="5:7" x14ac:dyDescent="0.25">
      <c r="E1611">
        <v>1605</v>
      </c>
      <c r="G1611" t="b">
        <v>0</v>
      </c>
    </row>
    <row r="1612" spans="5:7" x14ac:dyDescent="0.25">
      <c r="E1612">
        <v>1606</v>
      </c>
      <c r="G1612" t="b">
        <v>0</v>
      </c>
    </row>
    <row r="1613" spans="5:7" x14ac:dyDescent="0.25">
      <c r="E1613">
        <v>1607</v>
      </c>
      <c r="G1613" t="b">
        <v>0</v>
      </c>
    </row>
    <row r="1614" spans="5:7" x14ac:dyDescent="0.25">
      <c r="E1614">
        <v>1608</v>
      </c>
      <c r="G1614" t="b">
        <v>0</v>
      </c>
    </row>
    <row r="1615" spans="5:7" x14ac:dyDescent="0.25">
      <c r="E1615">
        <v>1609</v>
      </c>
      <c r="G1615" t="b">
        <v>1</v>
      </c>
    </row>
    <row r="1616" spans="5:7" x14ac:dyDescent="0.25">
      <c r="E1616">
        <v>1610</v>
      </c>
      <c r="G1616" t="b">
        <v>0</v>
      </c>
    </row>
    <row r="1617" spans="5:7" x14ac:dyDescent="0.25">
      <c r="E1617">
        <v>1611</v>
      </c>
      <c r="G1617" t="b">
        <v>0</v>
      </c>
    </row>
    <row r="1618" spans="5:7" x14ac:dyDescent="0.25">
      <c r="E1618">
        <v>1612</v>
      </c>
      <c r="G1618" t="b">
        <v>0</v>
      </c>
    </row>
    <row r="1619" spans="5:7" x14ac:dyDescent="0.25">
      <c r="E1619">
        <v>1613</v>
      </c>
      <c r="G1619" t="b">
        <v>0</v>
      </c>
    </row>
    <row r="1620" spans="5:7" x14ac:dyDescent="0.25">
      <c r="E1620">
        <v>1614</v>
      </c>
      <c r="G1620" t="b">
        <v>0</v>
      </c>
    </row>
    <row r="1621" spans="5:7" x14ac:dyDescent="0.25">
      <c r="E1621">
        <v>1615</v>
      </c>
      <c r="G1621" t="b">
        <v>0</v>
      </c>
    </row>
    <row r="1622" spans="5:7" x14ac:dyDescent="0.25">
      <c r="E1622">
        <v>1616</v>
      </c>
      <c r="G1622" t="b">
        <v>0</v>
      </c>
    </row>
    <row r="1623" spans="5:7" x14ac:dyDescent="0.25">
      <c r="E1623">
        <v>1617</v>
      </c>
      <c r="G1623" t="b">
        <v>0</v>
      </c>
    </row>
    <row r="1624" spans="5:7" x14ac:dyDescent="0.25">
      <c r="E1624">
        <v>1618</v>
      </c>
      <c r="G1624" t="b">
        <v>1</v>
      </c>
    </row>
    <row r="1625" spans="5:7" x14ac:dyDescent="0.25">
      <c r="E1625">
        <v>1619</v>
      </c>
      <c r="G1625" t="b">
        <v>1</v>
      </c>
    </row>
    <row r="1626" spans="5:7" x14ac:dyDescent="0.25">
      <c r="E1626">
        <v>1620</v>
      </c>
      <c r="G1626" t="b">
        <v>0</v>
      </c>
    </row>
    <row r="1627" spans="5:7" x14ac:dyDescent="0.25">
      <c r="E1627">
        <v>1621</v>
      </c>
      <c r="G1627" t="b">
        <v>0</v>
      </c>
    </row>
    <row r="1628" spans="5:7" x14ac:dyDescent="0.25">
      <c r="E1628">
        <v>1622</v>
      </c>
      <c r="G1628" t="b">
        <v>1</v>
      </c>
    </row>
    <row r="1629" spans="5:7" x14ac:dyDescent="0.25">
      <c r="E1629">
        <v>1623</v>
      </c>
      <c r="G1629" t="b">
        <v>0</v>
      </c>
    </row>
    <row r="1630" spans="5:7" x14ac:dyDescent="0.25">
      <c r="E1630">
        <v>1624</v>
      </c>
      <c r="G1630" t="b">
        <v>0</v>
      </c>
    </row>
    <row r="1631" spans="5:7" x14ac:dyDescent="0.25">
      <c r="E1631">
        <v>1625</v>
      </c>
      <c r="G1631" t="b">
        <v>1</v>
      </c>
    </row>
    <row r="1632" spans="5:7" x14ac:dyDescent="0.25">
      <c r="E1632">
        <v>1626</v>
      </c>
      <c r="G1632" t="b">
        <v>0</v>
      </c>
    </row>
    <row r="1633" spans="5:7" x14ac:dyDescent="0.25">
      <c r="E1633">
        <v>1627</v>
      </c>
      <c r="G1633" t="b">
        <v>0</v>
      </c>
    </row>
    <row r="1634" spans="5:7" x14ac:dyDescent="0.25">
      <c r="E1634">
        <v>1628</v>
      </c>
      <c r="G1634" t="b">
        <v>0</v>
      </c>
    </row>
    <row r="1635" spans="5:7" x14ac:dyDescent="0.25">
      <c r="E1635">
        <v>1629</v>
      </c>
      <c r="G1635" t="b">
        <v>0</v>
      </c>
    </row>
    <row r="1636" spans="5:7" x14ac:dyDescent="0.25">
      <c r="E1636">
        <v>1630</v>
      </c>
      <c r="G1636" t="b">
        <v>0</v>
      </c>
    </row>
    <row r="1637" spans="5:7" x14ac:dyDescent="0.25">
      <c r="E1637">
        <v>1631</v>
      </c>
      <c r="G1637" t="b">
        <v>0</v>
      </c>
    </row>
    <row r="1638" spans="5:7" x14ac:dyDescent="0.25">
      <c r="E1638">
        <v>1632</v>
      </c>
      <c r="G1638" t="b">
        <v>0</v>
      </c>
    </row>
    <row r="1639" spans="5:7" x14ac:dyDescent="0.25">
      <c r="E1639">
        <v>1633</v>
      </c>
      <c r="G1639" t="b">
        <v>0</v>
      </c>
    </row>
    <row r="1640" spans="5:7" x14ac:dyDescent="0.25">
      <c r="E1640">
        <v>1634</v>
      </c>
      <c r="G1640" t="b">
        <v>1</v>
      </c>
    </row>
    <row r="1641" spans="5:7" x14ac:dyDescent="0.25">
      <c r="E1641">
        <v>1635</v>
      </c>
      <c r="G1641" t="b">
        <v>0</v>
      </c>
    </row>
    <row r="1642" spans="5:7" x14ac:dyDescent="0.25">
      <c r="E1642">
        <v>1636</v>
      </c>
      <c r="G1642" t="b">
        <v>0</v>
      </c>
    </row>
    <row r="1643" spans="5:7" x14ac:dyDescent="0.25">
      <c r="E1643">
        <v>1637</v>
      </c>
      <c r="G1643" t="b">
        <v>1</v>
      </c>
    </row>
    <row r="1644" spans="5:7" x14ac:dyDescent="0.25">
      <c r="E1644">
        <v>1638</v>
      </c>
      <c r="G1644" t="b">
        <v>0</v>
      </c>
    </row>
    <row r="1645" spans="5:7" x14ac:dyDescent="0.25">
      <c r="E1645">
        <v>1639</v>
      </c>
      <c r="G1645" t="b">
        <v>0</v>
      </c>
    </row>
    <row r="1646" spans="5:7" x14ac:dyDescent="0.25">
      <c r="E1646">
        <v>1640</v>
      </c>
      <c r="G1646" t="b">
        <v>0</v>
      </c>
    </row>
    <row r="1647" spans="5:7" x14ac:dyDescent="0.25">
      <c r="E1647">
        <v>1641</v>
      </c>
      <c r="G1647" t="b">
        <v>0</v>
      </c>
    </row>
    <row r="1648" spans="5:7" x14ac:dyDescent="0.25">
      <c r="E1648">
        <v>1642</v>
      </c>
      <c r="G1648" t="b">
        <v>0</v>
      </c>
    </row>
    <row r="1649" spans="5:7" x14ac:dyDescent="0.25">
      <c r="E1649">
        <v>1643</v>
      </c>
      <c r="G1649" t="b">
        <v>0</v>
      </c>
    </row>
    <row r="1650" spans="5:7" x14ac:dyDescent="0.25">
      <c r="E1650">
        <v>1644</v>
      </c>
      <c r="G1650" t="b">
        <v>0</v>
      </c>
    </row>
    <row r="1651" spans="5:7" x14ac:dyDescent="0.25">
      <c r="E1651">
        <v>1645</v>
      </c>
      <c r="G1651" t="b">
        <v>0</v>
      </c>
    </row>
    <row r="1652" spans="5:7" x14ac:dyDescent="0.25">
      <c r="E1652">
        <v>1646</v>
      </c>
      <c r="G1652" t="b">
        <v>0</v>
      </c>
    </row>
    <row r="1653" spans="5:7" x14ac:dyDescent="0.25">
      <c r="E1653">
        <v>1647</v>
      </c>
      <c r="G1653" t="b">
        <v>0</v>
      </c>
    </row>
    <row r="1654" spans="5:7" x14ac:dyDescent="0.25">
      <c r="E1654">
        <v>1648</v>
      </c>
      <c r="G1654" t="b">
        <v>0</v>
      </c>
    </row>
    <row r="1655" spans="5:7" x14ac:dyDescent="0.25">
      <c r="E1655">
        <v>1649</v>
      </c>
      <c r="G1655" t="b">
        <v>0</v>
      </c>
    </row>
    <row r="1656" spans="5:7" x14ac:dyDescent="0.25">
      <c r="E1656">
        <v>1650</v>
      </c>
      <c r="G1656" t="b">
        <v>0</v>
      </c>
    </row>
    <row r="1657" spans="5:7" x14ac:dyDescent="0.25">
      <c r="E1657">
        <v>1651</v>
      </c>
      <c r="G1657" t="b">
        <v>0</v>
      </c>
    </row>
    <row r="1658" spans="5:7" x14ac:dyDescent="0.25">
      <c r="E1658">
        <v>1652</v>
      </c>
      <c r="G1658" t="b">
        <v>0</v>
      </c>
    </row>
    <row r="1659" spans="5:7" x14ac:dyDescent="0.25">
      <c r="E1659">
        <v>1653</v>
      </c>
      <c r="G1659" t="b">
        <v>0</v>
      </c>
    </row>
    <row r="1660" spans="5:7" x14ac:dyDescent="0.25">
      <c r="E1660">
        <v>1654</v>
      </c>
      <c r="G1660" t="b">
        <v>0</v>
      </c>
    </row>
    <row r="1661" spans="5:7" x14ac:dyDescent="0.25">
      <c r="E1661">
        <v>1655</v>
      </c>
      <c r="G1661" t="b">
        <v>0</v>
      </c>
    </row>
    <row r="1662" spans="5:7" x14ac:dyDescent="0.25">
      <c r="E1662">
        <v>1656</v>
      </c>
      <c r="G1662" t="b">
        <v>0</v>
      </c>
    </row>
    <row r="1663" spans="5:7" x14ac:dyDescent="0.25">
      <c r="E1663">
        <v>1657</v>
      </c>
      <c r="G1663" t="b">
        <v>0</v>
      </c>
    </row>
    <row r="1664" spans="5:7" x14ac:dyDescent="0.25">
      <c r="E1664">
        <v>1658</v>
      </c>
      <c r="G1664" t="b">
        <v>0</v>
      </c>
    </row>
    <row r="1665" spans="5:7" x14ac:dyDescent="0.25">
      <c r="E1665">
        <v>1659</v>
      </c>
      <c r="G1665" t="b">
        <v>0</v>
      </c>
    </row>
    <row r="1666" spans="5:7" x14ac:dyDescent="0.25">
      <c r="E1666">
        <v>1660</v>
      </c>
      <c r="G1666" t="b">
        <v>0</v>
      </c>
    </row>
    <row r="1667" spans="5:7" x14ac:dyDescent="0.25">
      <c r="E1667">
        <v>1661</v>
      </c>
      <c r="G1667" t="b">
        <v>0</v>
      </c>
    </row>
    <row r="1668" spans="5:7" x14ac:dyDescent="0.25">
      <c r="E1668">
        <v>1662</v>
      </c>
      <c r="G1668" t="b">
        <v>0</v>
      </c>
    </row>
    <row r="1669" spans="5:7" x14ac:dyDescent="0.25">
      <c r="E1669">
        <v>1663</v>
      </c>
      <c r="G1669" t="b">
        <v>0</v>
      </c>
    </row>
    <row r="1670" spans="5:7" x14ac:dyDescent="0.25">
      <c r="E1670">
        <v>1664</v>
      </c>
      <c r="G1670" t="b">
        <v>0</v>
      </c>
    </row>
    <row r="1671" spans="5:7" x14ac:dyDescent="0.25">
      <c r="E1671">
        <v>1665</v>
      </c>
      <c r="G1671" t="b">
        <v>0</v>
      </c>
    </row>
    <row r="1672" spans="5:7" x14ac:dyDescent="0.25">
      <c r="E1672">
        <v>1666</v>
      </c>
      <c r="G1672" t="b">
        <v>0</v>
      </c>
    </row>
    <row r="1673" spans="5:7" x14ac:dyDescent="0.25">
      <c r="E1673">
        <v>1667</v>
      </c>
      <c r="G1673" t="b">
        <v>0</v>
      </c>
    </row>
    <row r="1674" spans="5:7" x14ac:dyDescent="0.25">
      <c r="E1674">
        <v>1668</v>
      </c>
      <c r="G1674" t="b">
        <v>0</v>
      </c>
    </row>
    <row r="1675" spans="5:7" x14ac:dyDescent="0.25">
      <c r="E1675">
        <v>1669</v>
      </c>
      <c r="G1675" t="b">
        <v>0</v>
      </c>
    </row>
    <row r="1676" spans="5:7" x14ac:dyDescent="0.25">
      <c r="E1676">
        <v>1670</v>
      </c>
      <c r="G1676" t="b">
        <v>0</v>
      </c>
    </row>
    <row r="1677" spans="5:7" x14ac:dyDescent="0.25">
      <c r="E1677">
        <v>1671</v>
      </c>
      <c r="G1677" t="b">
        <v>0</v>
      </c>
    </row>
    <row r="1678" spans="5:7" x14ac:dyDescent="0.25">
      <c r="E1678">
        <v>1672</v>
      </c>
      <c r="G1678" t="b">
        <v>0</v>
      </c>
    </row>
    <row r="1679" spans="5:7" x14ac:dyDescent="0.25">
      <c r="E1679">
        <v>1673</v>
      </c>
      <c r="G1679" t="b">
        <v>0</v>
      </c>
    </row>
    <row r="1680" spans="5:7" x14ac:dyDescent="0.25">
      <c r="E1680">
        <v>1674</v>
      </c>
      <c r="G1680" t="b">
        <v>0</v>
      </c>
    </row>
    <row r="1681" spans="5:7" x14ac:dyDescent="0.25">
      <c r="E1681">
        <v>1675</v>
      </c>
      <c r="G1681" t="b">
        <v>0</v>
      </c>
    </row>
    <row r="1682" spans="5:7" x14ac:dyDescent="0.25">
      <c r="E1682">
        <v>1676</v>
      </c>
      <c r="G1682" t="b">
        <v>1</v>
      </c>
    </row>
    <row r="1683" spans="5:7" x14ac:dyDescent="0.25">
      <c r="E1683">
        <v>1677</v>
      </c>
      <c r="G1683" t="b">
        <v>1</v>
      </c>
    </row>
    <row r="1684" spans="5:7" x14ac:dyDescent="0.25">
      <c r="E1684">
        <v>1678</v>
      </c>
      <c r="G1684" t="b">
        <v>0</v>
      </c>
    </row>
    <row r="1685" spans="5:7" x14ac:dyDescent="0.25">
      <c r="E1685">
        <v>1679</v>
      </c>
      <c r="G1685" t="b">
        <v>0</v>
      </c>
    </row>
    <row r="1686" spans="5:7" x14ac:dyDescent="0.25">
      <c r="E1686">
        <v>1680</v>
      </c>
      <c r="G1686" t="b">
        <v>0</v>
      </c>
    </row>
    <row r="1687" spans="5:7" x14ac:dyDescent="0.25">
      <c r="E1687">
        <v>1681</v>
      </c>
      <c r="G1687" t="b">
        <v>0</v>
      </c>
    </row>
    <row r="1688" spans="5:7" x14ac:dyDescent="0.25">
      <c r="E1688">
        <v>1682</v>
      </c>
      <c r="G1688" t="b">
        <v>0</v>
      </c>
    </row>
    <row r="1689" spans="5:7" x14ac:dyDescent="0.25">
      <c r="E1689">
        <v>1683</v>
      </c>
      <c r="G1689" t="b">
        <v>0</v>
      </c>
    </row>
    <row r="1690" spans="5:7" x14ac:dyDescent="0.25">
      <c r="E1690">
        <v>1684</v>
      </c>
      <c r="G1690" t="b">
        <v>0</v>
      </c>
    </row>
    <row r="1691" spans="5:7" x14ac:dyDescent="0.25">
      <c r="E1691">
        <v>1685</v>
      </c>
      <c r="G1691" t="b">
        <v>0</v>
      </c>
    </row>
    <row r="1692" spans="5:7" x14ac:dyDescent="0.25">
      <c r="E1692">
        <v>1686</v>
      </c>
      <c r="G1692" t="b">
        <v>0</v>
      </c>
    </row>
    <row r="1693" spans="5:7" x14ac:dyDescent="0.25">
      <c r="E1693">
        <v>1687</v>
      </c>
      <c r="G1693" t="b">
        <v>0</v>
      </c>
    </row>
    <row r="1694" spans="5:7" x14ac:dyDescent="0.25">
      <c r="E1694">
        <v>1688</v>
      </c>
      <c r="G1694" t="b">
        <v>0</v>
      </c>
    </row>
    <row r="1695" spans="5:7" x14ac:dyDescent="0.25">
      <c r="E1695">
        <v>1689</v>
      </c>
      <c r="G1695" t="b">
        <v>0</v>
      </c>
    </row>
    <row r="1696" spans="5:7" x14ac:dyDescent="0.25">
      <c r="E1696">
        <v>1690</v>
      </c>
      <c r="G1696" t="b">
        <v>0</v>
      </c>
    </row>
    <row r="1697" spans="5:7" x14ac:dyDescent="0.25">
      <c r="E1697">
        <v>1691</v>
      </c>
      <c r="G1697" t="b">
        <v>0</v>
      </c>
    </row>
    <row r="1698" spans="5:7" x14ac:dyDescent="0.25">
      <c r="E1698">
        <v>1692</v>
      </c>
      <c r="G1698" t="b">
        <v>0</v>
      </c>
    </row>
    <row r="1699" spans="5:7" x14ac:dyDescent="0.25">
      <c r="E1699">
        <v>1693</v>
      </c>
      <c r="G1699" t="b">
        <v>0</v>
      </c>
    </row>
    <row r="1700" spans="5:7" x14ac:dyDescent="0.25">
      <c r="E1700">
        <v>1694</v>
      </c>
      <c r="G1700" t="b">
        <v>0</v>
      </c>
    </row>
    <row r="1701" spans="5:7" x14ac:dyDescent="0.25">
      <c r="E1701">
        <v>1695</v>
      </c>
      <c r="G1701" t="b">
        <v>0</v>
      </c>
    </row>
    <row r="1702" spans="5:7" x14ac:dyDescent="0.25">
      <c r="E1702">
        <v>1696</v>
      </c>
      <c r="G1702" t="b">
        <v>0</v>
      </c>
    </row>
    <row r="1703" spans="5:7" x14ac:dyDescent="0.25">
      <c r="E1703">
        <v>1697</v>
      </c>
      <c r="G1703" t="b">
        <v>0</v>
      </c>
    </row>
    <row r="1704" spans="5:7" x14ac:dyDescent="0.25">
      <c r="E1704">
        <v>1698</v>
      </c>
      <c r="G1704" t="b">
        <v>0</v>
      </c>
    </row>
    <row r="1705" spans="5:7" x14ac:dyDescent="0.25">
      <c r="E1705">
        <v>1699</v>
      </c>
      <c r="G1705" t="b">
        <v>0</v>
      </c>
    </row>
    <row r="1706" spans="5:7" x14ac:dyDescent="0.25">
      <c r="E1706">
        <v>1700</v>
      </c>
      <c r="G1706" t="b">
        <v>0</v>
      </c>
    </row>
    <row r="1707" spans="5:7" x14ac:dyDescent="0.25">
      <c r="E1707">
        <v>1701</v>
      </c>
      <c r="G1707" t="b">
        <v>0</v>
      </c>
    </row>
    <row r="1708" spans="5:7" x14ac:dyDescent="0.25">
      <c r="E1708">
        <v>1702</v>
      </c>
      <c r="G1708" t="b">
        <v>0</v>
      </c>
    </row>
    <row r="1709" spans="5:7" x14ac:dyDescent="0.25">
      <c r="E1709">
        <v>1703</v>
      </c>
      <c r="G1709" t="b">
        <v>0</v>
      </c>
    </row>
    <row r="1710" spans="5:7" x14ac:dyDescent="0.25">
      <c r="E1710">
        <v>1704</v>
      </c>
      <c r="G1710" t="b">
        <v>0</v>
      </c>
    </row>
    <row r="1711" spans="5:7" x14ac:dyDescent="0.25">
      <c r="E1711">
        <v>1705</v>
      </c>
      <c r="G1711" t="b">
        <v>0</v>
      </c>
    </row>
    <row r="1712" spans="5:7" x14ac:dyDescent="0.25">
      <c r="E1712">
        <v>1706</v>
      </c>
      <c r="G1712" t="b">
        <v>0</v>
      </c>
    </row>
    <row r="1713" spans="5:7" x14ac:dyDescent="0.25">
      <c r="E1713">
        <v>1707</v>
      </c>
      <c r="G1713" t="b">
        <v>0</v>
      </c>
    </row>
    <row r="1714" spans="5:7" x14ac:dyDescent="0.25">
      <c r="E1714">
        <v>1708</v>
      </c>
      <c r="G1714" t="b">
        <v>0</v>
      </c>
    </row>
    <row r="1715" spans="5:7" x14ac:dyDescent="0.25">
      <c r="E1715">
        <v>1709</v>
      </c>
      <c r="G1715" t="b">
        <v>1</v>
      </c>
    </row>
    <row r="1716" spans="5:7" x14ac:dyDescent="0.25">
      <c r="E1716">
        <v>1710</v>
      </c>
      <c r="G1716" t="b">
        <v>0</v>
      </c>
    </row>
    <row r="1717" spans="5:7" x14ac:dyDescent="0.25">
      <c r="E1717">
        <v>1711</v>
      </c>
      <c r="G1717" t="b">
        <v>0</v>
      </c>
    </row>
    <row r="1718" spans="5:7" x14ac:dyDescent="0.25">
      <c r="E1718">
        <v>1712</v>
      </c>
      <c r="G1718" t="b">
        <v>0</v>
      </c>
    </row>
    <row r="1719" spans="5:7" x14ac:dyDescent="0.25">
      <c r="E1719">
        <v>1713</v>
      </c>
      <c r="G1719" t="b">
        <v>0</v>
      </c>
    </row>
    <row r="1720" spans="5:7" x14ac:dyDescent="0.25">
      <c r="E1720">
        <v>1714</v>
      </c>
      <c r="G1720" t="b">
        <v>0</v>
      </c>
    </row>
    <row r="1721" spans="5:7" x14ac:dyDescent="0.25">
      <c r="E1721">
        <v>1715</v>
      </c>
      <c r="G1721" t="b">
        <v>0</v>
      </c>
    </row>
    <row r="1722" spans="5:7" x14ac:dyDescent="0.25">
      <c r="E1722">
        <v>1716</v>
      </c>
      <c r="G1722" t="b">
        <v>0</v>
      </c>
    </row>
    <row r="1723" spans="5:7" x14ac:dyDescent="0.25">
      <c r="E1723">
        <v>1717</v>
      </c>
      <c r="G1723" t="b">
        <v>0</v>
      </c>
    </row>
    <row r="1724" spans="5:7" x14ac:dyDescent="0.25">
      <c r="E1724">
        <v>1718</v>
      </c>
      <c r="G1724" t="b">
        <v>0</v>
      </c>
    </row>
    <row r="1725" spans="5:7" x14ac:dyDescent="0.25">
      <c r="E1725">
        <v>1719</v>
      </c>
      <c r="G1725" t="b">
        <v>0</v>
      </c>
    </row>
    <row r="1726" spans="5:7" x14ac:dyDescent="0.25">
      <c r="E1726">
        <v>1720</v>
      </c>
      <c r="G1726" t="b">
        <v>0</v>
      </c>
    </row>
    <row r="1727" spans="5:7" x14ac:dyDescent="0.25">
      <c r="E1727">
        <v>1721</v>
      </c>
      <c r="G1727" t="b">
        <v>0</v>
      </c>
    </row>
    <row r="1728" spans="5:7" x14ac:dyDescent="0.25">
      <c r="E1728">
        <v>1722</v>
      </c>
      <c r="G1728" t="b">
        <v>0</v>
      </c>
    </row>
    <row r="1729" spans="5:7" x14ac:dyDescent="0.25">
      <c r="E1729">
        <v>1723</v>
      </c>
      <c r="G1729" t="b">
        <v>0</v>
      </c>
    </row>
    <row r="1730" spans="5:7" x14ac:dyDescent="0.25">
      <c r="E1730">
        <v>1724</v>
      </c>
      <c r="G1730" t="b">
        <v>0</v>
      </c>
    </row>
    <row r="1731" spans="5:7" x14ac:dyDescent="0.25">
      <c r="E1731">
        <v>1725</v>
      </c>
      <c r="G1731" t="b">
        <v>0</v>
      </c>
    </row>
    <row r="1732" spans="5:7" x14ac:dyDescent="0.25">
      <c r="E1732">
        <v>1726</v>
      </c>
      <c r="G1732" t="b">
        <v>0</v>
      </c>
    </row>
    <row r="1733" spans="5:7" x14ac:dyDescent="0.25">
      <c r="E1733">
        <v>1727</v>
      </c>
      <c r="G1733" t="b">
        <v>0</v>
      </c>
    </row>
    <row r="1734" spans="5:7" x14ac:dyDescent="0.25">
      <c r="E1734">
        <v>1728</v>
      </c>
      <c r="G1734" t="b">
        <v>0</v>
      </c>
    </row>
    <row r="1735" spans="5:7" x14ac:dyDescent="0.25">
      <c r="E1735">
        <v>1729</v>
      </c>
      <c r="G1735" t="b">
        <v>0</v>
      </c>
    </row>
    <row r="1736" spans="5:7" x14ac:dyDescent="0.25">
      <c r="E1736">
        <v>1730</v>
      </c>
      <c r="G1736" t="b">
        <v>0</v>
      </c>
    </row>
    <row r="1737" spans="5:7" x14ac:dyDescent="0.25">
      <c r="E1737">
        <v>1731</v>
      </c>
      <c r="G1737" t="b">
        <v>1</v>
      </c>
    </row>
    <row r="1738" spans="5:7" x14ac:dyDescent="0.25">
      <c r="E1738">
        <v>1732</v>
      </c>
      <c r="G1738" t="b">
        <v>0</v>
      </c>
    </row>
    <row r="1739" spans="5:7" x14ac:dyDescent="0.25">
      <c r="E1739">
        <v>1733</v>
      </c>
      <c r="G1739" t="b">
        <v>0</v>
      </c>
    </row>
    <row r="1740" spans="5:7" x14ac:dyDescent="0.25">
      <c r="E1740">
        <v>1734</v>
      </c>
      <c r="G1740" t="b">
        <v>1</v>
      </c>
    </row>
    <row r="1741" spans="5:7" x14ac:dyDescent="0.25">
      <c r="E1741">
        <v>1735</v>
      </c>
      <c r="G1741" t="b">
        <v>0</v>
      </c>
    </row>
    <row r="1742" spans="5:7" x14ac:dyDescent="0.25">
      <c r="E1742">
        <v>1736</v>
      </c>
      <c r="G1742" t="b">
        <v>0</v>
      </c>
    </row>
    <row r="1743" spans="5:7" x14ac:dyDescent="0.25">
      <c r="E1743">
        <v>1737</v>
      </c>
      <c r="G1743" t="b">
        <v>0</v>
      </c>
    </row>
    <row r="1744" spans="5:7" x14ac:dyDescent="0.25">
      <c r="E1744">
        <v>1738</v>
      </c>
      <c r="G1744" t="b">
        <v>0</v>
      </c>
    </row>
    <row r="1745" spans="5:7" x14ac:dyDescent="0.25">
      <c r="E1745">
        <v>1739</v>
      </c>
      <c r="G1745" t="b">
        <v>0</v>
      </c>
    </row>
    <row r="1746" spans="5:7" x14ac:dyDescent="0.25">
      <c r="E1746">
        <v>1740</v>
      </c>
      <c r="G1746" t="b">
        <v>0</v>
      </c>
    </row>
    <row r="1747" spans="5:7" x14ac:dyDescent="0.25">
      <c r="E1747">
        <v>1741</v>
      </c>
      <c r="G1747" t="b">
        <v>0</v>
      </c>
    </row>
    <row r="1748" spans="5:7" x14ac:dyDescent="0.25">
      <c r="E1748">
        <v>1742</v>
      </c>
      <c r="G1748" t="b">
        <v>0</v>
      </c>
    </row>
    <row r="1749" spans="5:7" x14ac:dyDescent="0.25">
      <c r="E1749">
        <v>1743</v>
      </c>
      <c r="G1749" t="b">
        <v>0</v>
      </c>
    </row>
    <row r="1750" spans="5:7" x14ac:dyDescent="0.25">
      <c r="E1750">
        <v>1744</v>
      </c>
      <c r="G1750" t="b">
        <v>0</v>
      </c>
    </row>
    <row r="1751" spans="5:7" x14ac:dyDescent="0.25">
      <c r="E1751">
        <v>1745</v>
      </c>
      <c r="G1751" t="b">
        <v>0</v>
      </c>
    </row>
    <row r="1752" spans="5:7" x14ac:dyDescent="0.25">
      <c r="E1752">
        <v>1746</v>
      </c>
      <c r="G1752" t="b">
        <v>0</v>
      </c>
    </row>
    <row r="1753" spans="5:7" x14ac:dyDescent="0.25">
      <c r="E1753">
        <v>1747</v>
      </c>
      <c r="G1753" t="b">
        <v>0</v>
      </c>
    </row>
    <row r="1754" spans="5:7" x14ac:dyDescent="0.25">
      <c r="E1754">
        <v>1748</v>
      </c>
      <c r="G1754" t="b">
        <v>0</v>
      </c>
    </row>
    <row r="1755" spans="5:7" x14ac:dyDescent="0.25">
      <c r="E1755">
        <v>1749</v>
      </c>
      <c r="G1755" t="b">
        <v>0</v>
      </c>
    </row>
    <row r="1756" spans="5:7" x14ac:dyDescent="0.25">
      <c r="E1756">
        <v>1750</v>
      </c>
      <c r="G1756" t="b">
        <v>0</v>
      </c>
    </row>
    <row r="1757" spans="5:7" x14ac:dyDescent="0.25">
      <c r="E1757">
        <v>1751</v>
      </c>
      <c r="G1757" t="b">
        <v>0</v>
      </c>
    </row>
    <row r="1758" spans="5:7" x14ac:dyDescent="0.25">
      <c r="E1758">
        <v>1752</v>
      </c>
      <c r="G1758" t="b">
        <v>0</v>
      </c>
    </row>
    <row r="1759" spans="5:7" x14ac:dyDescent="0.25">
      <c r="E1759">
        <v>1753</v>
      </c>
      <c r="G1759" t="b">
        <v>0</v>
      </c>
    </row>
    <row r="1760" spans="5:7" x14ac:dyDescent="0.25">
      <c r="E1760">
        <v>1754</v>
      </c>
      <c r="G1760" t="b">
        <v>0</v>
      </c>
    </row>
    <row r="1761" spans="5:7" x14ac:dyDescent="0.25">
      <c r="E1761">
        <v>1755</v>
      </c>
      <c r="G1761" t="b">
        <v>0</v>
      </c>
    </row>
    <row r="1762" spans="5:7" x14ac:dyDescent="0.25">
      <c r="E1762">
        <v>1756</v>
      </c>
      <c r="G1762" t="b">
        <v>0</v>
      </c>
    </row>
    <row r="1763" spans="5:7" x14ac:dyDescent="0.25">
      <c r="E1763">
        <v>1757</v>
      </c>
      <c r="G1763" t="b">
        <v>0</v>
      </c>
    </row>
    <row r="1764" spans="5:7" x14ac:dyDescent="0.25">
      <c r="E1764">
        <v>1758</v>
      </c>
      <c r="G1764" t="b">
        <v>0</v>
      </c>
    </row>
    <row r="1765" spans="5:7" x14ac:dyDescent="0.25">
      <c r="E1765">
        <v>1759</v>
      </c>
      <c r="G1765" t="b">
        <v>0</v>
      </c>
    </row>
    <row r="1766" spans="5:7" x14ac:dyDescent="0.25">
      <c r="E1766">
        <v>1760</v>
      </c>
      <c r="G1766" t="b">
        <v>0</v>
      </c>
    </row>
    <row r="1767" spans="5:7" x14ac:dyDescent="0.25">
      <c r="E1767">
        <v>1761</v>
      </c>
      <c r="G1767" t="b">
        <v>0</v>
      </c>
    </row>
    <row r="1768" spans="5:7" x14ac:dyDescent="0.25">
      <c r="E1768">
        <v>1762</v>
      </c>
      <c r="G1768" t="b">
        <v>0</v>
      </c>
    </row>
    <row r="1769" spans="5:7" x14ac:dyDescent="0.25">
      <c r="E1769">
        <v>1763</v>
      </c>
      <c r="G1769" t="b">
        <v>0</v>
      </c>
    </row>
    <row r="1770" spans="5:7" x14ac:dyDescent="0.25">
      <c r="E1770">
        <v>1764</v>
      </c>
      <c r="G1770" t="b">
        <v>0</v>
      </c>
    </row>
    <row r="1771" spans="5:7" x14ac:dyDescent="0.25">
      <c r="E1771">
        <v>1765</v>
      </c>
      <c r="G1771" t="b">
        <v>0</v>
      </c>
    </row>
    <row r="1772" spans="5:7" x14ac:dyDescent="0.25">
      <c r="E1772">
        <v>1766</v>
      </c>
      <c r="G1772" t="b">
        <v>0</v>
      </c>
    </row>
    <row r="1773" spans="5:7" x14ac:dyDescent="0.25">
      <c r="E1773">
        <v>1767</v>
      </c>
      <c r="G1773" t="b">
        <v>1</v>
      </c>
    </row>
    <row r="1774" spans="5:7" x14ac:dyDescent="0.25">
      <c r="E1774">
        <v>1768</v>
      </c>
      <c r="G1774" t="b">
        <v>0</v>
      </c>
    </row>
    <row r="1775" spans="5:7" x14ac:dyDescent="0.25">
      <c r="E1775">
        <v>1769</v>
      </c>
      <c r="G1775" t="b">
        <v>0</v>
      </c>
    </row>
    <row r="1776" spans="5:7" x14ac:dyDescent="0.25">
      <c r="E1776">
        <v>1770</v>
      </c>
      <c r="G1776" t="b">
        <v>0</v>
      </c>
    </row>
    <row r="1777" spans="5:7" x14ac:dyDescent="0.25">
      <c r="E1777">
        <v>1771</v>
      </c>
      <c r="G1777" t="b">
        <v>0</v>
      </c>
    </row>
    <row r="1778" spans="5:7" x14ac:dyDescent="0.25">
      <c r="E1778">
        <v>1772</v>
      </c>
      <c r="G1778" t="b">
        <v>0</v>
      </c>
    </row>
    <row r="1779" spans="5:7" x14ac:dyDescent="0.25">
      <c r="E1779">
        <v>1773</v>
      </c>
      <c r="G1779" t="b">
        <v>0</v>
      </c>
    </row>
    <row r="1780" spans="5:7" x14ac:dyDescent="0.25">
      <c r="E1780">
        <v>1774</v>
      </c>
      <c r="G1780" t="b">
        <v>0</v>
      </c>
    </row>
    <row r="1781" spans="5:7" x14ac:dyDescent="0.25">
      <c r="E1781">
        <v>1775</v>
      </c>
      <c r="G1781" t="b">
        <v>0</v>
      </c>
    </row>
    <row r="1782" spans="5:7" x14ac:dyDescent="0.25">
      <c r="E1782">
        <v>1776</v>
      </c>
      <c r="G1782" t="b">
        <v>0</v>
      </c>
    </row>
    <row r="1783" spans="5:7" x14ac:dyDescent="0.25">
      <c r="E1783">
        <v>1777</v>
      </c>
      <c r="G1783" t="b">
        <v>0</v>
      </c>
    </row>
    <row r="1784" spans="5:7" x14ac:dyDescent="0.25">
      <c r="E1784">
        <v>1778</v>
      </c>
      <c r="G1784" t="b">
        <v>0</v>
      </c>
    </row>
    <row r="1785" spans="5:7" x14ac:dyDescent="0.25">
      <c r="E1785">
        <v>1779</v>
      </c>
      <c r="G1785" t="b">
        <v>1</v>
      </c>
    </row>
    <row r="1786" spans="5:7" x14ac:dyDescent="0.25">
      <c r="E1786">
        <v>1780</v>
      </c>
      <c r="G1786" t="b">
        <v>0</v>
      </c>
    </row>
    <row r="1787" spans="5:7" x14ac:dyDescent="0.25">
      <c r="E1787">
        <v>1781</v>
      </c>
      <c r="G1787" t="b">
        <v>0</v>
      </c>
    </row>
    <row r="1788" spans="5:7" x14ac:dyDescent="0.25">
      <c r="E1788">
        <v>1782</v>
      </c>
      <c r="G1788" t="b">
        <v>0</v>
      </c>
    </row>
    <row r="1789" spans="5:7" x14ac:dyDescent="0.25">
      <c r="E1789">
        <v>1783</v>
      </c>
      <c r="G1789" t="b">
        <v>0</v>
      </c>
    </row>
    <row r="1790" spans="5:7" x14ac:dyDescent="0.25">
      <c r="E1790">
        <v>1784</v>
      </c>
      <c r="G1790" t="b">
        <v>0</v>
      </c>
    </row>
    <row r="1791" spans="5:7" x14ac:dyDescent="0.25">
      <c r="E1791">
        <v>1785</v>
      </c>
      <c r="G1791" t="b">
        <v>1</v>
      </c>
    </row>
    <row r="1792" spans="5:7" x14ac:dyDescent="0.25">
      <c r="E1792">
        <v>1786</v>
      </c>
      <c r="G1792" t="b">
        <v>0</v>
      </c>
    </row>
    <row r="1793" spans="5:7" x14ac:dyDescent="0.25">
      <c r="E1793">
        <v>1787</v>
      </c>
      <c r="G1793" t="b">
        <v>0</v>
      </c>
    </row>
    <row r="1794" spans="5:7" x14ac:dyDescent="0.25">
      <c r="E1794">
        <v>1788</v>
      </c>
      <c r="G1794" t="b">
        <v>0</v>
      </c>
    </row>
    <row r="1795" spans="5:7" x14ac:dyDescent="0.25">
      <c r="E1795">
        <v>1789</v>
      </c>
      <c r="G1795" t="b">
        <v>0</v>
      </c>
    </row>
    <row r="1796" spans="5:7" x14ac:dyDescent="0.25">
      <c r="E1796">
        <v>1790</v>
      </c>
      <c r="G1796" t="b">
        <v>0</v>
      </c>
    </row>
    <row r="1797" spans="5:7" x14ac:dyDescent="0.25">
      <c r="E1797">
        <v>1791</v>
      </c>
      <c r="G1797" t="b">
        <v>0</v>
      </c>
    </row>
    <row r="1798" spans="5:7" x14ac:dyDescent="0.25">
      <c r="E1798">
        <v>1792</v>
      </c>
      <c r="G1798" t="b">
        <v>1</v>
      </c>
    </row>
    <row r="1799" spans="5:7" x14ac:dyDescent="0.25">
      <c r="E1799">
        <v>1793</v>
      </c>
      <c r="G1799" t="b">
        <v>0</v>
      </c>
    </row>
    <row r="1800" spans="5:7" x14ac:dyDescent="0.25">
      <c r="E1800">
        <v>1794</v>
      </c>
      <c r="G1800" t="b">
        <v>0</v>
      </c>
    </row>
    <row r="1801" spans="5:7" x14ac:dyDescent="0.25">
      <c r="E1801">
        <v>1795</v>
      </c>
      <c r="G1801" t="b">
        <v>0</v>
      </c>
    </row>
    <row r="1802" spans="5:7" x14ac:dyDescent="0.25">
      <c r="E1802">
        <v>1796</v>
      </c>
      <c r="G1802" t="b">
        <v>0</v>
      </c>
    </row>
    <row r="1803" spans="5:7" x14ac:dyDescent="0.25">
      <c r="E1803">
        <v>1797</v>
      </c>
      <c r="G1803" t="b">
        <v>0</v>
      </c>
    </row>
    <row r="1804" spans="5:7" x14ac:dyDescent="0.25">
      <c r="E1804">
        <v>1798</v>
      </c>
      <c r="G1804" t="b">
        <v>0</v>
      </c>
    </row>
    <row r="1805" spans="5:7" x14ac:dyDescent="0.25">
      <c r="E1805">
        <v>1799</v>
      </c>
      <c r="G1805" t="b">
        <v>0</v>
      </c>
    </row>
    <row r="1806" spans="5:7" x14ac:dyDescent="0.25">
      <c r="E1806">
        <v>1800</v>
      </c>
      <c r="G1806" t="b">
        <v>0</v>
      </c>
    </row>
    <row r="1807" spans="5:7" x14ac:dyDescent="0.25">
      <c r="E1807">
        <v>1801</v>
      </c>
      <c r="G1807" t="b">
        <v>1</v>
      </c>
    </row>
    <row r="1808" spans="5:7" x14ac:dyDescent="0.25">
      <c r="E1808">
        <v>1802</v>
      </c>
      <c r="G1808" t="b">
        <v>0</v>
      </c>
    </row>
    <row r="1809" spans="5:7" x14ac:dyDescent="0.25">
      <c r="E1809">
        <v>1803</v>
      </c>
      <c r="G1809" t="b">
        <v>0</v>
      </c>
    </row>
    <row r="1810" spans="5:7" x14ac:dyDescent="0.25">
      <c r="E1810">
        <v>1804</v>
      </c>
      <c r="G1810" t="b">
        <v>0</v>
      </c>
    </row>
    <row r="1811" spans="5:7" x14ac:dyDescent="0.25">
      <c r="E1811">
        <v>1805</v>
      </c>
      <c r="G1811" t="b">
        <v>0</v>
      </c>
    </row>
    <row r="1812" spans="5:7" x14ac:dyDescent="0.25">
      <c r="E1812">
        <v>1806</v>
      </c>
      <c r="G1812" t="b">
        <v>0</v>
      </c>
    </row>
    <row r="1813" spans="5:7" x14ac:dyDescent="0.25">
      <c r="E1813">
        <v>1807</v>
      </c>
      <c r="G1813" t="b">
        <v>0</v>
      </c>
    </row>
    <row r="1814" spans="5:7" x14ac:dyDescent="0.25">
      <c r="E1814">
        <v>1808</v>
      </c>
      <c r="G1814" t="b">
        <v>0</v>
      </c>
    </row>
    <row r="1815" spans="5:7" x14ac:dyDescent="0.25">
      <c r="E1815">
        <v>1809</v>
      </c>
      <c r="G1815" t="b">
        <v>0</v>
      </c>
    </row>
    <row r="1816" spans="5:7" x14ac:dyDescent="0.25">
      <c r="E1816">
        <v>1810</v>
      </c>
      <c r="G1816" t="b">
        <v>0</v>
      </c>
    </row>
    <row r="1817" spans="5:7" x14ac:dyDescent="0.25">
      <c r="E1817">
        <v>1811</v>
      </c>
      <c r="G1817" t="b">
        <v>0</v>
      </c>
    </row>
    <row r="1818" spans="5:7" x14ac:dyDescent="0.25">
      <c r="E1818">
        <v>1812</v>
      </c>
      <c r="G1818" t="b">
        <v>0</v>
      </c>
    </row>
    <row r="1819" spans="5:7" x14ac:dyDescent="0.25">
      <c r="E1819">
        <v>1813</v>
      </c>
      <c r="G1819" t="b">
        <v>0</v>
      </c>
    </row>
    <row r="1820" spans="5:7" x14ac:dyDescent="0.25">
      <c r="E1820">
        <v>1814</v>
      </c>
      <c r="G1820" t="b">
        <v>0</v>
      </c>
    </row>
    <row r="1821" spans="5:7" x14ac:dyDescent="0.25">
      <c r="E1821">
        <v>1815</v>
      </c>
      <c r="G1821" t="b">
        <v>0</v>
      </c>
    </row>
    <row r="1822" spans="5:7" x14ac:dyDescent="0.25">
      <c r="E1822">
        <v>1816</v>
      </c>
      <c r="G1822" t="b">
        <v>0</v>
      </c>
    </row>
    <row r="1823" spans="5:7" x14ac:dyDescent="0.25">
      <c r="E1823">
        <v>1817</v>
      </c>
      <c r="G1823" t="b">
        <v>0</v>
      </c>
    </row>
    <row r="1824" spans="5:7" x14ac:dyDescent="0.25">
      <c r="E1824">
        <v>1818</v>
      </c>
      <c r="G1824" t="b">
        <v>0</v>
      </c>
    </row>
    <row r="1825" spans="5:7" x14ac:dyDescent="0.25">
      <c r="E1825">
        <v>1819</v>
      </c>
      <c r="G1825" t="b">
        <v>1</v>
      </c>
    </row>
    <row r="1826" spans="5:7" x14ac:dyDescent="0.25">
      <c r="E1826">
        <v>1820</v>
      </c>
      <c r="G1826" t="b">
        <v>0</v>
      </c>
    </row>
    <row r="1827" spans="5:7" x14ac:dyDescent="0.25">
      <c r="E1827">
        <v>1821</v>
      </c>
      <c r="G1827" t="b">
        <v>0</v>
      </c>
    </row>
    <row r="1828" spans="5:7" x14ac:dyDescent="0.25">
      <c r="E1828">
        <v>1822</v>
      </c>
      <c r="G1828" t="b">
        <v>0</v>
      </c>
    </row>
    <row r="1829" spans="5:7" x14ac:dyDescent="0.25">
      <c r="E1829">
        <v>1823</v>
      </c>
      <c r="G1829" t="b">
        <v>0</v>
      </c>
    </row>
    <row r="1830" spans="5:7" x14ac:dyDescent="0.25">
      <c r="E1830">
        <v>1824</v>
      </c>
      <c r="G1830" t="b">
        <v>0</v>
      </c>
    </row>
    <row r="1831" spans="5:7" x14ac:dyDescent="0.25">
      <c r="E1831">
        <v>1825</v>
      </c>
      <c r="G1831" t="b">
        <v>0</v>
      </c>
    </row>
    <row r="1832" spans="5:7" x14ac:dyDescent="0.25">
      <c r="E1832">
        <v>1826</v>
      </c>
      <c r="G1832" t="b">
        <v>0</v>
      </c>
    </row>
    <row r="1833" spans="5:7" x14ac:dyDescent="0.25">
      <c r="E1833">
        <v>1827</v>
      </c>
      <c r="G1833" t="b">
        <v>0</v>
      </c>
    </row>
    <row r="1834" spans="5:7" x14ac:dyDescent="0.25">
      <c r="E1834">
        <v>1828</v>
      </c>
      <c r="G1834" t="b">
        <v>0</v>
      </c>
    </row>
    <row r="1835" spans="5:7" x14ac:dyDescent="0.25">
      <c r="E1835">
        <v>1829</v>
      </c>
      <c r="G1835" t="b">
        <v>0</v>
      </c>
    </row>
    <row r="1836" spans="5:7" x14ac:dyDescent="0.25">
      <c r="E1836">
        <v>1830</v>
      </c>
      <c r="G1836" t="b">
        <v>0</v>
      </c>
    </row>
    <row r="1837" spans="5:7" x14ac:dyDescent="0.25">
      <c r="E1837">
        <v>1831</v>
      </c>
      <c r="G1837" t="b">
        <v>0</v>
      </c>
    </row>
    <row r="1838" spans="5:7" x14ac:dyDescent="0.25">
      <c r="E1838">
        <v>1832</v>
      </c>
      <c r="G1838" t="b">
        <v>0</v>
      </c>
    </row>
    <row r="1839" spans="5:7" x14ac:dyDescent="0.25">
      <c r="E1839">
        <v>1833</v>
      </c>
      <c r="G1839" t="b">
        <v>0</v>
      </c>
    </row>
    <row r="1840" spans="5:7" x14ac:dyDescent="0.25">
      <c r="E1840">
        <v>1834</v>
      </c>
      <c r="G1840" t="b">
        <v>0</v>
      </c>
    </row>
    <row r="1841" spans="5:7" x14ac:dyDescent="0.25">
      <c r="E1841">
        <v>1835</v>
      </c>
      <c r="G1841" t="b">
        <v>0</v>
      </c>
    </row>
    <row r="1842" spans="5:7" x14ac:dyDescent="0.25">
      <c r="E1842">
        <v>1836</v>
      </c>
      <c r="G1842" t="b">
        <v>0</v>
      </c>
    </row>
    <row r="1843" spans="5:7" x14ac:dyDescent="0.25">
      <c r="E1843">
        <v>1837</v>
      </c>
      <c r="G1843" t="b">
        <v>0</v>
      </c>
    </row>
    <row r="1844" spans="5:7" x14ac:dyDescent="0.25">
      <c r="E1844">
        <v>1838</v>
      </c>
      <c r="G1844" t="b">
        <v>0</v>
      </c>
    </row>
    <row r="1845" spans="5:7" x14ac:dyDescent="0.25">
      <c r="E1845">
        <v>1839</v>
      </c>
      <c r="G1845" t="b">
        <v>0</v>
      </c>
    </row>
    <row r="1846" spans="5:7" x14ac:dyDescent="0.25">
      <c r="E1846">
        <v>1840</v>
      </c>
      <c r="G1846" t="b">
        <v>0</v>
      </c>
    </row>
    <row r="1847" spans="5:7" x14ac:dyDescent="0.25">
      <c r="E1847">
        <v>1841</v>
      </c>
      <c r="G1847" t="b">
        <v>0</v>
      </c>
    </row>
    <row r="1848" spans="5:7" x14ac:dyDescent="0.25">
      <c r="E1848">
        <v>1842</v>
      </c>
      <c r="G1848" t="b">
        <v>0</v>
      </c>
    </row>
    <row r="1849" spans="5:7" x14ac:dyDescent="0.25">
      <c r="E1849">
        <v>1843</v>
      </c>
      <c r="G1849" t="b">
        <v>0</v>
      </c>
    </row>
    <row r="1850" spans="5:7" x14ac:dyDescent="0.25">
      <c r="E1850">
        <v>1844</v>
      </c>
      <c r="G1850" t="b">
        <v>0</v>
      </c>
    </row>
    <row r="1851" spans="5:7" x14ac:dyDescent="0.25">
      <c r="E1851">
        <v>1845</v>
      </c>
      <c r="G1851" t="b">
        <v>0</v>
      </c>
    </row>
    <row r="1852" spans="5:7" x14ac:dyDescent="0.25">
      <c r="E1852">
        <v>1846</v>
      </c>
      <c r="G1852" t="b">
        <v>0</v>
      </c>
    </row>
    <row r="1853" spans="5:7" x14ac:dyDescent="0.25">
      <c r="E1853">
        <v>1847</v>
      </c>
      <c r="G1853" t="b">
        <v>0</v>
      </c>
    </row>
    <row r="1854" spans="5:7" x14ac:dyDescent="0.25">
      <c r="E1854">
        <v>1848</v>
      </c>
      <c r="G1854" t="b">
        <v>1</v>
      </c>
    </row>
    <row r="1855" spans="5:7" x14ac:dyDescent="0.25">
      <c r="E1855">
        <v>1849</v>
      </c>
      <c r="G1855" t="b">
        <v>0</v>
      </c>
    </row>
    <row r="1856" spans="5:7" x14ac:dyDescent="0.25">
      <c r="E1856">
        <v>1850</v>
      </c>
      <c r="G1856" t="b">
        <v>1</v>
      </c>
    </row>
    <row r="1857" spans="5:7" x14ac:dyDescent="0.25">
      <c r="E1857">
        <v>1851</v>
      </c>
      <c r="G1857" t="b">
        <v>0</v>
      </c>
    </row>
    <row r="1858" spans="5:7" x14ac:dyDescent="0.25">
      <c r="E1858">
        <v>1852</v>
      </c>
      <c r="G1858" t="b">
        <v>0</v>
      </c>
    </row>
    <row r="1859" spans="5:7" x14ac:dyDescent="0.25">
      <c r="E1859">
        <v>1853</v>
      </c>
      <c r="G1859" t="b">
        <v>0</v>
      </c>
    </row>
    <row r="1860" spans="5:7" x14ac:dyDescent="0.25">
      <c r="E1860">
        <v>1854</v>
      </c>
      <c r="G1860" t="b">
        <v>0</v>
      </c>
    </row>
    <row r="1861" spans="5:7" x14ac:dyDescent="0.25">
      <c r="E1861">
        <v>1855</v>
      </c>
      <c r="G1861" t="b">
        <v>0</v>
      </c>
    </row>
    <row r="1862" spans="5:7" x14ac:dyDescent="0.25">
      <c r="E1862">
        <v>1856</v>
      </c>
      <c r="G1862" t="b">
        <v>1</v>
      </c>
    </row>
    <row r="1863" spans="5:7" x14ac:dyDescent="0.25">
      <c r="E1863">
        <v>1857</v>
      </c>
      <c r="G1863" t="b">
        <v>0</v>
      </c>
    </row>
    <row r="1864" spans="5:7" x14ac:dyDescent="0.25">
      <c r="E1864">
        <v>1858</v>
      </c>
      <c r="G1864" t="b">
        <v>0</v>
      </c>
    </row>
    <row r="1865" spans="5:7" x14ac:dyDescent="0.25">
      <c r="E1865">
        <v>1859</v>
      </c>
      <c r="G1865" t="b">
        <v>0</v>
      </c>
    </row>
    <row r="1866" spans="5:7" x14ac:dyDescent="0.25">
      <c r="E1866">
        <v>1860</v>
      </c>
      <c r="G1866" t="b">
        <v>1</v>
      </c>
    </row>
    <row r="1867" spans="5:7" x14ac:dyDescent="0.25">
      <c r="E1867">
        <v>1861</v>
      </c>
      <c r="G1867" t="b">
        <v>0</v>
      </c>
    </row>
    <row r="1868" spans="5:7" x14ac:dyDescent="0.25">
      <c r="E1868">
        <v>1862</v>
      </c>
      <c r="G1868" t="b">
        <v>1</v>
      </c>
    </row>
    <row r="1869" spans="5:7" x14ac:dyDescent="0.25">
      <c r="E1869">
        <v>1863</v>
      </c>
      <c r="G1869" t="b">
        <v>0</v>
      </c>
    </row>
    <row r="1870" spans="5:7" x14ac:dyDescent="0.25">
      <c r="E1870">
        <v>1864</v>
      </c>
      <c r="G1870" t="b">
        <v>0</v>
      </c>
    </row>
    <row r="1871" spans="5:7" x14ac:dyDescent="0.25">
      <c r="E1871">
        <v>1865</v>
      </c>
      <c r="G1871" t="b">
        <v>0</v>
      </c>
    </row>
    <row r="1872" spans="5:7" x14ac:dyDescent="0.25">
      <c r="E1872">
        <v>1866</v>
      </c>
      <c r="G1872" t="b">
        <v>0</v>
      </c>
    </row>
    <row r="1873" spans="5:7" x14ac:dyDescent="0.25">
      <c r="E1873">
        <v>1867</v>
      </c>
      <c r="G1873" t="b">
        <v>0</v>
      </c>
    </row>
    <row r="1874" spans="5:7" x14ac:dyDescent="0.25">
      <c r="E1874">
        <v>1868</v>
      </c>
      <c r="G1874" t="b">
        <v>0</v>
      </c>
    </row>
    <row r="1875" spans="5:7" x14ac:dyDescent="0.25">
      <c r="E1875">
        <v>1869</v>
      </c>
      <c r="G1875" t="b">
        <v>0</v>
      </c>
    </row>
    <row r="1876" spans="5:7" x14ac:dyDescent="0.25">
      <c r="E1876">
        <v>1870</v>
      </c>
      <c r="G1876" t="b">
        <v>0</v>
      </c>
    </row>
    <row r="1877" spans="5:7" x14ac:dyDescent="0.25">
      <c r="E1877">
        <v>1871</v>
      </c>
      <c r="G1877" t="b">
        <v>0</v>
      </c>
    </row>
    <row r="1878" spans="5:7" x14ac:dyDescent="0.25">
      <c r="E1878">
        <v>1872</v>
      </c>
      <c r="G1878" t="b">
        <v>0</v>
      </c>
    </row>
    <row r="1879" spans="5:7" x14ac:dyDescent="0.25">
      <c r="E1879">
        <v>1873</v>
      </c>
      <c r="G1879" t="b">
        <v>0</v>
      </c>
    </row>
    <row r="1880" spans="5:7" x14ac:dyDescent="0.25">
      <c r="E1880">
        <v>1874</v>
      </c>
      <c r="G1880" t="b">
        <v>0</v>
      </c>
    </row>
    <row r="1881" spans="5:7" x14ac:dyDescent="0.25">
      <c r="E1881">
        <v>1875</v>
      </c>
      <c r="G1881" t="b">
        <v>1</v>
      </c>
    </row>
    <row r="1882" spans="5:7" x14ac:dyDescent="0.25">
      <c r="E1882">
        <v>1876</v>
      </c>
      <c r="G1882" t="b">
        <v>0</v>
      </c>
    </row>
    <row r="1883" spans="5:7" x14ac:dyDescent="0.25">
      <c r="E1883">
        <v>1877</v>
      </c>
      <c r="G1883" t="b">
        <v>0</v>
      </c>
    </row>
    <row r="1884" spans="5:7" x14ac:dyDescent="0.25">
      <c r="E1884">
        <v>1878</v>
      </c>
      <c r="G1884" t="b">
        <v>0</v>
      </c>
    </row>
    <row r="1885" spans="5:7" x14ac:dyDescent="0.25">
      <c r="E1885">
        <v>1879</v>
      </c>
      <c r="G1885" t="b">
        <v>0</v>
      </c>
    </row>
    <row r="1886" spans="5:7" x14ac:dyDescent="0.25">
      <c r="E1886">
        <v>1880</v>
      </c>
      <c r="G1886" t="b">
        <v>1</v>
      </c>
    </row>
    <row r="1887" spans="5:7" x14ac:dyDescent="0.25">
      <c r="E1887">
        <v>1881</v>
      </c>
      <c r="G1887" t="b">
        <v>0</v>
      </c>
    </row>
    <row r="1888" spans="5:7" x14ac:dyDescent="0.25">
      <c r="E1888">
        <v>1882</v>
      </c>
      <c r="G1888" t="b">
        <v>0</v>
      </c>
    </row>
    <row r="1889" spans="5:7" x14ac:dyDescent="0.25">
      <c r="E1889">
        <v>1883</v>
      </c>
      <c r="G1889" t="b">
        <v>0</v>
      </c>
    </row>
    <row r="1890" spans="5:7" x14ac:dyDescent="0.25">
      <c r="E1890">
        <v>1884</v>
      </c>
      <c r="G1890" t="b">
        <v>0</v>
      </c>
    </row>
    <row r="1891" spans="5:7" x14ac:dyDescent="0.25">
      <c r="E1891">
        <v>1885</v>
      </c>
      <c r="G1891" t="b">
        <v>0</v>
      </c>
    </row>
    <row r="1892" spans="5:7" x14ac:dyDescent="0.25">
      <c r="E1892">
        <v>1886</v>
      </c>
      <c r="G1892" t="b">
        <v>0</v>
      </c>
    </row>
    <row r="1893" spans="5:7" x14ac:dyDescent="0.25">
      <c r="E1893">
        <v>1887</v>
      </c>
      <c r="G1893" t="b">
        <v>0</v>
      </c>
    </row>
    <row r="1894" spans="5:7" x14ac:dyDescent="0.25">
      <c r="E1894">
        <v>1888</v>
      </c>
      <c r="G1894" t="b">
        <v>0</v>
      </c>
    </row>
    <row r="1895" spans="5:7" x14ac:dyDescent="0.25">
      <c r="E1895">
        <v>1889</v>
      </c>
      <c r="G1895" t="b">
        <v>0</v>
      </c>
    </row>
    <row r="1896" spans="5:7" x14ac:dyDescent="0.25">
      <c r="E1896">
        <v>1890</v>
      </c>
      <c r="G1896" t="b">
        <v>1</v>
      </c>
    </row>
    <row r="1897" spans="5:7" x14ac:dyDescent="0.25">
      <c r="E1897">
        <v>1891</v>
      </c>
      <c r="G1897" t="b">
        <v>0</v>
      </c>
    </row>
    <row r="1898" spans="5:7" x14ac:dyDescent="0.25">
      <c r="E1898">
        <v>1892</v>
      </c>
      <c r="G1898" t="b">
        <v>1</v>
      </c>
    </row>
    <row r="1899" spans="5:7" x14ac:dyDescent="0.25">
      <c r="E1899">
        <v>1893</v>
      </c>
      <c r="G1899" t="b">
        <v>1</v>
      </c>
    </row>
    <row r="1900" spans="5:7" x14ac:dyDescent="0.25">
      <c r="E1900">
        <v>1894</v>
      </c>
      <c r="G1900" t="b">
        <v>0</v>
      </c>
    </row>
    <row r="1901" spans="5:7" x14ac:dyDescent="0.25">
      <c r="E1901">
        <v>1895</v>
      </c>
      <c r="G1901" t="b">
        <v>0</v>
      </c>
    </row>
    <row r="1902" spans="5:7" x14ac:dyDescent="0.25">
      <c r="E1902">
        <v>1896</v>
      </c>
      <c r="G1902" t="b">
        <v>0</v>
      </c>
    </row>
    <row r="1903" spans="5:7" x14ac:dyDescent="0.25">
      <c r="E1903">
        <v>1897</v>
      </c>
      <c r="G1903" t="b">
        <v>1</v>
      </c>
    </row>
    <row r="1904" spans="5:7" x14ac:dyDescent="0.25">
      <c r="E1904">
        <v>1898</v>
      </c>
      <c r="G1904" t="b">
        <v>0</v>
      </c>
    </row>
    <row r="1905" spans="5:7" x14ac:dyDescent="0.25">
      <c r="E1905">
        <v>1899</v>
      </c>
      <c r="G1905" t="b">
        <v>0</v>
      </c>
    </row>
    <row r="1906" spans="5:7" x14ac:dyDescent="0.25">
      <c r="E1906">
        <v>1900</v>
      </c>
      <c r="G1906" t="b">
        <v>0</v>
      </c>
    </row>
    <row r="1907" spans="5:7" x14ac:dyDescent="0.25">
      <c r="E1907">
        <v>1901</v>
      </c>
      <c r="G1907" t="b">
        <v>0</v>
      </c>
    </row>
    <row r="1908" spans="5:7" x14ac:dyDescent="0.25">
      <c r="E1908">
        <v>1902</v>
      </c>
      <c r="G1908" t="b">
        <v>0</v>
      </c>
    </row>
    <row r="1909" spans="5:7" x14ac:dyDescent="0.25">
      <c r="E1909">
        <v>1903</v>
      </c>
      <c r="G1909" t="b">
        <v>1</v>
      </c>
    </row>
    <row r="1910" spans="5:7" x14ac:dyDescent="0.25">
      <c r="E1910">
        <v>1904</v>
      </c>
      <c r="G1910" t="b">
        <v>0</v>
      </c>
    </row>
    <row r="1911" spans="5:7" x14ac:dyDescent="0.25">
      <c r="E1911">
        <v>1905</v>
      </c>
      <c r="G1911" t="b">
        <v>0</v>
      </c>
    </row>
    <row r="1912" spans="5:7" x14ac:dyDescent="0.25">
      <c r="E1912">
        <v>1906</v>
      </c>
      <c r="G1912" t="b">
        <v>0</v>
      </c>
    </row>
    <row r="1913" spans="5:7" x14ac:dyDescent="0.25">
      <c r="E1913">
        <v>1907</v>
      </c>
      <c r="G1913" t="b">
        <v>0</v>
      </c>
    </row>
    <row r="1914" spans="5:7" x14ac:dyDescent="0.25">
      <c r="E1914">
        <v>1908</v>
      </c>
      <c r="G1914" t="b">
        <v>0</v>
      </c>
    </row>
    <row r="1915" spans="5:7" x14ac:dyDescent="0.25">
      <c r="E1915">
        <v>1909</v>
      </c>
      <c r="G1915" t="b">
        <v>0</v>
      </c>
    </row>
    <row r="1916" spans="5:7" x14ac:dyDescent="0.25">
      <c r="E1916">
        <v>1910</v>
      </c>
      <c r="G1916" t="b">
        <v>0</v>
      </c>
    </row>
    <row r="1917" spans="5:7" x14ac:dyDescent="0.25">
      <c r="E1917">
        <v>1911</v>
      </c>
      <c r="G1917" t="b">
        <v>0</v>
      </c>
    </row>
    <row r="1918" spans="5:7" x14ac:dyDescent="0.25">
      <c r="E1918">
        <v>1912</v>
      </c>
      <c r="G1918" t="b">
        <v>0</v>
      </c>
    </row>
    <row r="1919" spans="5:7" x14ac:dyDescent="0.25">
      <c r="E1919">
        <v>1913</v>
      </c>
      <c r="G1919" t="b">
        <v>0</v>
      </c>
    </row>
    <row r="1920" spans="5:7" x14ac:dyDescent="0.25">
      <c r="E1920">
        <v>1914</v>
      </c>
      <c r="G1920" t="b">
        <v>0</v>
      </c>
    </row>
    <row r="1921" spans="5:7" x14ac:dyDescent="0.25">
      <c r="E1921">
        <v>1915</v>
      </c>
      <c r="G1921" t="b">
        <v>0</v>
      </c>
    </row>
    <row r="1922" spans="5:7" x14ac:dyDescent="0.25">
      <c r="E1922">
        <v>1916</v>
      </c>
      <c r="G1922" t="b">
        <v>0</v>
      </c>
    </row>
    <row r="1923" spans="5:7" x14ac:dyDescent="0.25">
      <c r="E1923">
        <v>1917</v>
      </c>
      <c r="G1923" t="b">
        <v>0</v>
      </c>
    </row>
    <row r="1924" spans="5:7" x14ac:dyDescent="0.25">
      <c r="E1924">
        <v>1918</v>
      </c>
      <c r="G1924" t="b">
        <v>1</v>
      </c>
    </row>
    <row r="1925" spans="5:7" x14ac:dyDescent="0.25">
      <c r="E1925">
        <v>1919</v>
      </c>
      <c r="G1925" t="b">
        <v>1</v>
      </c>
    </row>
    <row r="1926" spans="5:7" x14ac:dyDescent="0.25">
      <c r="E1926">
        <v>1920</v>
      </c>
      <c r="G1926" t="b">
        <v>0</v>
      </c>
    </row>
    <row r="1927" spans="5:7" x14ac:dyDescent="0.25">
      <c r="E1927">
        <v>1921</v>
      </c>
      <c r="G1927" t="b">
        <v>0</v>
      </c>
    </row>
    <row r="1928" spans="5:7" x14ac:dyDescent="0.25">
      <c r="E1928">
        <v>1922</v>
      </c>
      <c r="G1928" t="b">
        <v>0</v>
      </c>
    </row>
    <row r="1929" spans="5:7" x14ac:dyDescent="0.25">
      <c r="E1929">
        <v>1923</v>
      </c>
      <c r="G1929" t="b">
        <v>0</v>
      </c>
    </row>
    <row r="1930" spans="5:7" x14ac:dyDescent="0.25">
      <c r="E1930">
        <v>1924</v>
      </c>
      <c r="G1930" t="b">
        <v>0</v>
      </c>
    </row>
    <row r="1931" spans="5:7" x14ac:dyDescent="0.25">
      <c r="E1931">
        <v>1925</v>
      </c>
      <c r="G1931" t="b">
        <v>1</v>
      </c>
    </row>
    <row r="1932" spans="5:7" x14ac:dyDescent="0.25">
      <c r="E1932">
        <v>1926</v>
      </c>
      <c r="G1932" t="b">
        <v>1</v>
      </c>
    </row>
    <row r="1933" spans="5:7" x14ac:dyDescent="0.25">
      <c r="E1933">
        <v>1927</v>
      </c>
      <c r="G1933" t="b">
        <v>0</v>
      </c>
    </row>
    <row r="1934" spans="5:7" x14ac:dyDescent="0.25">
      <c r="E1934">
        <v>1928</v>
      </c>
      <c r="G1934" t="b">
        <v>0</v>
      </c>
    </row>
    <row r="1935" spans="5:7" x14ac:dyDescent="0.25">
      <c r="E1935">
        <v>1929</v>
      </c>
      <c r="G1935" t="b">
        <v>0</v>
      </c>
    </row>
    <row r="1936" spans="5:7" x14ac:dyDescent="0.25">
      <c r="E1936">
        <v>1930</v>
      </c>
      <c r="G1936" t="b">
        <v>0</v>
      </c>
    </row>
    <row r="1937" spans="5:7" x14ac:dyDescent="0.25">
      <c r="E1937">
        <v>1931</v>
      </c>
      <c r="G1937" t="b">
        <v>0</v>
      </c>
    </row>
    <row r="1938" spans="5:7" x14ac:dyDescent="0.25">
      <c r="E1938">
        <v>1932</v>
      </c>
      <c r="G1938" t="b">
        <v>0</v>
      </c>
    </row>
    <row r="1939" spans="5:7" x14ac:dyDescent="0.25">
      <c r="E1939">
        <v>1933</v>
      </c>
      <c r="G1939" t="b">
        <v>0</v>
      </c>
    </row>
    <row r="1940" spans="5:7" x14ac:dyDescent="0.25">
      <c r="E1940">
        <v>1934</v>
      </c>
      <c r="G1940" t="b">
        <v>0</v>
      </c>
    </row>
    <row r="1941" spans="5:7" x14ac:dyDescent="0.25">
      <c r="E1941">
        <v>1935</v>
      </c>
      <c r="G1941" t="b">
        <v>0</v>
      </c>
    </row>
    <row r="1942" spans="5:7" x14ac:dyDescent="0.25">
      <c r="E1942">
        <v>1936</v>
      </c>
      <c r="G1942" t="b">
        <v>0</v>
      </c>
    </row>
    <row r="1943" spans="5:7" x14ac:dyDescent="0.25">
      <c r="E1943">
        <v>1937</v>
      </c>
      <c r="G1943" t="b">
        <v>0</v>
      </c>
    </row>
    <row r="1944" spans="5:7" x14ac:dyDescent="0.25">
      <c r="E1944">
        <v>1938</v>
      </c>
      <c r="G1944" t="b">
        <v>0</v>
      </c>
    </row>
    <row r="1945" spans="5:7" x14ac:dyDescent="0.25">
      <c r="E1945">
        <v>1939</v>
      </c>
      <c r="G1945" t="b">
        <v>0</v>
      </c>
    </row>
    <row r="1946" spans="5:7" x14ac:dyDescent="0.25">
      <c r="E1946">
        <v>1940</v>
      </c>
      <c r="G1946" t="b">
        <v>1</v>
      </c>
    </row>
    <row r="1947" spans="5:7" x14ac:dyDescent="0.25">
      <c r="E1947">
        <v>1941</v>
      </c>
      <c r="G1947" t="b">
        <v>0</v>
      </c>
    </row>
    <row r="1948" spans="5:7" x14ac:dyDescent="0.25">
      <c r="E1948">
        <v>1942</v>
      </c>
      <c r="G1948" t="b">
        <v>0</v>
      </c>
    </row>
    <row r="1949" spans="5:7" x14ac:dyDescent="0.25">
      <c r="E1949">
        <v>1943</v>
      </c>
      <c r="G1949" t="b">
        <v>0</v>
      </c>
    </row>
    <row r="1950" spans="5:7" x14ac:dyDescent="0.25">
      <c r="E1950">
        <v>1944</v>
      </c>
      <c r="G1950" t="b">
        <v>0</v>
      </c>
    </row>
    <row r="1951" spans="5:7" x14ac:dyDescent="0.25">
      <c r="E1951">
        <v>1945</v>
      </c>
      <c r="G1951" t="b">
        <v>0</v>
      </c>
    </row>
    <row r="1952" spans="5:7" x14ac:dyDescent="0.25">
      <c r="E1952">
        <v>1946</v>
      </c>
      <c r="G1952" t="b">
        <v>0</v>
      </c>
    </row>
    <row r="1953" spans="5:7" x14ac:dyDescent="0.25">
      <c r="E1953">
        <v>1947</v>
      </c>
      <c r="G1953" t="b">
        <v>0</v>
      </c>
    </row>
    <row r="1954" spans="5:7" x14ac:dyDescent="0.25">
      <c r="E1954">
        <v>1948</v>
      </c>
      <c r="G1954" t="b">
        <v>1</v>
      </c>
    </row>
    <row r="1955" spans="5:7" x14ac:dyDescent="0.25">
      <c r="E1955">
        <v>1949</v>
      </c>
      <c r="G1955" t="b">
        <v>0</v>
      </c>
    </row>
    <row r="1956" spans="5:7" x14ac:dyDescent="0.25">
      <c r="E1956">
        <v>1950</v>
      </c>
      <c r="G1956" t="b">
        <v>0</v>
      </c>
    </row>
    <row r="1957" spans="5:7" x14ac:dyDescent="0.25">
      <c r="E1957">
        <v>1951</v>
      </c>
      <c r="G1957" t="b">
        <v>1</v>
      </c>
    </row>
    <row r="1958" spans="5:7" x14ac:dyDescent="0.25">
      <c r="E1958">
        <v>1952</v>
      </c>
      <c r="G1958" t="b">
        <v>0</v>
      </c>
    </row>
    <row r="1959" spans="5:7" x14ac:dyDescent="0.25">
      <c r="E1959">
        <v>1953</v>
      </c>
      <c r="G1959" t="b">
        <v>0</v>
      </c>
    </row>
    <row r="1960" spans="5:7" x14ac:dyDescent="0.25">
      <c r="E1960">
        <v>1954</v>
      </c>
      <c r="G1960" t="b">
        <v>0</v>
      </c>
    </row>
    <row r="1961" spans="5:7" x14ac:dyDescent="0.25">
      <c r="E1961">
        <v>1955</v>
      </c>
      <c r="G1961" t="b">
        <v>0</v>
      </c>
    </row>
    <row r="1962" spans="5:7" x14ac:dyDescent="0.25">
      <c r="E1962">
        <v>1956</v>
      </c>
      <c r="G1962" t="b">
        <v>0</v>
      </c>
    </row>
    <row r="1963" spans="5:7" x14ac:dyDescent="0.25">
      <c r="E1963">
        <v>1957</v>
      </c>
      <c r="G1963" t="b">
        <v>0</v>
      </c>
    </row>
    <row r="1964" spans="5:7" x14ac:dyDescent="0.25">
      <c r="E1964">
        <v>1958</v>
      </c>
      <c r="G1964" t="b">
        <v>0</v>
      </c>
    </row>
    <row r="1965" spans="5:7" x14ac:dyDescent="0.25">
      <c r="E1965">
        <v>1959</v>
      </c>
      <c r="G1965" t="b">
        <v>0</v>
      </c>
    </row>
    <row r="1966" spans="5:7" x14ac:dyDescent="0.25">
      <c r="E1966">
        <v>1960</v>
      </c>
      <c r="G1966" t="b">
        <v>0</v>
      </c>
    </row>
    <row r="1967" spans="5:7" x14ac:dyDescent="0.25">
      <c r="E1967">
        <v>1961</v>
      </c>
      <c r="G1967" t="b">
        <v>0</v>
      </c>
    </row>
    <row r="1968" spans="5:7" x14ac:dyDescent="0.25">
      <c r="E1968">
        <v>1962</v>
      </c>
      <c r="G1968" t="b">
        <v>0</v>
      </c>
    </row>
    <row r="1969" spans="5:7" x14ac:dyDescent="0.25">
      <c r="E1969">
        <v>1963</v>
      </c>
      <c r="G1969" t="b">
        <v>0</v>
      </c>
    </row>
    <row r="1970" spans="5:7" x14ac:dyDescent="0.25">
      <c r="E1970">
        <v>1964</v>
      </c>
      <c r="G1970" t="b">
        <v>0</v>
      </c>
    </row>
    <row r="1971" spans="5:7" x14ac:dyDescent="0.25">
      <c r="E1971">
        <v>1965</v>
      </c>
      <c r="G1971" t="b">
        <v>0</v>
      </c>
    </row>
    <row r="1972" spans="5:7" x14ac:dyDescent="0.25">
      <c r="E1972">
        <v>1966</v>
      </c>
      <c r="G1972" t="b">
        <v>0</v>
      </c>
    </row>
    <row r="1973" spans="5:7" x14ac:dyDescent="0.25">
      <c r="E1973">
        <v>1967</v>
      </c>
      <c r="G1973" t="b">
        <v>0</v>
      </c>
    </row>
    <row r="1974" spans="5:7" x14ac:dyDescent="0.25">
      <c r="E1974">
        <v>1968</v>
      </c>
      <c r="G1974" t="b">
        <v>0</v>
      </c>
    </row>
    <row r="1975" spans="5:7" x14ac:dyDescent="0.25">
      <c r="E1975">
        <v>1969</v>
      </c>
      <c r="G1975" t="b">
        <v>0</v>
      </c>
    </row>
    <row r="1976" spans="5:7" x14ac:dyDescent="0.25">
      <c r="E1976">
        <v>1970</v>
      </c>
      <c r="G1976" t="b">
        <v>0</v>
      </c>
    </row>
    <row r="1977" spans="5:7" x14ac:dyDescent="0.25">
      <c r="E1977">
        <v>1971</v>
      </c>
      <c r="G1977" t="b">
        <v>0</v>
      </c>
    </row>
    <row r="1978" spans="5:7" x14ac:dyDescent="0.25">
      <c r="E1978">
        <v>1972</v>
      </c>
      <c r="G1978" t="b">
        <v>0</v>
      </c>
    </row>
    <row r="1979" spans="5:7" x14ac:dyDescent="0.25">
      <c r="E1979">
        <v>1973</v>
      </c>
      <c r="G1979" t="b">
        <v>0</v>
      </c>
    </row>
    <row r="1980" spans="5:7" x14ac:dyDescent="0.25">
      <c r="E1980">
        <v>1974</v>
      </c>
      <c r="G1980" t="b">
        <v>0</v>
      </c>
    </row>
    <row r="1981" spans="5:7" x14ac:dyDescent="0.25">
      <c r="E1981">
        <v>1975</v>
      </c>
      <c r="G1981" t="b">
        <v>0</v>
      </c>
    </row>
    <row r="1982" spans="5:7" x14ac:dyDescent="0.25">
      <c r="E1982">
        <v>1976</v>
      </c>
      <c r="G1982" t="b">
        <v>0</v>
      </c>
    </row>
    <row r="1983" spans="5:7" x14ac:dyDescent="0.25">
      <c r="E1983">
        <v>1977</v>
      </c>
      <c r="G1983" t="b">
        <v>0</v>
      </c>
    </row>
    <row r="1984" spans="5:7" x14ac:dyDescent="0.25">
      <c r="E1984">
        <v>1978</v>
      </c>
      <c r="G1984" t="b">
        <v>0</v>
      </c>
    </row>
    <row r="1985" spans="5:7" x14ac:dyDescent="0.25">
      <c r="E1985">
        <v>1979</v>
      </c>
      <c r="G1985" t="b">
        <v>0</v>
      </c>
    </row>
    <row r="1986" spans="5:7" x14ac:dyDescent="0.25">
      <c r="E1986">
        <v>1980</v>
      </c>
      <c r="G1986" t="b">
        <v>0</v>
      </c>
    </row>
    <row r="1987" spans="5:7" x14ac:dyDescent="0.25">
      <c r="E1987">
        <v>1981</v>
      </c>
      <c r="G1987" t="b">
        <v>0</v>
      </c>
    </row>
    <row r="1988" spans="5:7" x14ac:dyDescent="0.25">
      <c r="E1988">
        <v>1982</v>
      </c>
      <c r="G1988" t="b">
        <v>0</v>
      </c>
    </row>
    <row r="1989" spans="5:7" x14ac:dyDescent="0.25">
      <c r="E1989">
        <v>1983</v>
      </c>
      <c r="G1989" t="b">
        <v>0</v>
      </c>
    </row>
    <row r="1990" spans="5:7" x14ac:dyDescent="0.25">
      <c r="E1990">
        <v>1984</v>
      </c>
      <c r="G1990" t="b">
        <v>0</v>
      </c>
    </row>
    <row r="1991" spans="5:7" x14ac:dyDescent="0.25">
      <c r="E1991">
        <v>1985</v>
      </c>
      <c r="G1991" t="b">
        <v>0</v>
      </c>
    </row>
    <row r="1992" spans="5:7" x14ac:dyDescent="0.25">
      <c r="E1992">
        <v>1986</v>
      </c>
      <c r="G1992" t="b">
        <v>0</v>
      </c>
    </row>
    <row r="1993" spans="5:7" x14ac:dyDescent="0.25">
      <c r="E1993">
        <v>1987</v>
      </c>
      <c r="G1993" t="b">
        <v>0</v>
      </c>
    </row>
    <row r="1994" spans="5:7" x14ac:dyDescent="0.25">
      <c r="E1994">
        <v>1988</v>
      </c>
      <c r="G1994" t="b">
        <v>0</v>
      </c>
    </row>
    <row r="1995" spans="5:7" x14ac:dyDescent="0.25">
      <c r="E1995">
        <v>1989</v>
      </c>
      <c r="G1995" t="b">
        <v>0</v>
      </c>
    </row>
    <row r="1996" spans="5:7" x14ac:dyDescent="0.25">
      <c r="E1996">
        <v>1990</v>
      </c>
      <c r="G1996" t="b">
        <v>0</v>
      </c>
    </row>
    <row r="1997" spans="5:7" x14ac:dyDescent="0.25">
      <c r="E1997">
        <v>1991</v>
      </c>
      <c r="G1997" t="b">
        <v>1</v>
      </c>
    </row>
    <row r="1998" spans="5:7" x14ac:dyDescent="0.25">
      <c r="E1998">
        <v>1992</v>
      </c>
      <c r="G1998" t="b">
        <v>0</v>
      </c>
    </row>
    <row r="1999" spans="5:7" x14ac:dyDescent="0.25">
      <c r="E1999">
        <v>1993</v>
      </c>
      <c r="G1999" t="b">
        <v>0</v>
      </c>
    </row>
    <row r="2000" spans="5:7" x14ac:dyDescent="0.25">
      <c r="E2000">
        <v>1994</v>
      </c>
      <c r="G2000" t="b">
        <v>0</v>
      </c>
    </row>
    <row r="2001" spans="5:7" x14ac:dyDescent="0.25">
      <c r="E2001">
        <v>1995</v>
      </c>
      <c r="G2001" t="b">
        <v>0</v>
      </c>
    </row>
    <row r="2002" spans="5:7" x14ac:dyDescent="0.25">
      <c r="E2002">
        <v>1996</v>
      </c>
      <c r="G2002" t="b">
        <v>0</v>
      </c>
    </row>
    <row r="2003" spans="5:7" x14ac:dyDescent="0.25">
      <c r="E2003">
        <v>1997</v>
      </c>
      <c r="G2003" t="b">
        <v>0</v>
      </c>
    </row>
    <row r="2004" spans="5:7" x14ac:dyDescent="0.25">
      <c r="E2004">
        <v>1998</v>
      </c>
      <c r="G2004" t="b">
        <v>0</v>
      </c>
    </row>
    <row r="2005" spans="5:7" x14ac:dyDescent="0.25">
      <c r="E2005">
        <v>1999</v>
      </c>
      <c r="G2005" t="b">
        <v>0</v>
      </c>
    </row>
    <row r="2006" spans="5:7" x14ac:dyDescent="0.25">
      <c r="E2006">
        <v>2000</v>
      </c>
      <c r="G2006" t="b">
        <v>0</v>
      </c>
    </row>
    <row r="2007" spans="5:7" x14ac:dyDescent="0.25">
      <c r="E2007">
        <v>2001</v>
      </c>
      <c r="G2007" t="b">
        <v>0</v>
      </c>
    </row>
    <row r="2008" spans="5:7" x14ac:dyDescent="0.25">
      <c r="E2008">
        <v>2002</v>
      </c>
      <c r="G2008" t="b">
        <v>0</v>
      </c>
    </row>
    <row r="2009" spans="5:7" x14ac:dyDescent="0.25">
      <c r="E2009">
        <v>2003</v>
      </c>
      <c r="G2009" t="b">
        <v>0</v>
      </c>
    </row>
    <row r="2010" spans="5:7" x14ac:dyDescent="0.25">
      <c r="E2010">
        <v>2004</v>
      </c>
      <c r="G2010" t="b">
        <v>0</v>
      </c>
    </row>
    <row r="2011" spans="5:7" x14ac:dyDescent="0.25">
      <c r="E2011">
        <v>2005</v>
      </c>
      <c r="G2011" t="b">
        <v>0</v>
      </c>
    </row>
    <row r="2012" spans="5:7" x14ac:dyDescent="0.25">
      <c r="E2012">
        <v>2006</v>
      </c>
      <c r="G2012" t="b">
        <v>1</v>
      </c>
    </row>
    <row r="2013" spans="5:7" x14ac:dyDescent="0.25">
      <c r="E2013">
        <v>2007</v>
      </c>
      <c r="G2013" t="b">
        <v>0</v>
      </c>
    </row>
    <row r="2014" spans="5:7" x14ac:dyDescent="0.25">
      <c r="E2014">
        <v>2008</v>
      </c>
      <c r="G2014" t="b">
        <v>1</v>
      </c>
    </row>
    <row r="2015" spans="5:7" x14ac:dyDescent="0.25">
      <c r="E2015">
        <v>2009</v>
      </c>
      <c r="G2015" t="b">
        <v>0</v>
      </c>
    </row>
    <row r="2016" spans="5:7" x14ac:dyDescent="0.25">
      <c r="E2016">
        <v>2010</v>
      </c>
      <c r="G2016" t="b">
        <v>0</v>
      </c>
    </row>
    <row r="2017" spans="5:7" x14ac:dyDescent="0.25">
      <c r="E2017">
        <v>2011</v>
      </c>
      <c r="G2017" t="b">
        <v>0</v>
      </c>
    </row>
    <row r="2018" spans="5:7" x14ac:dyDescent="0.25">
      <c r="E2018">
        <v>2012</v>
      </c>
      <c r="G2018" t="b">
        <v>1</v>
      </c>
    </row>
    <row r="2019" spans="5:7" x14ac:dyDescent="0.25">
      <c r="E2019">
        <v>2013</v>
      </c>
      <c r="G2019" t="b">
        <v>0</v>
      </c>
    </row>
    <row r="2020" spans="5:7" x14ac:dyDescent="0.25">
      <c r="E2020">
        <v>2014</v>
      </c>
      <c r="G2020" t="b">
        <v>0</v>
      </c>
    </row>
    <row r="2021" spans="5:7" x14ac:dyDescent="0.25">
      <c r="E2021">
        <v>2015</v>
      </c>
      <c r="G2021" t="b">
        <v>1</v>
      </c>
    </row>
    <row r="2022" spans="5:7" x14ac:dyDescent="0.25">
      <c r="E2022">
        <v>2016</v>
      </c>
      <c r="G2022" t="b">
        <v>0</v>
      </c>
    </row>
    <row r="2023" spans="5:7" x14ac:dyDescent="0.25">
      <c r="E2023">
        <v>2017</v>
      </c>
      <c r="G2023" t="b">
        <v>0</v>
      </c>
    </row>
    <row r="2024" spans="5:7" x14ac:dyDescent="0.25">
      <c r="E2024">
        <v>2018</v>
      </c>
      <c r="G2024" t="b">
        <v>0</v>
      </c>
    </row>
    <row r="2025" spans="5:7" x14ac:dyDescent="0.25">
      <c r="E2025">
        <v>2019</v>
      </c>
      <c r="G2025" t="b">
        <v>0</v>
      </c>
    </row>
    <row r="2026" spans="5:7" x14ac:dyDescent="0.25">
      <c r="E2026">
        <v>2020</v>
      </c>
      <c r="G2026" t="b">
        <v>0</v>
      </c>
    </row>
    <row r="2027" spans="5:7" x14ac:dyDescent="0.25">
      <c r="E2027">
        <v>2021</v>
      </c>
      <c r="G2027" t="b">
        <v>0</v>
      </c>
    </row>
    <row r="2028" spans="5:7" x14ac:dyDescent="0.25">
      <c r="E2028">
        <v>2022</v>
      </c>
      <c r="G2028" t="b">
        <v>0</v>
      </c>
    </row>
    <row r="2029" spans="5:7" x14ac:dyDescent="0.25">
      <c r="E2029">
        <v>2023</v>
      </c>
      <c r="G2029" t="b">
        <v>0</v>
      </c>
    </row>
    <row r="2030" spans="5:7" x14ac:dyDescent="0.25">
      <c r="E2030">
        <v>2024</v>
      </c>
      <c r="G2030" t="b">
        <v>0</v>
      </c>
    </row>
    <row r="2031" spans="5:7" x14ac:dyDescent="0.25">
      <c r="E2031">
        <v>2025</v>
      </c>
      <c r="G2031" t="b">
        <v>0</v>
      </c>
    </row>
    <row r="2032" spans="5:7" x14ac:dyDescent="0.25">
      <c r="E2032">
        <v>2026</v>
      </c>
      <c r="G2032" t="b">
        <v>0</v>
      </c>
    </row>
    <row r="2033" spans="5:7" x14ac:dyDescent="0.25">
      <c r="E2033">
        <v>2027</v>
      </c>
      <c r="G2033" t="b">
        <v>0</v>
      </c>
    </row>
    <row r="2034" spans="5:7" x14ac:dyDescent="0.25">
      <c r="E2034">
        <v>2028</v>
      </c>
      <c r="G2034" t="b">
        <v>0</v>
      </c>
    </row>
    <row r="2035" spans="5:7" x14ac:dyDescent="0.25">
      <c r="E2035">
        <v>2029</v>
      </c>
      <c r="G2035" t="b">
        <v>0</v>
      </c>
    </row>
    <row r="2036" spans="5:7" x14ac:dyDescent="0.25">
      <c r="E2036">
        <v>2030</v>
      </c>
      <c r="G2036" t="b">
        <v>0</v>
      </c>
    </row>
    <row r="2037" spans="5:7" x14ac:dyDescent="0.25">
      <c r="E2037">
        <v>2031</v>
      </c>
      <c r="G2037" t="b">
        <v>0</v>
      </c>
    </row>
    <row r="2038" spans="5:7" x14ac:dyDescent="0.25">
      <c r="E2038">
        <v>2032</v>
      </c>
      <c r="G2038" t="b">
        <v>1</v>
      </c>
    </row>
    <row r="2039" spans="5:7" x14ac:dyDescent="0.25">
      <c r="E2039">
        <v>2033</v>
      </c>
      <c r="G2039" t="b">
        <v>0</v>
      </c>
    </row>
    <row r="2040" spans="5:7" x14ac:dyDescent="0.25">
      <c r="E2040">
        <v>2034</v>
      </c>
      <c r="G2040" t="b">
        <v>0</v>
      </c>
    </row>
    <row r="2041" spans="5:7" x14ac:dyDescent="0.25">
      <c r="E2041">
        <v>2035</v>
      </c>
      <c r="G2041" t="b">
        <v>0</v>
      </c>
    </row>
    <row r="2042" spans="5:7" x14ac:dyDescent="0.25">
      <c r="E2042">
        <v>2036</v>
      </c>
      <c r="G2042" t="b">
        <v>0</v>
      </c>
    </row>
    <row r="2043" spans="5:7" x14ac:dyDescent="0.25">
      <c r="E2043">
        <v>2037</v>
      </c>
      <c r="G2043" t="b">
        <v>0</v>
      </c>
    </row>
    <row r="2044" spans="5:7" x14ac:dyDescent="0.25">
      <c r="E2044">
        <v>2038</v>
      </c>
      <c r="G2044" t="b">
        <v>0</v>
      </c>
    </row>
    <row r="2045" spans="5:7" x14ac:dyDescent="0.25">
      <c r="E2045">
        <v>2039</v>
      </c>
      <c r="G2045" t="b">
        <v>0</v>
      </c>
    </row>
    <row r="2046" spans="5:7" x14ac:dyDescent="0.25">
      <c r="E2046">
        <v>2040</v>
      </c>
      <c r="G2046" t="b">
        <v>0</v>
      </c>
    </row>
    <row r="2047" spans="5:7" x14ac:dyDescent="0.25">
      <c r="E2047">
        <v>2041</v>
      </c>
      <c r="G2047" t="b">
        <v>0</v>
      </c>
    </row>
    <row r="2048" spans="5:7" x14ac:dyDescent="0.25">
      <c r="E2048">
        <v>2042</v>
      </c>
      <c r="G2048" t="b">
        <v>0</v>
      </c>
    </row>
    <row r="2049" spans="5:7" x14ac:dyDescent="0.25">
      <c r="E2049">
        <v>2043</v>
      </c>
      <c r="G2049" t="b">
        <v>0</v>
      </c>
    </row>
    <row r="2050" spans="5:7" x14ac:dyDescent="0.25">
      <c r="E2050">
        <v>2044</v>
      </c>
      <c r="G2050" t="b">
        <v>0</v>
      </c>
    </row>
    <row r="2051" spans="5:7" x14ac:dyDescent="0.25">
      <c r="E2051">
        <v>2045</v>
      </c>
      <c r="G2051" t="b">
        <v>0</v>
      </c>
    </row>
    <row r="2052" spans="5:7" x14ac:dyDescent="0.25">
      <c r="E2052">
        <v>2046</v>
      </c>
      <c r="G2052" t="b">
        <v>0</v>
      </c>
    </row>
    <row r="2053" spans="5:7" x14ac:dyDescent="0.25">
      <c r="E2053">
        <v>2047</v>
      </c>
      <c r="G2053" t="b">
        <v>0</v>
      </c>
    </row>
    <row r="2054" spans="5:7" x14ac:dyDescent="0.25">
      <c r="E2054">
        <v>2048</v>
      </c>
      <c r="G2054" t="b">
        <v>0</v>
      </c>
    </row>
    <row r="2055" spans="5:7" x14ac:dyDescent="0.25">
      <c r="E2055">
        <v>2049</v>
      </c>
      <c r="G2055" t="b">
        <v>1</v>
      </c>
    </row>
    <row r="2056" spans="5:7" x14ac:dyDescent="0.25">
      <c r="E2056">
        <v>2050</v>
      </c>
      <c r="G2056" t="b">
        <v>0</v>
      </c>
    </row>
    <row r="2057" spans="5:7" x14ac:dyDescent="0.25">
      <c r="E2057">
        <v>2051</v>
      </c>
      <c r="G2057" t="b">
        <v>0</v>
      </c>
    </row>
    <row r="2058" spans="5:7" x14ac:dyDescent="0.25">
      <c r="E2058">
        <v>2052</v>
      </c>
      <c r="G2058" t="b">
        <v>0</v>
      </c>
    </row>
    <row r="2059" spans="5:7" x14ac:dyDescent="0.25">
      <c r="E2059">
        <v>2053</v>
      </c>
      <c r="G2059" t="b">
        <v>0</v>
      </c>
    </row>
    <row r="2060" spans="5:7" x14ac:dyDescent="0.25">
      <c r="E2060">
        <v>2054</v>
      </c>
      <c r="G2060" t="b">
        <v>0</v>
      </c>
    </row>
    <row r="2061" spans="5:7" x14ac:dyDescent="0.25">
      <c r="E2061">
        <v>2055</v>
      </c>
      <c r="G2061" t="b">
        <v>0</v>
      </c>
    </row>
    <row r="2062" spans="5:7" x14ac:dyDescent="0.25">
      <c r="E2062">
        <v>2056</v>
      </c>
      <c r="G2062" t="b">
        <v>0</v>
      </c>
    </row>
    <row r="2063" spans="5:7" x14ac:dyDescent="0.25">
      <c r="E2063">
        <v>2057</v>
      </c>
      <c r="G2063" t="b">
        <v>0</v>
      </c>
    </row>
    <row r="2064" spans="5:7" x14ac:dyDescent="0.25">
      <c r="E2064">
        <v>2058</v>
      </c>
      <c r="G2064" t="b">
        <v>0</v>
      </c>
    </row>
    <row r="2065" spans="5:7" x14ac:dyDescent="0.25">
      <c r="E2065">
        <v>2059</v>
      </c>
      <c r="G2065" t="b">
        <v>0</v>
      </c>
    </row>
    <row r="2066" spans="5:7" x14ac:dyDescent="0.25">
      <c r="E2066">
        <v>2060</v>
      </c>
      <c r="G2066" t="b">
        <v>0</v>
      </c>
    </row>
    <row r="2067" spans="5:7" x14ac:dyDescent="0.25">
      <c r="E2067">
        <v>2061</v>
      </c>
      <c r="G2067" t="b">
        <v>0</v>
      </c>
    </row>
    <row r="2068" spans="5:7" x14ac:dyDescent="0.25">
      <c r="E2068">
        <v>2062</v>
      </c>
      <c r="G2068" t="b">
        <v>0</v>
      </c>
    </row>
    <row r="2069" spans="5:7" x14ac:dyDescent="0.25">
      <c r="E2069">
        <v>2063</v>
      </c>
      <c r="G2069" t="b">
        <v>0</v>
      </c>
    </row>
    <row r="2070" spans="5:7" x14ac:dyDescent="0.25">
      <c r="E2070">
        <v>2064</v>
      </c>
      <c r="G2070" t="b">
        <v>0</v>
      </c>
    </row>
    <row r="2071" spans="5:7" x14ac:dyDescent="0.25">
      <c r="E2071">
        <v>2065</v>
      </c>
      <c r="G2071" t="b">
        <v>0</v>
      </c>
    </row>
    <row r="2072" spans="5:7" x14ac:dyDescent="0.25">
      <c r="E2072">
        <v>2066</v>
      </c>
      <c r="G2072" t="b">
        <v>0</v>
      </c>
    </row>
    <row r="2073" spans="5:7" x14ac:dyDescent="0.25">
      <c r="E2073">
        <v>2067</v>
      </c>
      <c r="G2073" t="b">
        <v>0</v>
      </c>
    </row>
    <row r="2074" spans="5:7" x14ac:dyDescent="0.25">
      <c r="E2074">
        <v>2068</v>
      </c>
      <c r="G2074" t="b">
        <v>0</v>
      </c>
    </row>
    <row r="2075" spans="5:7" x14ac:dyDescent="0.25">
      <c r="E2075">
        <v>2069</v>
      </c>
      <c r="G2075" t="b">
        <v>0</v>
      </c>
    </row>
    <row r="2076" spans="5:7" x14ac:dyDescent="0.25">
      <c r="E2076">
        <v>2070</v>
      </c>
      <c r="G2076" t="b">
        <v>0</v>
      </c>
    </row>
    <row r="2077" spans="5:7" x14ac:dyDescent="0.25">
      <c r="E2077">
        <v>2071</v>
      </c>
      <c r="G2077" t="b">
        <v>0</v>
      </c>
    </row>
    <row r="2078" spans="5:7" x14ac:dyDescent="0.25">
      <c r="E2078">
        <v>2072</v>
      </c>
      <c r="G2078" t="b">
        <v>0</v>
      </c>
    </row>
    <row r="2079" spans="5:7" x14ac:dyDescent="0.25">
      <c r="E2079">
        <v>2073</v>
      </c>
      <c r="G2079" t="b">
        <v>0</v>
      </c>
    </row>
    <row r="2080" spans="5:7" x14ac:dyDescent="0.25">
      <c r="E2080">
        <v>2074</v>
      </c>
      <c r="G2080" t="b">
        <v>0</v>
      </c>
    </row>
    <row r="2081" spans="5:7" x14ac:dyDescent="0.25">
      <c r="E2081">
        <v>2075</v>
      </c>
      <c r="G2081" t="b">
        <v>0</v>
      </c>
    </row>
    <row r="2082" spans="5:7" x14ac:dyDescent="0.25">
      <c r="E2082">
        <v>2076</v>
      </c>
      <c r="G2082" t="b">
        <v>0</v>
      </c>
    </row>
    <row r="2083" spans="5:7" x14ac:dyDescent="0.25">
      <c r="E2083">
        <v>2077</v>
      </c>
      <c r="G2083" t="b">
        <v>0</v>
      </c>
    </row>
    <row r="2084" spans="5:7" x14ac:dyDescent="0.25">
      <c r="E2084">
        <v>2078</v>
      </c>
      <c r="G2084" t="b">
        <v>0</v>
      </c>
    </row>
    <row r="2085" spans="5:7" x14ac:dyDescent="0.25">
      <c r="E2085">
        <v>2079</v>
      </c>
      <c r="G2085" t="b">
        <v>0</v>
      </c>
    </row>
    <row r="2086" spans="5:7" x14ac:dyDescent="0.25">
      <c r="E2086">
        <v>2080</v>
      </c>
      <c r="G2086" t="b">
        <v>0</v>
      </c>
    </row>
    <row r="2087" spans="5:7" x14ac:dyDescent="0.25">
      <c r="E2087">
        <v>2081</v>
      </c>
      <c r="G2087" t="b">
        <v>0</v>
      </c>
    </row>
    <row r="2088" spans="5:7" x14ac:dyDescent="0.25">
      <c r="E2088">
        <v>2082</v>
      </c>
      <c r="G2088" t="b">
        <v>0</v>
      </c>
    </row>
    <row r="2089" spans="5:7" x14ac:dyDescent="0.25">
      <c r="E2089">
        <v>2083</v>
      </c>
      <c r="G2089" t="b">
        <v>0</v>
      </c>
    </row>
    <row r="2090" spans="5:7" x14ac:dyDescent="0.25">
      <c r="E2090">
        <v>2084</v>
      </c>
      <c r="G2090" t="b">
        <v>0</v>
      </c>
    </row>
    <row r="2091" spans="5:7" x14ac:dyDescent="0.25">
      <c r="E2091">
        <v>2085</v>
      </c>
      <c r="G2091" t="b">
        <v>0</v>
      </c>
    </row>
    <row r="2092" spans="5:7" x14ac:dyDescent="0.25">
      <c r="E2092">
        <v>2086</v>
      </c>
      <c r="G2092" t="b">
        <v>0</v>
      </c>
    </row>
    <row r="2093" spans="5:7" x14ac:dyDescent="0.25">
      <c r="E2093">
        <v>2087</v>
      </c>
      <c r="G2093" t="b">
        <v>0</v>
      </c>
    </row>
    <row r="2094" spans="5:7" x14ac:dyDescent="0.25">
      <c r="E2094">
        <v>2088</v>
      </c>
      <c r="G2094" t="b">
        <v>0</v>
      </c>
    </row>
    <row r="2095" spans="5:7" x14ac:dyDescent="0.25">
      <c r="E2095">
        <v>2089</v>
      </c>
      <c r="G2095" t="b">
        <v>0</v>
      </c>
    </row>
    <row r="2096" spans="5:7" x14ac:dyDescent="0.25">
      <c r="E2096">
        <v>2090</v>
      </c>
      <c r="G2096" t="b">
        <v>1</v>
      </c>
    </row>
    <row r="2097" spans="5:7" x14ac:dyDescent="0.25">
      <c r="E2097">
        <v>2091</v>
      </c>
      <c r="G2097" t="b">
        <v>0</v>
      </c>
    </row>
    <row r="2098" spans="5:7" x14ac:dyDescent="0.25">
      <c r="E2098">
        <v>2092</v>
      </c>
      <c r="G2098" t="b">
        <v>0</v>
      </c>
    </row>
    <row r="2099" spans="5:7" x14ac:dyDescent="0.25">
      <c r="E2099">
        <v>2093</v>
      </c>
      <c r="G2099" t="b">
        <v>0</v>
      </c>
    </row>
    <row r="2100" spans="5:7" x14ac:dyDescent="0.25">
      <c r="E2100">
        <v>2094</v>
      </c>
      <c r="G2100" t="b">
        <v>0</v>
      </c>
    </row>
    <row r="2101" spans="5:7" x14ac:dyDescent="0.25">
      <c r="E2101">
        <v>2095</v>
      </c>
      <c r="G2101" t="b">
        <v>0</v>
      </c>
    </row>
    <row r="2102" spans="5:7" x14ac:dyDescent="0.25">
      <c r="E2102">
        <v>2096</v>
      </c>
      <c r="G2102" t="b">
        <v>0</v>
      </c>
    </row>
    <row r="2103" spans="5:7" x14ac:dyDescent="0.25">
      <c r="E2103">
        <v>2097</v>
      </c>
      <c r="G2103" t="b">
        <v>0</v>
      </c>
    </row>
    <row r="2104" spans="5:7" x14ac:dyDescent="0.25">
      <c r="E2104">
        <v>2098</v>
      </c>
      <c r="G2104" t="b">
        <v>0</v>
      </c>
    </row>
    <row r="2105" spans="5:7" x14ac:dyDescent="0.25">
      <c r="E2105">
        <v>2099</v>
      </c>
      <c r="G2105" t="b">
        <v>1</v>
      </c>
    </row>
    <row r="2106" spans="5:7" x14ac:dyDescent="0.25">
      <c r="E2106">
        <v>2100</v>
      </c>
      <c r="G2106" t="b">
        <v>0</v>
      </c>
    </row>
    <row r="2107" spans="5:7" x14ac:dyDescent="0.25">
      <c r="E2107">
        <v>2101</v>
      </c>
      <c r="G2107" t="b">
        <v>0</v>
      </c>
    </row>
    <row r="2108" spans="5:7" x14ac:dyDescent="0.25">
      <c r="E2108">
        <v>2102</v>
      </c>
      <c r="G2108" t="b">
        <v>1</v>
      </c>
    </row>
    <row r="2109" spans="5:7" x14ac:dyDescent="0.25">
      <c r="E2109">
        <v>2103</v>
      </c>
      <c r="G2109" t="b">
        <v>0</v>
      </c>
    </row>
    <row r="2110" spans="5:7" x14ac:dyDescent="0.25">
      <c r="E2110">
        <v>2104</v>
      </c>
      <c r="G2110" t="b">
        <v>0</v>
      </c>
    </row>
    <row r="2111" spans="5:7" x14ac:dyDescent="0.25">
      <c r="E2111">
        <v>2105</v>
      </c>
      <c r="G2111" t="b">
        <v>0</v>
      </c>
    </row>
    <row r="2112" spans="5:7" x14ac:dyDescent="0.25">
      <c r="E2112">
        <v>2106</v>
      </c>
      <c r="G2112" t="b">
        <v>1</v>
      </c>
    </row>
    <row r="2113" spans="5:7" x14ac:dyDescent="0.25">
      <c r="E2113">
        <v>2107</v>
      </c>
      <c r="G2113" t="b">
        <v>0</v>
      </c>
    </row>
    <row r="2114" spans="5:7" x14ac:dyDescent="0.25">
      <c r="E2114">
        <v>2108</v>
      </c>
      <c r="G2114" t="b">
        <v>0</v>
      </c>
    </row>
    <row r="2115" spans="5:7" x14ac:dyDescent="0.25">
      <c r="E2115">
        <v>2109</v>
      </c>
      <c r="G2115" t="b">
        <v>0</v>
      </c>
    </row>
    <row r="2116" spans="5:7" x14ac:dyDescent="0.25">
      <c r="E2116">
        <v>2110</v>
      </c>
      <c r="G2116" t="b">
        <v>0</v>
      </c>
    </row>
    <row r="2117" spans="5:7" x14ac:dyDescent="0.25">
      <c r="E2117">
        <v>2111</v>
      </c>
      <c r="G2117" t="b">
        <v>0</v>
      </c>
    </row>
    <row r="2118" spans="5:7" x14ac:dyDescent="0.25">
      <c r="E2118">
        <v>2112</v>
      </c>
      <c r="G2118" t="b">
        <v>0</v>
      </c>
    </row>
    <row r="2119" spans="5:7" x14ac:dyDescent="0.25">
      <c r="E2119">
        <v>2113</v>
      </c>
      <c r="G2119" t="b">
        <v>0</v>
      </c>
    </row>
    <row r="2120" spans="5:7" x14ac:dyDescent="0.25">
      <c r="E2120">
        <v>2114</v>
      </c>
      <c r="G2120" t="b">
        <v>1</v>
      </c>
    </row>
    <row r="2121" spans="5:7" x14ac:dyDescent="0.25">
      <c r="E2121">
        <v>2115</v>
      </c>
      <c r="G2121" t="b">
        <v>0</v>
      </c>
    </row>
    <row r="2122" spans="5:7" x14ac:dyDescent="0.25">
      <c r="E2122">
        <v>2116</v>
      </c>
      <c r="G2122" t="b">
        <v>0</v>
      </c>
    </row>
    <row r="2123" spans="5:7" x14ac:dyDescent="0.25">
      <c r="E2123">
        <v>2117</v>
      </c>
      <c r="G2123" t="b">
        <v>0</v>
      </c>
    </row>
    <row r="2124" spans="5:7" x14ac:dyDescent="0.25">
      <c r="E2124">
        <v>2118</v>
      </c>
      <c r="G2124" t="b">
        <v>0</v>
      </c>
    </row>
    <row r="2125" spans="5:7" x14ac:dyDescent="0.25">
      <c r="E2125">
        <v>2119</v>
      </c>
      <c r="G2125" t="b">
        <v>0</v>
      </c>
    </row>
    <row r="2126" spans="5:7" x14ac:dyDescent="0.25">
      <c r="E2126">
        <v>2120</v>
      </c>
      <c r="G2126" t="b">
        <v>0</v>
      </c>
    </row>
    <row r="2127" spans="5:7" x14ac:dyDescent="0.25">
      <c r="E2127">
        <v>2121</v>
      </c>
      <c r="G2127" t="b">
        <v>0</v>
      </c>
    </row>
    <row r="2128" spans="5:7" x14ac:dyDescent="0.25">
      <c r="E2128">
        <v>2122</v>
      </c>
      <c r="G2128" t="b">
        <v>0</v>
      </c>
    </row>
    <row r="2129" spans="5:7" x14ac:dyDescent="0.25">
      <c r="E2129">
        <v>2123</v>
      </c>
      <c r="G2129" t="b">
        <v>0</v>
      </c>
    </row>
    <row r="2130" spans="5:7" x14ac:dyDescent="0.25">
      <c r="E2130">
        <v>2124</v>
      </c>
      <c r="G2130" t="b">
        <v>0</v>
      </c>
    </row>
    <row r="2131" spans="5:7" x14ac:dyDescent="0.25">
      <c r="E2131">
        <v>2125</v>
      </c>
      <c r="G2131" t="b">
        <v>0</v>
      </c>
    </row>
    <row r="2132" spans="5:7" x14ac:dyDescent="0.25">
      <c r="E2132">
        <v>2126</v>
      </c>
      <c r="G2132" t="b">
        <v>0</v>
      </c>
    </row>
    <row r="2133" spans="5:7" x14ac:dyDescent="0.25">
      <c r="E2133">
        <v>2127</v>
      </c>
      <c r="G2133" t="b">
        <v>0</v>
      </c>
    </row>
    <row r="2134" spans="5:7" x14ac:dyDescent="0.25">
      <c r="E2134">
        <v>2128</v>
      </c>
      <c r="G2134" t="b">
        <v>0</v>
      </c>
    </row>
    <row r="2135" spans="5:7" x14ac:dyDescent="0.25">
      <c r="E2135">
        <v>2129</v>
      </c>
      <c r="G2135" t="b">
        <v>1</v>
      </c>
    </row>
    <row r="2136" spans="5:7" x14ac:dyDescent="0.25">
      <c r="E2136">
        <v>2130</v>
      </c>
      <c r="G2136" t="b">
        <v>0</v>
      </c>
    </row>
    <row r="2137" spans="5:7" x14ac:dyDescent="0.25">
      <c r="E2137">
        <v>2131</v>
      </c>
      <c r="G2137" t="b">
        <v>0</v>
      </c>
    </row>
    <row r="2138" spans="5:7" x14ac:dyDescent="0.25">
      <c r="E2138">
        <v>2132</v>
      </c>
      <c r="G2138" t="b">
        <v>0</v>
      </c>
    </row>
    <row r="2139" spans="5:7" x14ac:dyDescent="0.25">
      <c r="E2139">
        <v>2133</v>
      </c>
      <c r="G2139" t="b">
        <v>0</v>
      </c>
    </row>
    <row r="2140" spans="5:7" x14ac:dyDescent="0.25">
      <c r="E2140">
        <v>2134</v>
      </c>
      <c r="G2140" t="b">
        <v>0</v>
      </c>
    </row>
    <row r="2141" spans="5:7" x14ac:dyDescent="0.25">
      <c r="E2141">
        <v>2135</v>
      </c>
      <c r="G2141" t="b">
        <v>0</v>
      </c>
    </row>
    <row r="2142" spans="5:7" x14ac:dyDescent="0.25">
      <c r="E2142">
        <v>2136</v>
      </c>
      <c r="G2142" t="b">
        <v>1</v>
      </c>
    </row>
    <row r="2143" spans="5:7" x14ac:dyDescent="0.25">
      <c r="E2143">
        <v>2137</v>
      </c>
      <c r="G2143" t="b">
        <v>0</v>
      </c>
    </row>
    <row r="2144" spans="5:7" x14ac:dyDescent="0.25">
      <c r="E2144">
        <v>2138</v>
      </c>
      <c r="G2144" t="b">
        <v>0</v>
      </c>
    </row>
    <row r="2145" spans="5:7" x14ac:dyDescent="0.25">
      <c r="E2145">
        <v>2139</v>
      </c>
      <c r="G2145" t="b">
        <v>0</v>
      </c>
    </row>
    <row r="2146" spans="5:7" x14ac:dyDescent="0.25">
      <c r="E2146">
        <v>2140</v>
      </c>
      <c r="G2146" t="b">
        <v>0</v>
      </c>
    </row>
    <row r="2147" spans="5:7" x14ac:dyDescent="0.25">
      <c r="E2147">
        <v>2141</v>
      </c>
      <c r="G2147" t="b">
        <v>0</v>
      </c>
    </row>
    <row r="2148" spans="5:7" x14ac:dyDescent="0.25">
      <c r="E2148">
        <v>2142</v>
      </c>
      <c r="G2148" t="b">
        <v>0</v>
      </c>
    </row>
    <row r="2149" spans="5:7" x14ac:dyDescent="0.25">
      <c r="E2149">
        <v>2143</v>
      </c>
      <c r="G2149" t="b">
        <v>0</v>
      </c>
    </row>
    <row r="2150" spans="5:7" x14ac:dyDescent="0.25">
      <c r="E2150">
        <v>2144</v>
      </c>
      <c r="G2150" t="b">
        <v>0</v>
      </c>
    </row>
    <row r="2151" spans="5:7" x14ac:dyDescent="0.25">
      <c r="E2151">
        <v>2145</v>
      </c>
      <c r="G2151" t="b">
        <v>0</v>
      </c>
    </row>
    <row r="2152" spans="5:7" x14ac:dyDescent="0.25">
      <c r="E2152">
        <v>2146</v>
      </c>
      <c r="G2152" t="b">
        <v>0</v>
      </c>
    </row>
    <row r="2153" spans="5:7" x14ac:dyDescent="0.25">
      <c r="E2153">
        <v>2147</v>
      </c>
      <c r="G2153" t="b">
        <v>0</v>
      </c>
    </row>
    <row r="2154" spans="5:7" x14ac:dyDescent="0.25">
      <c r="E2154">
        <v>2148</v>
      </c>
      <c r="G2154" t="b">
        <v>0</v>
      </c>
    </row>
    <row r="2155" spans="5:7" x14ac:dyDescent="0.25">
      <c r="E2155">
        <v>2149</v>
      </c>
      <c r="G2155" t="b">
        <v>1</v>
      </c>
    </row>
    <row r="2156" spans="5:7" x14ac:dyDescent="0.25">
      <c r="E2156">
        <v>2150</v>
      </c>
      <c r="G2156" t="b">
        <v>0</v>
      </c>
    </row>
    <row r="2157" spans="5:7" x14ac:dyDescent="0.25">
      <c r="E2157">
        <v>2151</v>
      </c>
      <c r="G2157" t="b">
        <v>0</v>
      </c>
    </row>
    <row r="2158" spans="5:7" x14ac:dyDescent="0.25">
      <c r="E2158">
        <v>2152</v>
      </c>
      <c r="G2158" t="b">
        <v>1</v>
      </c>
    </row>
    <row r="2159" spans="5:7" x14ac:dyDescent="0.25">
      <c r="E2159">
        <v>2153</v>
      </c>
      <c r="G2159" t="b">
        <v>0</v>
      </c>
    </row>
    <row r="2160" spans="5:7" x14ac:dyDescent="0.25">
      <c r="E2160">
        <v>2154</v>
      </c>
      <c r="G2160" t="b">
        <v>0</v>
      </c>
    </row>
    <row r="2161" spans="5:7" x14ac:dyDescent="0.25">
      <c r="E2161">
        <v>2155</v>
      </c>
      <c r="G2161" t="b">
        <v>0</v>
      </c>
    </row>
    <row r="2162" spans="5:7" x14ac:dyDescent="0.25">
      <c r="E2162">
        <v>2156</v>
      </c>
      <c r="G2162" t="b">
        <v>0</v>
      </c>
    </row>
    <row r="2163" spans="5:7" x14ac:dyDescent="0.25">
      <c r="E2163">
        <v>2157</v>
      </c>
      <c r="G2163" t="b">
        <v>0</v>
      </c>
    </row>
    <row r="2164" spans="5:7" x14ac:dyDescent="0.25">
      <c r="E2164">
        <v>2158</v>
      </c>
      <c r="G2164" t="b">
        <v>1</v>
      </c>
    </row>
    <row r="2165" spans="5:7" x14ac:dyDescent="0.25">
      <c r="E2165">
        <v>2159</v>
      </c>
      <c r="G2165" t="b">
        <v>0</v>
      </c>
    </row>
    <row r="2166" spans="5:7" x14ac:dyDescent="0.25">
      <c r="E2166">
        <v>2160</v>
      </c>
      <c r="G2166" t="b">
        <v>0</v>
      </c>
    </row>
    <row r="2167" spans="5:7" x14ac:dyDescent="0.25">
      <c r="E2167">
        <v>2161</v>
      </c>
      <c r="G2167" t="b">
        <v>0</v>
      </c>
    </row>
    <row r="2168" spans="5:7" x14ac:dyDescent="0.25">
      <c r="E2168">
        <v>2162</v>
      </c>
      <c r="G2168" t="b">
        <v>0</v>
      </c>
    </row>
    <row r="2169" spans="5:7" x14ac:dyDescent="0.25">
      <c r="E2169">
        <v>2163</v>
      </c>
      <c r="G2169" t="b">
        <v>0</v>
      </c>
    </row>
    <row r="2170" spans="5:7" x14ac:dyDescent="0.25">
      <c r="E2170">
        <v>2164</v>
      </c>
      <c r="G2170" t="b">
        <v>0</v>
      </c>
    </row>
    <row r="2171" spans="5:7" x14ac:dyDescent="0.25">
      <c r="E2171">
        <v>2165</v>
      </c>
      <c r="G2171" t="b">
        <v>0</v>
      </c>
    </row>
    <row r="2172" spans="5:7" x14ac:dyDescent="0.25">
      <c r="E2172">
        <v>2166</v>
      </c>
      <c r="G2172" t="b">
        <v>0</v>
      </c>
    </row>
    <row r="2173" spans="5:7" x14ac:dyDescent="0.25">
      <c r="E2173">
        <v>2167</v>
      </c>
      <c r="G2173" t="b">
        <v>1</v>
      </c>
    </row>
    <row r="2174" spans="5:7" x14ac:dyDescent="0.25">
      <c r="E2174">
        <v>2168</v>
      </c>
      <c r="G2174" t="b">
        <v>0</v>
      </c>
    </row>
    <row r="2175" spans="5:7" x14ac:dyDescent="0.25">
      <c r="E2175">
        <v>2169</v>
      </c>
      <c r="G2175" t="b">
        <v>0</v>
      </c>
    </row>
    <row r="2176" spans="5:7" x14ac:dyDescent="0.25">
      <c r="E2176">
        <v>2170</v>
      </c>
      <c r="G2176" t="b">
        <v>0</v>
      </c>
    </row>
    <row r="2177" spans="5:7" x14ac:dyDescent="0.25">
      <c r="E2177">
        <v>2171</v>
      </c>
      <c r="G2177" t="b">
        <v>0</v>
      </c>
    </row>
    <row r="2178" spans="5:7" x14ac:dyDescent="0.25">
      <c r="E2178">
        <v>2172</v>
      </c>
      <c r="G2178" t="b">
        <v>0</v>
      </c>
    </row>
    <row r="2179" spans="5:7" x14ac:dyDescent="0.25">
      <c r="E2179">
        <v>2173</v>
      </c>
      <c r="G2179" t="b">
        <v>0</v>
      </c>
    </row>
    <row r="2180" spans="5:7" x14ac:dyDescent="0.25">
      <c r="E2180">
        <v>2174</v>
      </c>
      <c r="G2180" t="b">
        <v>0</v>
      </c>
    </row>
    <row r="2181" spans="5:7" x14ac:dyDescent="0.25">
      <c r="E2181">
        <v>2175</v>
      </c>
      <c r="G2181" t="b">
        <v>0</v>
      </c>
    </row>
    <row r="2182" spans="5:7" x14ac:dyDescent="0.25">
      <c r="E2182">
        <v>2176</v>
      </c>
      <c r="G2182" t="b">
        <v>1</v>
      </c>
    </row>
    <row r="2183" spans="5:7" x14ac:dyDescent="0.25">
      <c r="E2183">
        <v>2177</v>
      </c>
      <c r="G2183" t="b">
        <v>0</v>
      </c>
    </row>
    <row r="2184" spans="5:7" x14ac:dyDescent="0.25">
      <c r="E2184">
        <v>2178</v>
      </c>
      <c r="G2184" t="b">
        <v>0</v>
      </c>
    </row>
    <row r="2185" spans="5:7" x14ac:dyDescent="0.25">
      <c r="E2185">
        <v>2179</v>
      </c>
      <c r="G2185" t="b">
        <v>0</v>
      </c>
    </row>
    <row r="2186" spans="5:7" x14ac:dyDescent="0.25">
      <c r="E2186">
        <v>2180</v>
      </c>
      <c r="G2186" t="b">
        <v>1</v>
      </c>
    </row>
    <row r="2187" spans="5:7" x14ac:dyDescent="0.25">
      <c r="E2187">
        <v>2181</v>
      </c>
      <c r="G2187" t="b">
        <v>0</v>
      </c>
    </row>
    <row r="2188" spans="5:7" x14ac:dyDescent="0.25">
      <c r="E2188">
        <v>2182</v>
      </c>
      <c r="G2188" t="b">
        <v>0</v>
      </c>
    </row>
    <row r="2189" spans="5:7" x14ac:dyDescent="0.25">
      <c r="E2189">
        <v>2183</v>
      </c>
      <c r="G2189" t="b">
        <v>0</v>
      </c>
    </row>
    <row r="2190" spans="5:7" x14ac:dyDescent="0.25">
      <c r="E2190">
        <v>2184</v>
      </c>
      <c r="G2190" t="b">
        <v>1</v>
      </c>
    </row>
    <row r="2191" spans="5:7" x14ac:dyDescent="0.25">
      <c r="E2191">
        <v>2185</v>
      </c>
      <c r="G2191" t="b">
        <v>0</v>
      </c>
    </row>
    <row r="2192" spans="5:7" x14ac:dyDescent="0.25">
      <c r="E2192">
        <v>2186</v>
      </c>
      <c r="G2192" t="b">
        <v>0</v>
      </c>
    </row>
    <row r="2193" spans="5:7" x14ac:dyDescent="0.25">
      <c r="E2193">
        <v>2187</v>
      </c>
      <c r="G2193" t="b">
        <v>0</v>
      </c>
    </row>
    <row r="2194" spans="5:7" x14ac:dyDescent="0.25">
      <c r="E2194">
        <v>2188</v>
      </c>
      <c r="G2194" t="b">
        <v>0</v>
      </c>
    </row>
    <row r="2195" spans="5:7" x14ac:dyDescent="0.25">
      <c r="E2195">
        <v>2189</v>
      </c>
      <c r="G2195" t="b">
        <v>0</v>
      </c>
    </row>
    <row r="2196" spans="5:7" x14ac:dyDescent="0.25">
      <c r="E2196">
        <v>2190</v>
      </c>
      <c r="G2196" t="b">
        <v>0</v>
      </c>
    </row>
    <row r="2197" spans="5:7" x14ac:dyDescent="0.25">
      <c r="E2197">
        <v>2191</v>
      </c>
      <c r="G2197" t="b">
        <v>0</v>
      </c>
    </row>
    <row r="2198" spans="5:7" x14ac:dyDescent="0.25">
      <c r="E2198">
        <v>2192</v>
      </c>
      <c r="G2198" t="b">
        <v>0</v>
      </c>
    </row>
    <row r="2199" spans="5:7" x14ac:dyDescent="0.25">
      <c r="E2199">
        <v>2193</v>
      </c>
      <c r="G2199" t="b">
        <v>0</v>
      </c>
    </row>
    <row r="2200" spans="5:7" x14ac:dyDescent="0.25">
      <c r="E2200">
        <v>2194</v>
      </c>
      <c r="G2200" t="b">
        <v>0</v>
      </c>
    </row>
    <row r="2201" spans="5:7" x14ac:dyDescent="0.25">
      <c r="E2201">
        <v>2195</v>
      </c>
      <c r="G2201" t="b">
        <v>0</v>
      </c>
    </row>
    <row r="2202" spans="5:7" x14ac:dyDescent="0.25">
      <c r="E2202">
        <v>2196</v>
      </c>
      <c r="G2202" t="b">
        <v>0</v>
      </c>
    </row>
    <row r="2203" spans="5:7" x14ac:dyDescent="0.25">
      <c r="E2203">
        <v>2197</v>
      </c>
      <c r="G2203" t="b">
        <v>0</v>
      </c>
    </row>
    <row r="2204" spans="5:7" x14ac:dyDescent="0.25">
      <c r="E2204">
        <v>2198</v>
      </c>
      <c r="G2204" t="b">
        <v>0</v>
      </c>
    </row>
    <row r="2205" spans="5:7" x14ac:dyDescent="0.25">
      <c r="E2205">
        <v>2199</v>
      </c>
      <c r="G2205" t="b">
        <v>0</v>
      </c>
    </row>
    <row r="2206" spans="5:7" x14ac:dyDescent="0.25">
      <c r="E2206">
        <v>2200</v>
      </c>
      <c r="G2206" t="b">
        <v>0</v>
      </c>
    </row>
    <row r="2207" spans="5:7" x14ac:dyDescent="0.25">
      <c r="E2207">
        <v>2201</v>
      </c>
      <c r="G2207" t="b">
        <v>0</v>
      </c>
    </row>
    <row r="2208" spans="5:7" x14ac:dyDescent="0.25">
      <c r="E2208">
        <v>2202</v>
      </c>
      <c r="G2208" t="b">
        <v>0</v>
      </c>
    </row>
    <row r="2209" spans="5:7" x14ac:dyDescent="0.25">
      <c r="E2209">
        <v>2203</v>
      </c>
      <c r="G2209" t="b">
        <v>0</v>
      </c>
    </row>
    <row r="2210" spans="5:7" x14ac:dyDescent="0.25">
      <c r="E2210">
        <v>2204</v>
      </c>
      <c r="G2210" t="b">
        <v>0</v>
      </c>
    </row>
    <row r="2211" spans="5:7" x14ac:dyDescent="0.25">
      <c r="E2211">
        <v>2205</v>
      </c>
      <c r="G2211" t="b">
        <v>0</v>
      </c>
    </row>
    <row r="2212" spans="5:7" x14ac:dyDescent="0.25">
      <c r="E2212">
        <v>2206</v>
      </c>
      <c r="G2212" t="b">
        <v>0</v>
      </c>
    </row>
    <row r="2213" spans="5:7" x14ac:dyDescent="0.25">
      <c r="E2213">
        <v>2207</v>
      </c>
      <c r="G2213" t="b">
        <v>0</v>
      </c>
    </row>
    <row r="2214" spans="5:7" x14ac:dyDescent="0.25">
      <c r="E2214">
        <v>2208</v>
      </c>
      <c r="G2214" t="b">
        <v>0</v>
      </c>
    </row>
    <row r="2215" spans="5:7" x14ac:dyDescent="0.25">
      <c r="E2215">
        <v>2209</v>
      </c>
      <c r="G2215" t="b">
        <v>0</v>
      </c>
    </row>
    <row r="2216" spans="5:7" x14ac:dyDescent="0.25">
      <c r="E2216">
        <v>2210</v>
      </c>
      <c r="G2216" t="b">
        <v>0</v>
      </c>
    </row>
    <row r="2217" spans="5:7" x14ac:dyDescent="0.25">
      <c r="E2217">
        <v>2211</v>
      </c>
      <c r="G2217" t="b">
        <v>0</v>
      </c>
    </row>
    <row r="2218" spans="5:7" x14ac:dyDescent="0.25">
      <c r="E2218">
        <v>2212</v>
      </c>
      <c r="G2218" t="b">
        <v>0</v>
      </c>
    </row>
    <row r="2219" spans="5:7" x14ac:dyDescent="0.25">
      <c r="E2219">
        <v>2213</v>
      </c>
      <c r="G2219" t="b">
        <v>0</v>
      </c>
    </row>
    <row r="2220" spans="5:7" x14ac:dyDescent="0.25">
      <c r="E2220">
        <v>2214</v>
      </c>
      <c r="G2220" t="b">
        <v>0</v>
      </c>
    </row>
    <row r="2221" spans="5:7" x14ac:dyDescent="0.25">
      <c r="E2221">
        <v>2215</v>
      </c>
      <c r="G2221" t="b">
        <v>1</v>
      </c>
    </row>
    <row r="2222" spans="5:7" x14ac:dyDescent="0.25">
      <c r="E2222">
        <v>2216</v>
      </c>
      <c r="G2222" t="b">
        <v>0</v>
      </c>
    </row>
    <row r="2223" spans="5:7" x14ac:dyDescent="0.25">
      <c r="E2223">
        <v>2217</v>
      </c>
      <c r="G2223" t="b">
        <v>1</v>
      </c>
    </row>
    <row r="2224" spans="5:7" x14ac:dyDescent="0.25">
      <c r="E2224">
        <v>2218</v>
      </c>
      <c r="G2224" t="b">
        <v>0</v>
      </c>
    </row>
    <row r="2225" spans="5:7" x14ac:dyDescent="0.25">
      <c r="E2225">
        <v>2219</v>
      </c>
      <c r="G2225" t="b">
        <v>0</v>
      </c>
    </row>
    <row r="2226" spans="5:7" x14ac:dyDescent="0.25">
      <c r="E2226">
        <v>2220</v>
      </c>
      <c r="G2226" t="b">
        <v>0</v>
      </c>
    </row>
    <row r="2227" spans="5:7" x14ac:dyDescent="0.25">
      <c r="E2227">
        <v>2221</v>
      </c>
      <c r="G2227" t="b">
        <v>0</v>
      </c>
    </row>
    <row r="2228" spans="5:7" x14ac:dyDescent="0.25">
      <c r="E2228">
        <v>2222</v>
      </c>
      <c r="G2228" t="b">
        <v>0</v>
      </c>
    </row>
    <row r="2229" spans="5:7" x14ac:dyDescent="0.25">
      <c r="E2229">
        <v>2223</v>
      </c>
      <c r="G2229" t="b">
        <v>0</v>
      </c>
    </row>
    <row r="2230" spans="5:7" x14ac:dyDescent="0.25">
      <c r="E2230">
        <v>2224</v>
      </c>
      <c r="G2230" t="b">
        <v>0</v>
      </c>
    </row>
    <row r="2231" spans="5:7" x14ac:dyDescent="0.25">
      <c r="E2231">
        <v>2225</v>
      </c>
      <c r="G2231" t="b">
        <v>0</v>
      </c>
    </row>
    <row r="2232" spans="5:7" x14ac:dyDescent="0.25">
      <c r="E2232">
        <v>2226</v>
      </c>
      <c r="G2232" t="b">
        <v>0</v>
      </c>
    </row>
    <row r="2233" spans="5:7" x14ac:dyDescent="0.25">
      <c r="E2233">
        <v>2227</v>
      </c>
      <c r="G2233" t="b">
        <v>0</v>
      </c>
    </row>
    <row r="2234" spans="5:7" x14ac:dyDescent="0.25">
      <c r="E2234">
        <v>2228</v>
      </c>
      <c r="G2234" t="b">
        <v>0</v>
      </c>
    </row>
    <row r="2235" spans="5:7" x14ac:dyDescent="0.25">
      <c r="E2235">
        <v>2229</v>
      </c>
      <c r="G2235" t="b">
        <v>0</v>
      </c>
    </row>
    <row r="2236" spans="5:7" x14ac:dyDescent="0.25">
      <c r="E2236">
        <v>2230</v>
      </c>
      <c r="G2236" t="b">
        <v>0</v>
      </c>
    </row>
    <row r="2237" spans="5:7" x14ac:dyDescent="0.25">
      <c r="E2237">
        <v>2231</v>
      </c>
      <c r="G2237" t="b">
        <v>0</v>
      </c>
    </row>
    <row r="2238" spans="5:7" x14ac:dyDescent="0.25">
      <c r="E2238">
        <v>2232</v>
      </c>
      <c r="G2238" t="b">
        <v>0</v>
      </c>
    </row>
    <row r="2239" spans="5:7" x14ac:dyDescent="0.25">
      <c r="E2239">
        <v>2233</v>
      </c>
      <c r="G2239" t="b">
        <v>0</v>
      </c>
    </row>
    <row r="2240" spans="5:7" x14ac:dyDescent="0.25">
      <c r="E2240">
        <v>2234</v>
      </c>
      <c r="G2240" t="b">
        <v>0</v>
      </c>
    </row>
    <row r="2241" spans="5:7" x14ac:dyDescent="0.25">
      <c r="E2241">
        <v>2235</v>
      </c>
      <c r="G2241" t="b">
        <v>0</v>
      </c>
    </row>
    <row r="2242" spans="5:7" x14ac:dyDescent="0.25">
      <c r="E2242">
        <v>2236</v>
      </c>
      <c r="G2242" t="b">
        <v>0</v>
      </c>
    </row>
    <row r="2243" spans="5:7" x14ac:dyDescent="0.25">
      <c r="E2243">
        <v>2237</v>
      </c>
      <c r="G2243" t="b">
        <v>0</v>
      </c>
    </row>
    <row r="2244" spans="5:7" x14ac:dyDescent="0.25">
      <c r="E2244">
        <v>2238</v>
      </c>
      <c r="G2244" t="b">
        <v>0</v>
      </c>
    </row>
    <row r="2245" spans="5:7" x14ac:dyDescent="0.25">
      <c r="E2245">
        <v>2239</v>
      </c>
      <c r="G2245" t="b">
        <v>0</v>
      </c>
    </row>
    <row r="2246" spans="5:7" x14ac:dyDescent="0.25">
      <c r="E2246">
        <v>2240</v>
      </c>
      <c r="G2246" t="b">
        <v>0</v>
      </c>
    </row>
    <row r="2247" spans="5:7" x14ac:dyDescent="0.25">
      <c r="E2247">
        <v>2241</v>
      </c>
      <c r="G2247" t="b">
        <v>0</v>
      </c>
    </row>
    <row r="2248" spans="5:7" x14ac:dyDescent="0.25">
      <c r="E2248">
        <v>2242</v>
      </c>
      <c r="G2248" t="b">
        <v>0</v>
      </c>
    </row>
    <row r="2249" spans="5:7" x14ac:dyDescent="0.25">
      <c r="E2249">
        <v>2243</v>
      </c>
      <c r="G2249" t="b">
        <v>1</v>
      </c>
    </row>
    <row r="2250" spans="5:7" x14ac:dyDescent="0.25">
      <c r="E2250">
        <v>2244</v>
      </c>
      <c r="G2250" t="b">
        <v>1</v>
      </c>
    </row>
    <row r="2251" spans="5:7" x14ac:dyDescent="0.25">
      <c r="E2251">
        <v>2245</v>
      </c>
      <c r="G2251" t="b">
        <v>0</v>
      </c>
    </row>
    <row r="2252" spans="5:7" x14ac:dyDescent="0.25">
      <c r="E2252">
        <v>2246</v>
      </c>
      <c r="G2252" t="b">
        <v>0</v>
      </c>
    </row>
    <row r="2253" spans="5:7" x14ac:dyDescent="0.25">
      <c r="E2253">
        <v>2247</v>
      </c>
      <c r="G2253" t="b">
        <v>0</v>
      </c>
    </row>
    <row r="2254" spans="5:7" x14ac:dyDescent="0.25">
      <c r="E2254">
        <v>2248</v>
      </c>
      <c r="G2254" t="b">
        <v>0</v>
      </c>
    </row>
    <row r="2255" spans="5:7" x14ac:dyDescent="0.25">
      <c r="E2255">
        <v>2249</v>
      </c>
      <c r="G2255" t="b">
        <v>0</v>
      </c>
    </row>
    <row r="2256" spans="5:7" x14ac:dyDescent="0.25">
      <c r="E2256">
        <v>2250</v>
      </c>
      <c r="G2256" t="b">
        <v>0</v>
      </c>
    </row>
    <row r="2257" spans="5:7" x14ac:dyDescent="0.25">
      <c r="E2257">
        <v>2251</v>
      </c>
      <c r="G2257" t="b">
        <v>0</v>
      </c>
    </row>
    <row r="2258" spans="5:7" x14ac:dyDescent="0.25">
      <c r="E2258">
        <v>2252</v>
      </c>
      <c r="G2258" t="b">
        <v>0</v>
      </c>
    </row>
    <row r="2259" spans="5:7" x14ac:dyDescent="0.25">
      <c r="E2259">
        <v>2253</v>
      </c>
      <c r="G2259" t="b">
        <v>0</v>
      </c>
    </row>
    <row r="2260" spans="5:7" x14ac:dyDescent="0.25">
      <c r="E2260">
        <v>2254</v>
      </c>
      <c r="G2260" t="b">
        <v>0</v>
      </c>
    </row>
    <row r="2261" spans="5:7" x14ac:dyDescent="0.25">
      <c r="E2261">
        <v>2255</v>
      </c>
      <c r="G2261" t="b">
        <v>0</v>
      </c>
    </row>
    <row r="2262" spans="5:7" x14ac:dyDescent="0.25">
      <c r="E2262">
        <v>2256</v>
      </c>
      <c r="G2262" t="b">
        <v>0</v>
      </c>
    </row>
    <row r="2263" spans="5:7" x14ac:dyDescent="0.25">
      <c r="E2263">
        <v>2257</v>
      </c>
      <c r="G2263" t="b">
        <v>0</v>
      </c>
    </row>
    <row r="2264" spans="5:7" x14ac:dyDescent="0.25">
      <c r="E2264">
        <v>2258</v>
      </c>
      <c r="G2264" t="b">
        <v>0</v>
      </c>
    </row>
    <row r="2265" spans="5:7" x14ac:dyDescent="0.25">
      <c r="E2265">
        <v>2259</v>
      </c>
      <c r="G2265" t="b">
        <v>0</v>
      </c>
    </row>
    <row r="2266" spans="5:7" x14ac:dyDescent="0.25">
      <c r="E2266">
        <v>2260</v>
      </c>
      <c r="G2266" t="b">
        <v>0</v>
      </c>
    </row>
    <row r="2267" spans="5:7" x14ac:dyDescent="0.25">
      <c r="E2267">
        <v>2261</v>
      </c>
      <c r="G2267" t="b">
        <v>0</v>
      </c>
    </row>
    <row r="2268" spans="5:7" x14ac:dyDescent="0.25">
      <c r="E2268">
        <v>2262</v>
      </c>
      <c r="G2268" t="b">
        <v>0</v>
      </c>
    </row>
    <row r="2269" spans="5:7" x14ac:dyDescent="0.25">
      <c r="E2269">
        <v>2263</v>
      </c>
      <c r="G2269" t="b">
        <v>0</v>
      </c>
    </row>
    <row r="2270" spans="5:7" x14ac:dyDescent="0.25">
      <c r="E2270">
        <v>2264</v>
      </c>
      <c r="G2270" t="b">
        <v>1</v>
      </c>
    </row>
    <row r="2271" spans="5:7" x14ac:dyDescent="0.25">
      <c r="E2271">
        <v>2265</v>
      </c>
      <c r="G2271" t="b">
        <v>0</v>
      </c>
    </row>
    <row r="2272" spans="5:7" x14ac:dyDescent="0.25">
      <c r="E2272">
        <v>2266</v>
      </c>
      <c r="G2272" t="b">
        <v>0</v>
      </c>
    </row>
    <row r="2273" spans="5:7" x14ac:dyDescent="0.25">
      <c r="E2273">
        <v>2267</v>
      </c>
      <c r="G2273" t="b">
        <v>0</v>
      </c>
    </row>
    <row r="2274" spans="5:7" x14ac:dyDescent="0.25">
      <c r="E2274">
        <v>2268</v>
      </c>
      <c r="G2274" t="b">
        <v>0</v>
      </c>
    </row>
    <row r="2275" spans="5:7" x14ac:dyDescent="0.25">
      <c r="E2275">
        <v>2269</v>
      </c>
      <c r="G2275" t="b">
        <v>0</v>
      </c>
    </row>
    <row r="2276" spans="5:7" x14ac:dyDescent="0.25">
      <c r="E2276">
        <v>2270</v>
      </c>
      <c r="G2276" t="b">
        <v>0</v>
      </c>
    </row>
    <row r="2277" spans="5:7" x14ac:dyDescent="0.25">
      <c r="E2277">
        <v>2271</v>
      </c>
      <c r="G2277" t="b">
        <v>0</v>
      </c>
    </row>
    <row r="2278" spans="5:7" x14ac:dyDescent="0.25">
      <c r="E2278">
        <v>2272</v>
      </c>
      <c r="G2278" t="b">
        <v>1</v>
      </c>
    </row>
    <row r="2279" spans="5:7" x14ac:dyDescent="0.25">
      <c r="E2279">
        <v>2273</v>
      </c>
      <c r="G2279" t="b">
        <v>0</v>
      </c>
    </row>
    <row r="2280" spans="5:7" x14ac:dyDescent="0.25">
      <c r="E2280">
        <v>2274</v>
      </c>
      <c r="G2280" t="b">
        <v>0</v>
      </c>
    </row>
    <row r="2281" spans="5:7" x14ac:dyDescent="0.25">
      <c r="E2281">
        <v>2275</v>
      </c>
      <c r="G2281" t="b">
        <v>0</v>
      </c>
    </row>
    <row r="2282" spans="5:7" x14ac:dyDescent="0.25">
      <c r="E2282">
        <v>2276</v>
      </c>
      <c r="G2282" t="b">
        <v>0</v>
      </c>
    </row>
    <row r="2283" spans="5:7" x14ac:dyDescent="0.25">
      <c r="E2283">
        <v>2277</v>
      </c>
      <c r="G2283" t="b">
        <v>0</v>
      </c>
    </row>
    <row r="2284" spans="5:7" x14ac:dyDescent="0.25">
      <c r="E2284">
        <v>2278</v>
      </c>
      <c r="G2284" t="b">
        <v>0</v>
      </c>
    </row>
    <row r="2285" spans="5:7" x14ac:dyDescent="0.25">
      <c r="E2285">
        <v>2279</v>
      </c>
      <c r="G2285" t="b">
        <v>0</v>
      </c>
    </row>
    <row r="2286" spans="5:7" x14ac:dyDescent="0.25">
      <c r="E2286">
        <v>2280</v>
      </c>
      <c r="G2286" t="b">
        <v>0</v>
      </c>
    </row>
    <row r="2287" spans="5:7" x14ac:dyDescent="0.25">
      <c r="E2287">
        <v>2281</v>
      </c>
      <c r="G2287" t="b">
        <v>0</v>
      </c>
    </row>
    <row r="2288" spans="5:7" x14ac:dyDescent="0.25">
      <c r="E2288">
        <v>2282</v>
      </c>
      <c r="G2288" t="b">
        <v>0</v>
      </c>
    </row>
    <row r="2289" spans="5:7" x14ac:dyDescent="0.25">
      <c r="E2289">
        <v>2283</v>
      </c>
      <c r="G2289" t="b">
        <v>0</v>
      </c>
    </row>
    <row r="2290" spans="5:7" x14ac:dyDescent="0.25">
      <c r="E2290">
        <v>2284</v>
      </c>
      <c r="G2290" t="b">
        <v>0</v>
      </c>
    </row>
    <row r="2291" spans="5:7" x14ac:dyDescent="0.25">
      <c r="E2291">
        <v>2285</v>
      </c>
      <c r="G2291" t="b">
        <v>0</v>
      </c>
    </row>
    <row r="2292" spans="5:7" x14ac:dyDescent="0.25">
      <c r="E2292">
        <v>2286</v>
      </c>
      <c r="G2292" t="b">
        <v>0</v>
      </c>
    </row>
    <row r="2293" spans="5:7" x14ac:dyDescent="0.25">
      <c r="E2293">
        <v>2287</v>
      </c>
      <c r="G2293" t="b">
        <v>0</v>
      </c>
    </row>
    <row r="2294" spans="5:7" x14ac:dyDescent="0.25">
      <c r="E2294">
        <v>2288</v>
      </c>
      <c r="G2294" t="b">
        <v>0</v>
      </c>
    </row>
    <row r="2295" spans="5:7" x14ac:dyDescent="0.25">
      <c r="E2295">
        <v>2289</v>
      </c>
      <c r="G2295" t="b">
        <v>0</v>
      </c>
    </row>
    <row r="2296" spans="5:7" x14ac:dyDescent="0.25">
      <c r="E2296">
        <v>2290</v>
      </c>
      <c r="G2296" t="b">
        <v>0</v>
      </c>
    </row>
    <row r="2297" spans="5:7" x14ac:dyDescent="0.25">
      <c r="E2297">
        <v>2291</v>
      </c>
      <c r="G2297" t="b">
        <v>0</v>
      </c>
    </row>
    <row r="2298" spans="5:7" x14ac:dyDescent="0.25">
      <c r="E2298">
        <v>2292</v>
      </c>
      <c r="G2298" t="b">
        <v>0</v>
      </c>
    </row>
    <row r="2299" spans="5:7" x14ac:dyDescent="0.25">
      <c r="E2299">
        <v>2293</v>
      </c>
      <c r="G2299" t="b">
        <v>0</v>
      </c>
    </row>
    <row r="2300" spans="5:7" x14ac:dyDescent="0.25">
      <c r="E2300">
        <v>2294</v>
      </c>
      <c r="G2300" t="b">
        <v>1</v>
      </c>
    </row>
    <row r="2301" spans="5:7" x14ac:dyDescent="0.25">
      <c r="E2301">
        <v>2295</v>
      </c>
      <c r="G2301" t="b">
        <v>0</v>
      </c>
    </row>
    <row r="2302" spans="5:7" x14ac:dyDescent="0.25">
      <c r="E2302">
        <v>2296</v>
      </c>
      <c r="G2302" t="b">
        <v>1</v>
      </c>
    </row>
    <row r="2303" spans="5:7" x14ac:dyDescent="0.25">
      <c r="E2303">
        <v>2297</v>
      </c>
      <c r="G2303" t="b">
        <v>1</v>
      </c>
    </row>
    <row r="2304" spans="5:7" x14ac:dyDescent="0.25">
      <c r="E2304">
        <v>2298</v>
      </c>
      <c r="G2304" t="b">
        <v>0</v>
      </c>
    </row>
    <row r="2305" spans="5:7" x14ac:dyDescent="0.25">
      <c r="E2305">
        <v>2299</v>
      </c>
      <c r="G2305" t="b">
        <v>0</v>
      </c>
    </row>
    <row r="2306" spans="5:7" x14ac:dyDescent="0.25">
      <c r="E2306">
        <v>2300</v>
      </c>
      <c r="G2306" t="b">
        <v>0</v>
      </c>
    </row>
    <row r="2307" spans="5:7" x14ac:dyDescent="0.25">
      <c r="E2307">
        <v>2301</v>
      </c>
      <c r="G2307" t="b">
        <v>0</v>
      </c>
    </row>
    <row r="2308" spans="5:7" x14ac:dyDescent="0.25">
      <c r="E2308">
        <v>2302</v>
      </c>
      <c r="G2308" t="b">
        <v>0</v>
      </c>
    </row>
    <row r="2309" spans="5:7" x14ac:dyDescent="0.25">
      <c r="E2309">
        <v>2303</v>
      </c>
      <c r="G2309" t="b">
        <v>0</v>
      </c>
    </row>
    <row r="2310" spans="5:7" x14ac:dyDescent="0.25">
      <c r="E2310">
        <v>2304</v>
      </c>
      <c r="G2310" t="b">
        <v>0</v>
      </c>
    </row>
    <row r="2311" spans="5:7" x14ac:dyDescent="0.25">
      <c r="E2311">
        <v>2305</v>
      </c>
      <c r="G2311" t="b">
        <v>0</v>
      </c>
    </row>
    <row r="2312" spans="5:7" x14ac:dyDescent="0.25">
      <c r="E2312">
        <v>2306</v>
      </c>
      <c r="G2312" t="b">
        <v>0</v>
      </c>
    </row>
    <row r="2313" spans="5:7" x14ac:dyDescent="0.25">
      <c r="E2313">
        <v>2307</v>
      </c>
      <c r="G2313" t="b">
        <v>0</v>
      </c>
    </row>
    <row r="2314" spans="5:7" x14ac:dyDescent="0.25">
      <c r="E2314">
        <v>2308</v>
      </c>
      <c r="G2314" t="b">
        <v>0</v>
      </c>
    </row>
    <row r="2315" spans="5:7" x14ac:dyDescent="0.25">
      <c r="E2315">
        <v>2309</v>
      </c>
      <c r="G2315" t="b">
        <v>0</v>
      </c>
    </row>
    <row r="2316" spans="5:7" x14ac:dyDescent="0.25">
      <c r="E2316">
        <v>2310</v>
      </c>
      <c r="G2316" t="b">
        <v>0</v>
      </c>
    </row>
    <row r="2317" spans="5:7" x14ac:dyDescent="0.25">
      <c r="E2317">
        <v>2311</v>
      </c>
      <c r="G2317" t="b">
        <v>0</v>
      </c>
    </row>
    <row r="2318" spans="5:7" x14ac:dyDescent="0.25">
      <c r="E2318">
        <v>2312</v>
      </c>
      <c r="G2318" t="b">
        <v>0</v>
      </c>
    </row>
    <row r="2319" spans="5:7" x14ac:dyDescent="0.25">
      <c r="E2319">
        <v>2313</v>
      </c>
      <c r="G2319" t="b">
        <v>0</v>
      </c>
    </row>
    <row r="2320" spans="5:7" x14ac:dyDescent="0.25">
      <c r="E2320">
        <v>2314</v>
      </c>
      <c r="G2320" t="b">
        <v>0</v>
      </c>
    </row>
    <row r="2321" spans="5:7" x14ac:dyDescent="0.25">
      <c r="E2321">
        <v>2315</v>
      </c>
      <c r="G2321" t="b">
        <v>0</v>
      </c>
    </row>
    <row r="2322" spans="5:7" x14ac:dyDescent="0.25">
      <c r="E2322">
        <v>2316</v>
      </c>
      <c r="G2322" t="b">
        <v>0</v>
      </c>
    </row>
    <row r="2323" spans="5:7" x14ac:dyDescent="0.25">
      <c r="E2323">
        <v>2317</v>
      </c>
      <c r="G2323" t="b">
        <v>0</v>
      </c>
    </row>
    <row r="2324" spans="5:7" x14ac:dyDescent="0.25">
      <c r="E2324">
        <v>2318</v>
      </c>
      <c r="G2324" t="b">
        <v>0</v>
      </c>
    </row>
    <row r="2325" spans="5:7" x14ac:dyDescent="0.25">
      <c r="E2325">
        <v>2319</v>
      </c>
      <c r="G2325" t="b">
        <v>0</v>
      </c>
    </row>
    <row r="2326" spans="5:7" x14ac:dyDescent="0.25">
      <c r="E2326">
        <v>2320</v>
      </c>
      <c r="G2326" t="b">
        <v>0</v>
      </c>
    </row>
    <row r="2327" spans="5:7" x14ac:dyDescent="0.25">
      <c r="E2327">
        <v>2321</v>
      </c>
      <c r="G2327" t="b">
        <v>0</v>
      </c>
    </row>
    <row r="2328" spans="5:7" x14ac:dyDescent="0.25">
      <c r="E2328">
        <v>2322</v>
      </c>
      <c r="G2328" t="b">
        <v>0</v>
      </c>
    </row>
    <row r="2329" spans="5:7" x14ac:dyDescent="0.25">
      <c r="E2329">
        <v>2323</v>
      </c>
      <c r="G2329" t="b">
        <v>1</v>
      </c>
    </row>
    <row r="2330" spans="5:7" x14ac:dyDescent="0.25">
      <c r="E2330">
        <v>2324</v>
      </c>
      <c r="G2330" t="b">
        <v>0</v>
      </c>
    </row>
    <row r="2331" spans="5:7" x14ac:dyDescent="0.25">
      <c r="E2331">
        <v>2325</v>
      </c>
      <c r="G2331" t="b">
        <v>0</v>
      </c>
    </row>
    <row r="2332" spans="5:7" x14ac:dyDescent="0.25">
      <c r="E2332">
        <v>2326</v>
      </c>
      <c r="G2332" t="b">
        <v>0</v>
      </c>
    </row>
    <row r="2333" spans="5:7" x14ac:dyDescent="0.25">
      <c r="E2333">
        <v>2327</v>
      </c>
      <c r="G2333" t="b">
        <v>0</v>
      </c>
    </row>
    <row r="2334" spans="5:7" x14ac:dyDescent="0.25">
      <c r="E2334">
        <v>2328</v>
      </c>
      <c r="G2334" t="b">
        <v>0</v>
      </c>
    </row>
    <row r="2335" spans="5:7" x14ac:dyDescent="0.25">
      <c r="E2335">
        <v>2329</v>
      </c>
      <c r="G2335" t="b">
        <v>0</v>
      </c>
    </row>
    <row r="2336" spans="5:7" x14ac:dyDescent="0.25">
      <c r="E2336">
        <v>2330</v>
      </c>
      <c r="G2336" t="b">
        <v>0</v>
      </c>
    </row>
    <row r="2337" spans="5:7" x14ac:dyDescent="0.25">
      <c r="E2337">
        <v>2331</v>
      </c>
      <c r="G2337" t="b">
        <v>0</v>
      </c>
    </row>
    <row r="2338" spans="5:7" x14ac:dyDescent="0.25">
      <c r="E2338">
        <v>2332</v>
      </c>
      <c r="G2338" t="b">
        <v>0</v>
      </c>
    </row>
    <row r="2339" spans="5:7" x14ac:dyDescent="0.25">
      <c r="E2339">
        <v>2333</v>
      </c>
      <c r="G2339" t="b">
        <v>0</v>
      </c>
    </row>
    <row r="2340" spans="5:7" x14ac:dyDescent="0.25">
      <c r="E2340">
        <v>2334</v>
      </c>
      <c r="G2340" t="b">
        <v>1</v>
      </c>
    </row>
    <row r="2341" spans="5:7" x14ac:dyDescent="0.25">
      <c r="E2341">
        <v>2335</v>
      </c>
      <c r="G2341" t="b">
        <v>0</v>
      </c>
    </row>
    <row r="2342" spans="5:7" x14ac:dyDescent="0.25">
      <c r="E2342">
        <v>2336</v>
      </c>
      <c r="G2342" t="b">
        <v>1</v>
      </c>
    </row>
    <row r="2343" spans="5:7" x14ac:dyDescent="0.25">
      <c r="E2343">
        <v>2337</v>
      </c>
      <c r="G2343" t="b">
        <v>0</v>
      </c>
    </row>
    <row r="2344" spans="5:7" x14ac:dyDescent="0.25">
      <c r="E2344">
        <v>2338</v>
      </c>
      <c r="G2344" t="b">
        <v>0</v>
      </c>
    </row>
    <row r="2345" spans="5:7" x14ac:dyDescent="0.25">
      <c r="E2345">
        <v>2339</v>
      </c>
      <c r="G2345" t="b">
        <v>0</v>
      </c>
    </row>
    <row r="2346" spans="5:7" x14ac:dyDescent="0.25">
      <c r="E2346">
        <v>2340</v>
      </c>
      <c r="G2346" t="b">
        <v>0</v>
      </c>
    </row>
    <row r="2347" spans="5:7" x14ac:dyDescent="0.25">
      <c r="E2347">
        <v>2341</v>
      </c>
      <c r="G2347" t="b">
        <v>0</v>
      </c>
    </row>
    <row r="2348" spans="5:7" x14ac:dyDescent="0.25">
      <c r="E2348">
        <v>2342</v>
      </c>
      <c r="G2348" t="b">
        <v>0</v>
      </c>
    </row>
    <row r="2349" spans="5:7" x14ac:dyDescent="0.25">
      <c r="E2349">
        <v>2343</v>
      </c>
      <c r="G2349" t="b">
        <v>0</v>
      </c>
    </row>
    <row r="2350" spans="5:7" x14ac:dyDescent="0.25">
      <c r="E2350">
        <v>2344</v>
      </c>
      <c r="G2350" t="b">
        <v>0</v>
      </c>
    </row>
    <row r="2351" spans="5:7" x14ac:dyDescent="0.25">
      <c r="E2351">
        <v>2345</v>
      </c>
      <c r="G2351" t="b">
        <v>0</v>
      </c>
    </row>
    <row r="2352" spans="5:7" x14ac:dyDescent="0.25">
      <c r="E2352">
        <v>2346</v>
      </c>
      <c r="G2352" t="b">
        <v>0</v>
      </c>
    </row>
    <row r="2353" spans="5:7" x14ac:dyDescent="0.25">
      <c r="E2353">
        <v>2347</v>
      </c>
      <c r="G2353" t="b">
        <v>0</v>
      </c>
    </row>
    <row r="2354" spans="5:7" x14ac:dyDescent="0.25">
      <c r="E2354">
        <v>2348</v>
      </c>
      <c r="G2354" t="b">
        <v>0</v>
      </c>
    </row>
    <row r="2355" spans="5:7" x14ac:dyDescent="0.25">
      <c r="E2355">
        <v>2349</v>
      </c>
      <c r="G2355" t="b">
        <v>0</v>
      </c>
    </row>
    <row r="2356" spans="5:7" x14ac:dyDescent="0.25">
      <c r="E2356">
        <v>2350</v>
      </c>
      <c r="G2356" t="b">
        <v>0</v>
      </c>
    </row>
    <row r="2357" spans="5:7" x14ac:dyDescent="0.25">
      <c r="E2357">
        <v>2351</v>
      </c>
      <c r="G2357" t="b">
        <v>0</v>
      </c>
    </row>
    <row r="2358" spans="5:7" x14ac:dyDescent="0.25">
      <c r="E2358">
        <v>2352</v>
      </c>
      <c r="G2358" t="b">
        <v>0</v>
      </c>
    </row>
    <row r="2359" spans="5:7" x14ac:dyDescent="0.25">
      <c r="E2359">
        <v>2353</v>
      </c>
      <c r="G2359" t="b">
        <v>0</v>
      </c>
    </row>
    <row r="2360" spans="5:7" x14ac:dyDescent="0.25">
      <c r="E2360">
        <v>2354</v>
      </c>
      <c r="G2360" t="b">
        <v>0</v>
      </c>
    </row>
    <row r="2361" spans="5:7" x14ac:dyDescent="0.25">
      <c r="E2361">
        <v>2355</v>
      </c>
      <c r="G2361" t="b">
        <v>0</v>
      </c>
    </row>
    <row r="2362" spans="5:7" x14ac:dyDescent="0.25">
      <c r="E2362">
        <v>2356</v>
      </c>
      <c r="G2362" t="b">
        <v>0</v>
      </c>
    </row>
    <row r="2363" spans="5:7" x14ac:dyDescent="0.25">
      <c r="E2363">
        <v>2357</v>
      </c>
      <c r="G2363" t="b">
        <v>1</v>
      </c>
    </row>
    <row r="2364" spans="5:7" x14ac:dyDescent="0.25">
      <c r="E2364">
        <v>2358</v>
      </c>
      <c r="G2364" t="b">
        <v>0</v>
      </c>
    </row>
    <row r="2365" spans="5:7" x14ac:dyDescent="0.25">
      <c r="E2365">
        <v>2359</v>
      </c>
      <c r="G2365" t="b">
        <v>1</v>
      </c>
    </row>
    <row r="2366" spans="5:7" x14ac:dyDescent="0.25">
      <c r="E2366">
        <v>2360</v>
      </c>
      <c r="G2366" t="b">
        <v>0</v>
      </c>
    </row>
    <row r="2367" spans="5:7" x14ac:dyDescent="0.25">
      <c r="E2367">
        <v>2361</v>
      </c>
      <c r="G2367" t="b">
        <v>0</v>
      </c>
    </row>
    <row r="2368" spans="5:7" x14ac:dyDescent="0.25">
      <c r="E2368">
        <v>2362</v>
      </c>
      <c r="G2368" t="b">
        <v>0</v>
      </c>
    </row>
    <row r="2369" spans="5:7" x14ac:dyDescent="0.25">
      <c r="E2369">
        <v>2363</v>
      </c>
      <c r="G2369" t="b">
        <v>0</v>
      </c>
    </row>
    <row r="2370" spans="5:7" x14ac:dyDescent="0.25">
      <c r="E2370">
        <v>2364</v>
      </c>
      <c r="G2370" t="b">
        <v>0</v>
      </c>
    </row>
    <row r="2371" spans="5:7" x14ac:dyDescent="0.25">
      <c r="E2371">
        <v>2365</v>
      </c>
      <c r="G2371" t="b">
        <v>0</v>
      </c>
    </row>
    <row r="2372" spans="5:7" x14ac:dyDescent="0.25">
      <c r="E2372">
        <v>2366</v>
      </c>
      <c r="G2372" t="b">
        <v>0</v>
      </c>
    </row>
    <row r="2373" spans="5:7" x14ac:dyDescent="0.25">
      <c r="E2373">
        <v>2367</v>
      </c>
      <c r="G2373" t="b">
        <v>0</v>
      </c>
    </row>
    <row r="2374" spans="5:7" x14ac:dyDescent="0.25">
      <c r="E2374">
        <v>2368</v>
      </c>
      <c r="G2374" t="b">
        <v>0</v>
      </c>
    </row>
    <row r="2375" spans="5:7" x14ac:dyDescent="0.25">
      <c r="E2375">
        <v>2369</v>
      </c>
      <c r="G2375" t="b">
        <v>0</v>
      </c>
    </row>
    <row r="2376" spans="5:7" x14ac:dyDescent="0.25">
      <c r="E2376">
        <v>2370</v>
      </c>
      <c r="G2376" t="b">
        <v>0</v>
      </c>
    </row>
    <row r="2377" spans="5:7" x14ac:dyDescent="0.25">
      <c r="E2377">
        <v>2371</v>
      </c>
      <c r="G2377" t="b">
        <v>0</v>
      </c>
    </row>
    <row r="2378" spans="5:7" x14ac:dyDescent="0.25">
      <c r="E2378">
        <v>2372</v>
      </c>
      <c r="G2378" t="b">
        <v>0</v>
      </c>
    </row>
    <row r="2379" spans="5:7" x14ac:dyDescent="0.25">
      <c r="E2379">
        <v>2373</v>
      </c>
      <c r="G2379" t="b">
        <v>0</v>
      </c>
    </row>
    <row r="2380" spans="5:7" x14ac:dyDescent="0.25">
      <c r="E2380">
        <v>2374</v>
      </c>
      <c r="G2380" t="b">
        <v>0</v>
      </c>
    </row>
    <row r="2381" spans="5:7" x14ac:dyDescent="0.25">
      <c r="E2381">
        <v>2375</v>
      </c>
      <c r="G2381" t="b">
        <v>1</v>
      </c>
    </row>
    <row r="2382" spans="5:7" x14ac:dyDescent="0.25">
      <c r="E2382">
        <v>2376</v>
      </c>
      <c r="G2382" t="b">
        <v>0</v>
      </c>
    </row>
    <row r="2383" spans="5:7" x14ac:dyDescent="0.25">
      <c r="E2383">
        <v>2377</v>
      </c>
      <c r="G2383" t="b">
        <v>1</v>
      </c>
    </row>
    <row r="2384" spans="5:7" x14ac:dyDescent="0.25">
      <c r="E2384">
        <v>2378</v>
      </c>
      <c r="G2384" t="b">
        <v>0</v>
      </c>
    </row>
    <row r="2385" spans="5:7" x14ac:dyDescent="0.25">
      <c r="E2385">
        <v>2379</v>
      </c>
      <c r="G2385" t="b">
        <v>0</v>
      </c>
    </row>
    <row r="2386" spans="5:7" x14ac:dyDescent="0.25">
      <c r="E2386">
        <v>2380</v>
      </c>
      <c r="G2386" t="b">
        <v>0</v>
      </c>
    </row>
    <row r="2387" spans="5:7" x14ac:dyDescent="0.25">
      <c r="E2387">
        <v>2381</v>
      </c>
      <c r="G2387" t="b">
        <v>0</v>
      </c>
    </row>
    <row r="2388" spans="5:7" x14ac:dyDescent="0.25">
      <c r="E2388">
        <v>2382</v>
      </c>
      <c r="G2388" t="b">
        <v>0</v>
      </c>
    </row>
    <row r="2389" spans="5:7" x14ac:dyDescent="0.25">
      <c r="E2389">
        <v>2383</v>
      </c>
      <c r="G2389" t="b">
        <v>0</v>
      </c>
    </row>
    <row r="2390" spans="5:7" x14ac:dyDescent="0.25">
      <c r="E2390">
        <v>2384</v>
      </c>
      <c r="G2390" t="b">
        <v>0</v>
      </c>
    </row>
    <row r="2391" spans="5:7" x14ac:dyDescent="0.25">
      <c r="E2391">
        <v>2385</v>
      </c>
      <c r="G2391" t="b">
        <v>0</v>
      </c>
    </row>
    <row r="2392" spans="5:7" x14ac:dyDescent="0.25">
      <c r="E2392">
        <v>2386</v>
      </c>
      <c r="G2392" t="b">
        <v>0</v>
      </c>
    </row>
    <row r="2393" spans="5:7" x14ac:dyDescent="0.25">
      <c r="E2393">
        <v>2387</v>
      </c>
      <c r="G2393" t="b">
        <v>0</v>
      </c>
    </row>
    <row r="2394" spans="5:7" x14ac:dyDescent="0.25">
      <c r="E2394">
        <v>2388</v>
      </c>
      <c r="G2394" t="b">
        <v>0</v>
      </c>
    </row>
    <row r="2395" spans="5:7" x14ac:dyDescent="0.25">
      <c r="E2395">
        <v>2389</v>
      </c>
      <c r="G2395" t="b">
        <v>0</v>
      </c>
    </row>
    <row r="2396" spans="5:7" x14ac:dyDescent="0.25">
      <c r="E2396">
        <v>2390</v>
      </c>
      <c r="G2396" t="b">
        <v>0</v>
      </c>
    </row>
    <row r="2397" spans="5:7" x14ac:dyDescent="0.25">
      <c r="E2397">
        <v>2391</v>
      </c>
      <c r="G2397" t="b">
        <v>0</v>
      </c>
    </row>
    <row r="2398" spans="5:7" x14ac:dyDescent="0.25">
      <c r="E2398">
        <v>2392</v>
      </c>
      <c r="G2398" t="b">
        <v>0</v>
      </c>
    </row>
    <row r="2399" spans="5:7" x14ac:dyDescent="0.25">
      <c r="E2399">
        <v>2393</v>
      </c>
      <c r="G2399" t="b">
        <v>0</v>
      </c>
    </row>
    <row r="2400" spans="5:7" x14ac:dyDescent="0.25">
      <c r="E2400">
        <v>2394</v>
      </c>
      <c r="G2400" t="b">
        <v>0</v>
      </c>
    </row>
    <row r="2401" spans="5:7" x14ac:dyDescent="0.25">
      <c r="E2401">
        <v>2395</v>
      </c>
      <c r="G2401" t="b">
        <v>0</v>
      </c>
    </row>
    <row r="2402" spans="5:7" x14ac:dyDescent="0.25">
      <c r="E2402">
        <v>2396</v>
      </c>
      <c r="G2402" t="b">
        <v>0</v>
      </c>
    </row>
    <row r="2403" spans="5:7" x14ac:dyDescent="0.25">
      <c r="E2403">
        <v>2397</v>
      </c>
      <c r="G2403" t="b">
        <v>0</v>
      </c>
    </row>
    <row r="2404" spans="5:7" x14ac:dyDescent="0.25">
      <c r="E2404">
        <v>2398</v>
      </c>
      <c r="G2404" t="b">
        <v>0</v>
      </c>
    </row>
    <row r="2405" spans="5:7" x14ac:dyDescent="0.25">
      <c r="E2405">
        <v>2399</v>
      </c>
      <c r="G2405" t="b">
        <v>0</v>
      </c>
    </row>
    <row r="2406" spans="5:7" x14ac:dyDescent="0.25">
      <c r="E2406">
        <v>2400</v>
      </c>
      <c r="G2406" t="b">
        <v>0</v>
      </c>
    </row>
    <row r="2407" spans="5:7" x14ac:dyDescent="0.25">
      <c r="E2407">
        <v>2401</v>
      </c>
      <c r="G2407" t="b">
        <v>0</v>
      </c>
    </row>
    <row r="2408" spans="5:7" x14ac:dyDescent="0.25">
      <c r="E2408">
        <v>2402</v>
      </c>
      <c r="G2408" t="b">
        <v>0</v>
      </c>
    </row>
    <row r="2409" spans="5:7" x14ac:dyDescent="0.25">
      <c r="E2409">
        <v>2403</v>
      </c>
      <c r="G2409" t="b">
        <v>0</v>
      </c>
    </row>
    <row r="2410" spans="5:7" x14ac:dyDescent="0.25">
      <c r="E2410">
        <v>2404</v>
      </c>
      <c r="G2410" t="b">
        <v>0</v>
      </c>
    </row>
    <row r="2411" spans="5:7" x14ac:dyDescent="0.25">
      <c r="E2411">
        <v>2405</v>
      </c>
      <c r="G2411" t="b">
        <v>0</v>
      </c>
    </row>
    <row r="2412" spans="5:7" x14ac:dyDescent="0.25">
      <c r="E2412">
        <v>2406</v>
      </c>
      <c r="G2412" t="b">
        <v>0</v>
      </c>
    </row>
    <row r="2413" spans="5:7" x14ac:dyDescent="0.25">
      <c r="E2413">
        <v>2407</v>
      </c>
      <c r="G2413" t="b">
        <v>0</v>
      </c>
    </row>
    <row r="2414" spans="5:7" x14ac:dyDescent="0.25">
      <c r="E2414">
        <v>2408</v>
      </c>
      <c r="G2414" t="b">
        <v>0</v>
      </c>
    </row>
    <row r="2415" spans="5:7" x14ac:dyDescent="0.25">
      <c r="E2415">
        <v>2409</v>
      </c>
      <c r="G2415" t="b">
        <v>0</v>
      </c>
    </row>
    <row r="2416" spans="5:7" x14ac:dyDescent="0.25">
      <c r="E2416">
        <v>2410</v>
      </c>
      <c r="G2416" t="b">
        <v>0</v>
      </c>
    </row>
    <row r="2417" spans="5:7" x14ac:dyDescent="0.25">
      <c r="E2417">
        <v>2411</v>
      </c>
      <c r="G2417" t="b">
        <v>0</v>
      </c>
    </row>
    <row r="2418" spans="5:7" x14ac:dyDescent="0.25">
      <c r="E2418">
        <v>2412</v>
      </c>
      <c r="G2418" t="b">
        <v>0</v>
      </c>
    </row>
    <row r="2419" spans="5:7" x14ac:dyDescent="0.25">
      <c r="E2419">
        <v>2413</v>
      </c>
      <c r="G2419" t="b">
        <v>0</v>
      </c>
    </row>
    <row r="2420" spans="5:7" x14ac:dyDescent="0.25">
      <c r="E2420">
        <v>2414</v>
      </c>
      <c r="G2420" t="b">
        <v>0</v>
      </c>
    </row>
    <row r="2421" spans="5:7" x14ac:dyDescent="0.25">
      <c r="E2421">
        <v>2415</v>
      </c>
      <c r="G2421" t="b">
        <v>1</v>
      </c>
    </row>
    <row r="2422" spans="5:7" x14ac:dyDescent="0.25">
      <c r="E2422">
        <v>2416</v>
      </c>
      <c r="G2422" t="b">
        <v>1</v>
      </c>
    </row>
    <row r="2423" spans="5:7" x14ac:dyDescent="0.25">
      <c r="E2423">
        <v>2417</v>
      </c>
      <c r="G2423" t="b">
        <v>0</v>
      </c>
    </row>
    <row r="2424" spans="5:7" x14ac:dyDescent="0.25">
      <c r="E2424">
        <v>2418</v>
      </c>
      <c r="G2424" t="b">
        <v>0</v>
      </c>
    </row>
    <row r="2425" spans="5:7" x14ac:dyDescent="0.25">
      <c r="E2425">
        <v>2419</v>
      </c>
      <c r="G2425" t="b">
        <v>0</v>
      </c>
    </row>
    <row r="2426" spans="5:7" x14ac:dyDescent="0.25">
      <c r="E2426">
        <v>2420</v>
      </c>
      <c r="G2426" t="b">
        <v>0</v>
      </c>
    </row>
    <row r="2427" spans="5:7" x14ac:dyDescent="0.25">
      <c r="E2427">
        <v>2421</v>
      </c>
      <c r="G2427" t="b">
        <v>0</v>
      </c>
    </row>
    <row r="2428" spans="5:7" x14ac:dyDescent="0.25">
      <c r="E2428">
        <v>2422</v>
      </c>
      <c r="G2428" t="b">
        <v>0</v>
      </c>
    </row>
    <row r="2429" spans="5:7" x14ac:dyDescent="0.25">
      <c r="E2429">
        <v>2423</v>
      </c>
      <c r="G2429" t="b">
        <v>0</v>
      </c>
    </row>
    <row r="2430" spans="5:7" x14ac:dyDescent="0.25">
      <c r="E2430">
        <v>2424</v>
      </c>
      <c r="G2430" t="b">
        <v>0</v>
      </c>
    </row>
    <row r="2431" spans="5:7" x14ac:dyDescent="0.25">
      <c r="E2431">
        <v>2425</v>
      </c>
      <c r="G2431" t="b">
        <v>0</v>
      </c>
    </row>
    <row r="2432" spans="5:7" x14ac:dyDescent="0.25">
      <c r="E2432">
        <v>2426</v>
      </c>
      <c r="G2432" t="b">
        <v>1</v>
      </c>
    </row>
    <row r="2433" spans="5:7" x14ac:dyDescent="0.25">
      <c r="E2433">
        <v>2427</v>
      </c>
      <c r="G2433" t="b">
        <v>0</v>
      </c>
    </row>
    <row r="2434" spans="5:7" x14ac:dyDescent="0.25">
      <c r="E2434">
        <v>2428</v>
      </c>
      <c r="G2434" t="b">
        <v>0</v>
      </c>
    </row>
    <row r="2435" spans="5:7" x14ac:dyDescent="0.25">
      <c r="E2435">
        <v>2429</v>
      </c>
      <c r="G2435" t="b">
        <v>1</v>
      </c>
    </row>
    <row r="2436" spans="5:7" x14ac:dyDescent="0.25">
      <c r="E2436">
        <v>2430</v>
      </c>
      <c r="G2436" t="b">
        <v>0</v>
      </c>
    </row>
    <row r="2437" spans="5:7" x14ac:dyDescent="0.25">
      <c r="E2437">
        <v>2431</v>
      </c>
      <c r="G2437" t="b">
        <v>0</v>
      </c>
    </row>
    <row r="2438" spans="5:7" x14ac:dyDescent="0.25">
      <c r="E2438">
        <v>2432</v>
      </c>
      <c r="G2438" t="b">
        <v>0</v>
      </c>
    </row>
    <row r="2439" spans="5:7" x14ac:dyDescent="0.25">
      <c r="E2439">
        <v>2433</v>
      </c>
      <c r="G2439" t="b">
        <v>0</v>
      </c>
    </row>
    <row r="2440" spans="5:7" x14ac:dyDescent="0.25">
      <c r="E2440">
        <v>2434</v>
      </c>
      <c r="G2440" t="b">
        <v>0</v>
      </c>
    </row>
    <row r="2441" spans="5:7" x14ac:dyDescent="0.25">
      <c r="E2441">
        <v>2435</v>
      </c>
      <c r="G2441" t="b">
        <v>0</v>
      </c>
    </row>
    <row r="2442" spans="5:7" x14ac:dyDescent="0.25">
      <c r="E2442">
        <v>2436</v>
      </c>
      <c r="G2442" t="b">
        <v>0</v>
      </c>
    </row>
    <row r="2443" spans="5:7" x14ac:dyDescent="0.25">
      <c r="E2443">
        <v>2437</v>
      </c>
      <c r="G2443" t="b">
        <v>1</v>
      </c>
    </row>
    <row r="2444" spans="5:7" x14ac:dyDescent="0.25">
      <c r="E2444">
        <v>2438</v>
      </c>
      <c r="G2444" t="b">
        <v>0</v>
      </c>
    </row>
    <row r="2445" spans="5:7" x14ac:dyDescent="0.25">
      <c r="E2445">
        <v>2439</v>
      </c>
      <c r="G2445" t="b">
        <v>0</v>
      </c>
    </row>
    <row r="2446" spans="5:7" x14ac:dyDescent="0.25">
      <c r="E2446">
        <v>2440</v>
      </c>
      <c r="G2446" t="b">
        <v>0</v>
      </c>
    </row>
    <row r="2447" spans="5:7" x14ac:dyDescent="0.25">
      <c r="E2447">
        <v>2441</v>
      </c>
      <c r="G2447" t="b">
        <v>0</v>
      </c>
    </row>
    <row r="2448" spans="5:7" x14ac:dyDescent="0.25">
      <c r="E2448">
        <v>2442</v>
      </c>
      <c r="G2448" t="b">
        <v>0</v>
      </c>
    </row>
    <row r="2449" spans="5:7" x14ac:dyDescent="0.25">
      <c r="E2449">
        <v>2443</v>
      </c>
      <c r="G2449" t="b">
        <v>0</v>
      </c>
    </row>
    <row r="2450" spans="5:7" x14ac:dyDescent="0.25">
      <c r="E2450">
        <v>2444</v>
      </c>
      <c r="G2450" t="b">
        <v>0</v>
      </c>
    </row>
    <row r="2451" spans="5:7" x14ac:dyDescent="0.25">
      <c r="E2451">
        <v>2445</v>
      </c>
      <c r="G2451" t="b">
        <v>0</v>
      </c>
    </row>
    <row r="2452" spans="5:7" x14ac:dyDescent="0.25">
      <c r="E2452">
        <v>2446</v>
      </c>
      <c r="G2452" t="b">
        <v>0</v>
      </c>
    </row>
    <row r="2453" spans="5:7" x14ac:dyDescent="0.25">
      <c r="E2453">
        <v>2447</v>
      </c>
      <c r="G2453" t="b">
        <v>0</v>
      </c>
    </row>
    <row r="2454" spans="5:7" x14ac:dyDescent="0.25">
      <c r="E2454">
        <v>2448</v>
      </c>
      <c r="G2454" t="b">
        <v>0</v>
      </c>
    </row>
    <row r="2455" spans="5:7" x14ac:dyDescent="0.25">
      <c r="E2455">
        <v>2449</v>
      </c>
      <c r="G2455" t="b">
        <v>0</v>
      </c>
    </row>
    <row r="2456" spans="5:7" x14ac:dyDescent="0.25">
      <c r="E2456">
        <v>2450</v>
      </c>
      <c r="G2456" t="b">
        <v>0</v>
      </c>
    </row>
    <row r="2457" spans="5:7" x14ac:dyDescent="0.25">
      <c r="E2457">
        <v>2451</v>
      </c>
      <c r="G2457" t="b">
        <v>0</v>
      </c>
    </row>
    <row r="2458" spans="5:7" x14ac:dyDescent="0.25">
      <c r="E2458">
        <v>2452</v>
      </c>
      <c r="G2458" t="b">
        <v>0</v>
      </c>
    </row>
    <row r="2459" spans="5:7" x14ac:dyDescent="0.25">
      <c r="E2459">
        <v>2453</v>
      </c>
      <c r="G2459" t="b">
        <v>0</v>
      </c>
    </row>
    <row r="2460" spans="5:7" x14ac:dyDescent="0.25">
      <c r="E2460">
        <v>2454</v>
      </c>
      <c r="G2460" t="b">
        <v>1</v>
      </c>
    </row>
    <row r="2461" spans="5:7" x14ac:dyDescent="0.25">
      <c r="E2461">
        <v>2455</v>
      </c>
      <c r="G2461" t="b">
        <v>0</v>
      </c>
    </row>
    <row r="2462" spans="5:7" x14ac:dyDescent="0.25">
      <c r="E2462">
        <v>2456</v>
      </c>
      <c r="G2462" t="b">
        <v>0</v>
      </c>
    </row>
    <row r="2463" spans="5:7" x14ac:dyDescent="0.25">
      <c r="E2463">
        <v>2457</v>
      </c>
      <c r="G2463" t="b">
        <v>0</v>
      </c>
    </row>
    <row r="2464" spans="5:7" x14ac:dyDescent="0.25">
      <c r="E2464">
        <v>2458</v>
      </c>
      <c r="G2464" t="b">
        <v>0</v>
      </c>
    </row>
    <row r="2465" spans="5:7" x14ac:dyDescent="0.25">
      <c r="E2465">
        <v>2459</v>
      </c>
      <c r="G2465" t="b">
        <v>0</v>
      </c>
    </row>
    <row r="2466" spans="5:7" x14ac:dyDescent="0.25">
      <c r="E2466">
        <v>2460</v>
      </c>
      <c r="G2466" t="b">
        <v>0</v>
      </c>
    </row>
    <row r="2467" spans="5:7" x14ac:dyDescent="0.25">
      <c r="E2467">
        <v>2461</v>
      </c>
      <c r="G2467" t="b">
        <v>1</v>
      </c>
    </row>
    <row r="2468" spans="5:7" x14ac:dyDescent="0.25">
      <c r="E2468">
        <v>2462</v>
      </c>
      <c r="G2468" t="b">
        <v>0</v>
      </c>
    </row>
    <row r="2469" spans="5:7" x14ac:dyDescent="0.25">
      <c r="E2469">
        <v>2463</v>
      </c>
      <c r="G2469" t="b">
        <v>0</v>
      </c>
    </row>
    <row r="2470" spans="5:7" x14ac:dyDescent="0.25">
      <c r="E2470">
        <v>2464</v>
      </c>
      <c r="G2470" t="b">
        <v>0</v>
      </c>
    </row>
    <row r="2471" spans="5:7" x14ac:dyDescent="0.25">
      <c r="E2471">
        <v>2465</v>
      </c>
      <c r="G2471" t="b">
        <v>0</v>
      </c>
    </row>
    <row r="2472" spans="5:7" x14ac:dyDescent="0.25">
      <c r="E2472">
        <v>2466</v>
      </c>
      <c r="G2472" t="b">
        <v>0</v>
      </c>
    </row>
    <row r="2473" spans="5:7" x14ac:dyDescent="0.25">
      <c r="E2473">
        <v>2467</v>
      </c>
      <c r="G2473" t="b">
        <v>0</v>
      </c>
    </row>
    <row r="2474" spans="5:7" x14ac:dyDescent="0.25">
      <c r="E2474">
        <v>2468</v>
      </c>
      <c r="G2474" t="b">
        <v>0</v>
      </c>
    </row>
    <row r="2475" spans="5:7" x14ac:dyDescent="0.25">
      <c r="E2475">
        <v>2469</v>
      </c>
      <c r="G2475" t="b">
        <v>0</v>
      </c>
    </row>
    <row r="2476" spans="5:7" x14ac:dyDescent="0.25">
      <c r="E2476">
        <v>2470</v>
      </c>
      <c r="G2476" t="b">
        <v>0</v>
      </c>
    </row>
    <row r="2477" spans="5:7" x14ac:dyDescent="0.25">
      <c r="E2477">
        <v>2471</v>
      </c>
      <c r="G2477" t="b">
        <v>0</v>
      </c>
    </row>
    <row r="2478" spans="5:7" x14ac:dyDescent="0.25">
      <c r="E2478">
        <v>2472</v>
      </c>
      <c r="G2478" t="b">
        <v>0</v>
      </c>
    </row>
    <row r="2479" spans="5:7" x14ac:dyDescent="0.25">
      <c r="E2479">
        <v>2473</v>
      </c>
      <c r="G2479" t="b">
        <v>0</v>
      </c>
    </row>
    <row r="2480" spans="5:7" x14ac:dyDescent="0.25">
      <c r="E2480">
        <v>2474</v>
      </c>
      <c r="G2480" t="b">
        <v>0</v>
      </c>
    </row>
    <row r="2481" spans="5:7" x14ac:dyDescent="0.25">
      <c r="E2481">
        <v>2475</v>
      </c>
      <c r="G2481" t="b">
        <v>0</v>
      </c>
    </row>
    <row r="2482" spans="5:7" x14ac:dyDescent="0.25">
      <c r="E2482">
        <v>2476</v>
      </c>
      <c r="G2482" t="b">
        <v>0</v>
      </c>
    </row>
    <row r="2483" spans="5:7" x14ac:dyDescent="0.25">
      <c r="E2483">
        <v>2477</v>
      </c>
      <c r="G2483" t="b">
        <v>0</v>
      </c>
    </row>
    <row r="2484" spans="5:7" x14ac:dyDescent="0.25">
      <c r="E2484">
        <v>2478</v>
      </c>
      <c r="G2484" t="b">
        <v>0</v>
      </c>
    </row>
    <row r="2485" spans="5:7" x14ac:dyDescent="0.25">
      <c r="E2485">
        <v>2479</v>
      </c>
      <c r="G2485" t="b">
        <v>0</v>
      </c>
    </row>
    <row r="2486" spans="5:7" x14ac:dyDescent="0.25">
      <c r="E2486">
        <v>2480</v>
      </c>
      <c r="G2486" t="b">
        <v>0</v>
      </c>
    </row>
    <row r="2487" spans="5:7" x14ac:dyDescent="0.25">
      <c r="E2487">
        <v>2481</v>
      </c>
      <c r="G2487" t="b">
        <v>1</v>
      </c>
    </row>
    <row r="2488" spans="5:7" x14ac:dyDescent="0.25">
      <c r="E2488">
        <v>2482</v>
      </c>
      <c r="G2488" t="b">
        <v>0</v>
      </c>
    </row>
    <row r="2489" spans="5:7" x14ac:dyDescent="0.25">
      <c r="E2489">
        <v>2483</v>
      </c>
      <c r="G2489" t="b">
        <v>0</v>
      </c>
    </row>
    <row r="2490" spans="5:7" x14ac:dyDescent="0.25">
      <c r="E2490">
        <v>2484</v>
      </c>
      <c r="G2490" t="b">
        <v>0</v>
      </c>
    </row>
    <row r="2491" spans="5:7" x14ac:dyDescent="0.25">
      <c r="E2491">
        <v>2485</v>
      </c>
      <c r="G2491" t="b">
        <v>0</v>
      </c>
    </row>
    <row r="2492" spans="5:7" x14ac:dyDescent="0.25">
      <c r="E2492">
        <v>2486</v>
      </c>
      <c r="G2492" t="b">
        <v>1</v>
      </c>
    </row>
    <row r="2493" spans="5:7" x14ac:dyDescent="0.25">
      <c r="E2493">
        <v>2487</v>
      </c>
      <c r="G2493" t="b">
        <v>0</v>
      </c>
    </row>
    <row r="2494" spans="5:7" x14ac:dyDescent="0.25">
      <c r="E2494">
        <v>2488</v>
      </c>
      <c r="G2494" t="b">
        <v>0</v>
      </c>
    </row>
    <row r="2495" spans="5:7" x14ac:dyDescent="0.25">
      <c r="E2495">
        <v>2489</v>
      </c>
      <c r="G2495" t="b">
        <v>0</v>
      </c>
    </row>
    <row r="2496" spans="5:7" x14ac:dyDescent="0.25">
      <c r="E2496">
        <v>2490</v>
      </c>
      <c r="G2496" t="b">
        <v>0</v>
      </c>
    </row>
    <row r="2497" spans="5:7" x14ac:dyDescent="0.25">
      <c r="E2497">
        <v>2491</v>
      </c>
      <c r="G2497" t="b">
        <v>0</v>
      </c>
    </row>
    <row r="2498" spans="5:7" x14ac:dyDescent="0.25">
      <c r="E2498">
        <v>2492</v>
      </c>
      <c r="G2498" t="b">
        <v>0</v>
      </c>
    </row>
    <row r="2499" spans="5:7" x14ac:dyDescent="0.25">
      <c r="E2499">
        <v>2493</v>
      </c>
      <c r="G2499" t="b">
        <v>0</v>
      </c>
    </row>
    <row r="2500" spans="5:7" x14ac:dyDescent="0.25">
      <c r="E2500">
        <v>2494</v>
      </c>
      <c r="G2500" t="b">
        <v>0</v>
      </c>
    </row>
    <row r="2501" spans="5:7" x14ac:dyDescent="0.25">
      <c r="E2501">
        <v>2495</v>
      </c>
      <c r="G2501" t="b">
        <v>0</v>
      </c>
    </row>
    <row r="2502" spans="5:7" x14ac:dyDescent="0.25">
      <c r="E2502">
        <v>2496</v>
      </c>
      <c r="G2502" t="b">
        <v>0</v>
      </c>
    </row>
    <row r="2503" spans="5:7" x14ac:dyDescent="0.25">
      <c r="E2503">
        <v>2497</v>
      </c>
      <c r="G2503" t="b">
        <v>0</v>
      </c>
    </row>
    <row r="2504" spans="5:7" x14ac:dyDescent="0.25">
      <c r="E2504">
        <v>2498</v>
      </c>
      <c r="G2504" t="b">
        <v>0</v>
      </c>
    </row>
    <row r="2505" spans="5:7" x14ac:dyDescent="0.25">
      <c r="E2505">
        <v>2499</v>
      </c>
      <c r="G2505" t="b">
        <v>1</v>
      </c>
    </row>
    <row r="2506" spans="5:7" x14ac:dyDescent="0.25">
      <c r="E2506">
        <v>2500</v>
      </c>
      <c r="G2506" t="b">
        <v>0</v>
      </c>
    </row>
    <row r="2507" spans="5:7" x14ac:dyDescent="0.25">
      <c r="E2507">
        <v>2501</v>
      </c>
      <c r="G2507" t="b">
        <v>1</v>
      </c>
    </row>
    <row r="2508" spans="5:7" x14ac:dyDescent="0.25">
      <c r="E2508">
        <v>2502</v>
      </c>
      <c r="G2508" t="b">
        <v>0</v>
      </c>
    </row>
    <row r="2509" spans="5:7" x14ac:dyDescent="0.25">
      <c r="E2509">
        <v>2503</v>
      </c>
      <c r="G2509" t="b">
        <v>0</v>
      </c>
    </row>
    <row r="2510" spans="5:7" x14ac:dyDescent="0.25">
      <c r="E2510">
        <v>2504</v>
      </c>
      <c r="G2510" t="b">
        <v>1</v>
      </c>
    </row>
    <row r="2511" spans="5:7" x14ac:dyDescent="0.25">
      <c r="E2511">
        <v>2505</v>
      </c>
      <c r="G2511" t="b">
        <v>0</v>
      </c>
    </row>
    <row r="2512" spans="5:7" x14ac:dyDescent="0.25">
      <c r="E2512">
        <v>2506</v>
      </c>
      <c r="G2512" t="b">
        <v>0</v>
      </c>
    </row>
    <row r="2513" spans="5:7" x14ac:dyDescent="0.25">
      <c r="E2513">
        <v>2507</v>
      </c>
      <c r="G2513" t="b">
        <v>0</v>
      </c>
    </row>
    <row r="2514" spans="5:7" x14ac:dyDescent="0.25">
      <c r="E2514">
        <v>2508</v>
      </c>
      <c r="G2514" t="b">
        <v>0</v>
      </c>
    </row>
    <row r="2515" spans="5:7" x14ac:dyDescent="0.25">
      <c r="E2515">
        <v>2509</v>
      </c>
      <c r="G2515" t="b">
        <v>0</v>
      </c>
    </row>
    <row r="2516" spans="5:7" x14ac:dyDescent="0.25">
      <c r="E2516">
        <v>2510</v>
      </c>
      <c r="G2516" t="b">
        <v>0</v>
      </c>
    </row>
    <row r="2517" spans="5:7" x14ac:dyDescent="0.25">
      <c r="E2517">
        <v>2511</v>
      </c>
      <c r="G2517" t="b">
        <v>0</v>
      </c>
    </row>
    <row r="2518" spans="5:7" x14ac:dyDescent="0.25">
      <c r="E2518">
        <v>2512</v>
      </c>
      <c r="G2518" t="b">
        <v>0</v>
      </c>
    </row>
    <row r="2519" spans="5:7" x14ac:dyDescent="0.25">
      <c r="E2519">
        <v>2513</v>
      </c>
      <c r="G2519" t="b">
        <v>0</v>
      </c>
    </row>
    <row r="2520" spans="5:7" x14ac:dyDescent="0.25">
      <c r="E2520">
        <v>2514</v>
      </c>
      <c r="G2520" t="b">
        <v>0</v>
      </c>
    </row>
    <row r="2521" spans="5:7" x14ac:dyDescent="0.25">
      <c r="E2521">
        <v>2515</v>
      </c>
      <c r="G2521" t="b">
        <v>1</v>
      </c>
    </row>
    <row r="2522" spans="5:7" x14ac:dyDescent="0.25">
      <c r="E2522">
        <v>2516</v>
      </c>
      <c r="G2522" t="b">
        <v>0</v>
      </c>
    </row>
    <row r="2523" spans="5:7" x14ac:dyDescent="0.25">
      <c r="E2523">
        <v>2517</v>
      </c>
      <c r="G2523" t="b">
        <v>0</v>
      </c>
    </row>
    <row r="2524" spans="5:7" x14ac:dyDescent="0.25">
      <c r="E2524">
        <v>2518</v>
      </c>
      <c r="G2524" t="b">
        <v>0</v>
      </c>
    </row>
    <row r="2525" spans="5:7" x14ac:dyDescent="0.25">
      <c r="E2525">
        <v>2519</v>
      </c>
      <c r="G2525" t="b">
        <v>0</v>
      </c>
    </row>
    <row r="2526" spans="5:7" x14ac:dyDescent="0.25">
      <c r="E2526">
        <v>2520</v>
      </c>
      <c r="G2526" t="b">
        <v>0</v>
      </c>
    </row>
    <row r="2527" spans="5:7" x14ac:dyDescent="0.25">
      <c r="E2527">
        <v>2521</v>
      </c>
      <c r="G2527" t="b">
        <v>0</v>
      </c>
    </row>
    <row r="2528" spans="5:7" x14ac:dyDescent="0.25">
      <c r="E2528">
        <v>2522</v>
      </c>
      <c r="G2528" t="b">
        <v>0</v>
      </c>
    </row>
    <row r="2529" spans="5:7" x14ac:dyDescent="0.25">
      <c r="E2529">
        <v>2523</v>
      </c>
      <c r="G2529" t="b">
        <v>0</v>
      </c>
    </row>
    <row r="2530" spans="5:7" x14ac:dyDescent="0.25">
      <c r="E2530">
        <v>2524</v>
      </c>
      <c r="G2530" t="b">
        <v>0</v>
      </c>
    </row>
    <row r="2531" spans="5:7" x14ac:dyDescent="0.25">
      <c r="E2531">
        <v>2525</v>
      </c>
      <c r="G2531" t="b">
        <v>0</v>
      </c>
    </row>
    <row r="2532" spans="5:7" x14ac:dyDescent="0.25">
      <c r="E2532">
        <v>2526</v>
      </c>
      <c r="G2532" t="b">
        <v>0</v>
      </c>
    </row>
    <row r="2533" spans="5:7" x14ac:dyDescent="0.25">
      <c r="E2533">
        <v>2527</v>
      </c>
      <c r="G2533" t="b">
        <v>0</v>
      </c>
    </row>
    <row r="2534" spans="5:7" x14ac:dyDescent="0.25">
      <c r="E2534">
        <v>2528</v>
      </c>
      <c r="G2534" t="b">
        <v>0</v>
      </c>
    </row>
    <row r="2535" spans="5:7" x14ac:dyDescent="0.25">
      <c r="E2535">
        <v>2529</v>
      </c>
      <c r="G2535" t="b">
        <v>0</v>
      </c>
    </row>
    <row r="2536" spans="5:7" x14ac:dyDescent="0.25">
      <c r="E2536">
        <v>2530</v>
      </c>
      <c r="G2536" t="b">
        <v>1</v>
      </c>
    </row>
    <row r="2537" spans="5:7" x14ac:dyDescent="0.25">
      <c r="E2537">
        <v>2531</v>
      </c>
      <c r="G2537" t="b">
        <v>0</v>
      </c>
    </row>
    <row r="2538" spans="5:7" x14ac:dyDescent="0.25">
      <c r="E2538">
        <v>2532</v>
      </c>
      <c r="G2538" t="b">
        <v>0</v>
      </c>
    </row>
    <row r="2539" spans="5:7" x14ac:dyDescent="0.25">
      <c r="E2539">
        <v>2533</v>
      </c>
      <c r="G2539" t="b">
        <v>0</v>
      </c>
    </row>
    <row r="2540" spans="5:7" x14ac:dyDescent="0.25">
      <c r="E2540">
        <v>2534</v>
      </c>
      <c r="G2540" t="b">
        <v>0</v>
      </c>
    </row>
    <row r="2541" spans="5:7" x14ac:dyDescent="0.25">
      <c r="E2541">
        <v>2535</v>
      </c>
      <c r="G2541" t="b">
        <v>0</v>
      </c>
    </row>
    <row r="2542" spans="5:7" x14ac:dyDescent="0.25">
      <c r="E2542">
        <v>2536</v>
      </c>
      <c r="G2542" t="b">
        <v>0</v>
      </c>
    </row>
    <row r="2543" spans="5:7" x14ac:dyDescent="0.25">
      <c r="E2543">
        <v>2537</v>
      </c>
      <c r="G2543" t="b">
        <v>0</v>
      </c>
    </row>
    <row r="2544" spans="5:7" x14ac:dyDescent="0.25">
      <c r="E2544">
        <v>2538</v>
      </c>
      <c r="G2544" t="b">
        <v>0</v>
      </c>
    </row>
    <row r="2545" spans="5:7" x14ac:dyDescent="0.25">
      <c r="E2545">
        <v>2539</v>
      </c>
      <c r="G2545" t="b">
        <v>0</v>
      </c>
    </row>
    <row r="2546" spans="5:7" x14ac:dyDescent="0.25">
      <c r="E2546">
        <v>2540</v>
      </c>
      <c r="G2546" t="b">
        <v>0</v>
      </c>
    </row>
    <row r="2547" spans="5:7" x14ac:dyDescent="0.25">
      <c r="E2547">
        <v>2541</v>
      </c>
      <c r="G2547" t="b">
        <v>0</v>
      </c>
    </row>
    <row r="2548" spans="5:7" x14ac:dyDescent="0.25">
      <c r="E2548">
        <v>2542</v>
      </c>
      <c r="G2548" t="b">
        <v>1</v>
      </c>
    </row>
    <row r="2549" spans="5:7" x14ac:dyDescent="0.25">
      <c r="E2549">
        <v>2543</v>
      </c>
      <c r="G2549" t="b">
        <v>0</v>
      </c>
    </row>
    <row r="2550" spans="5:7" x14ac:dyDescent="0.25">
      <c r="E2550">
        <v>2544</v>
      </c>
      <c r="G2550" t="b">
        <v>1</v>
      </c>
    </row>
    <row r="2551" spans="5:7" x14ac:dyDescent="0.25">
      <c r="E2551">
        <v>2545</v>
      </c>
      <c r="G2551" t="b">
        <v>0</v>
      </c>
    </row>
    <row r="2552" spans="5:7" x14ac:dyDescent="0.25">
      <c r="E2552">
        <v>2546</v>
      </c>
      <c r="G2552" t="b">
        <v>0</v>
      </c>
    </row>
    <row r="2553" spans="5:7" x14ac:dyDescent="0.25">
      <c r="E2553">
        <v>2547</v>
      </c>
      <c r="G2553" t="b">
        <v>0</v>
      </c>
    </row>
    <row r="2554" spans="5:7" x14ac:dyDescent="0.25">
      <c r="E2554">
        <v>2548</v>
      </c>
      <c r="G2554" t="b">
        <v>0</v>
      </c>
    </row>
    <row r="2555" spans="5:7" x14ac:dyDescent="0.25">
      <c r="E2555">
        <v>2549</v>
      </c>
      <c r="G2555" t="b">
        <v>0</v>
      </c>
    </row>
    <row r="2556" spans="5:7" x14ac:dyDescent="0.25">
      <c r="E2556">
        <v>2550</v>
      </c>
      <c r="G2556" t="b">
        <v>0</v>
      </c>
    </row>
    <row r="2557" spans="5:7" x14ac:dyDescent="0.25">
      <c r="E2557">
        <v>2551</v>
      </c>
      <c r="G2557" t="b">
        <v>0</v>
      </c>
    </row>
    <row r="2558" spans="5:7" x14ac:dyDescent="0.25">
      <c r="E2558">
        <v>2552</v>
      </c>
      <c r="G2558" t="b">
        <v>1</v>
      </c>
    </row>
    <row r="2559" spans="5:7" x14ac:dyDescent="0.25">
      <c r="E2559">
        <v>2553</v>
      </c>
      <c r="G2559" t="b">
        <v>0</v>
      </c>
    </row>
    <row r="2560" spans="5:7" x14ac:dyDescent="0.25">
      <c r="E2560">
        <v>2554</v>
      </c>
      <c r="G2560" t="b">
        <v>0</v>
      </c>
    </row>
    <row r="2561" spans="5:7" x14ac:dyDescent="0.25">
      <c r="E2561">
        <v>2555</v>
      </c>
      <c r="G2561" t="b">
        <v>0</v>
      </c>
    </row>
    <row r="2562" spans="5:7" x14ac:dyDescent="0.25">
      <c r="E2562">
        <v>2556</v>
      </c>
      <c r="G2562" t="b">
        <v>1</v>
      </c>
    </row>
    <row r="2563" spans="5:7" x14ac:dyDescent="0.25">
      <c r="E2563">
        <v>2557</v>
      </c>
      <c r="G2563" t="b">
        <v>0</v>
      </c>
    </row>
    <row r="2564" spans="5:7" x14ac:dyDescent="0.25">
      <c r="E2564">
        <v>2558</v>
      </c>
      <c r="G2564" t="b">
        <v>0</v>
      </c>
    </row>
    <row r="2565" spans="5:7" x14ac:dyDescent="0.25">
      <c r="E2565">
        <v>2559</v>
      </c>
      <c r="G2565" t="b">
        <v>0</v>
      </c>
    </row>
    <row r="2566" spans="5:7" x14ac:dyDescent="0.25">
      <c r="E2566">
        <v>2560</v>
      </c>
      <c r="G2566" t="b">
        <v>0</v>
      </c>
    </row>
    <row r="2567" spans="5:7" x14ac:dyDescent="0.25">
      <c r="E2567">
        <v>2561</v>
      </c>
      <c r="G2567" t="b">
        <v>0</v>
      </c>
    </row>
    <row r="2568" spans="5:7" x14ac:dyDescent="0.25">
      <c r="E2568">
        <v>2562</v>
      </c>
      <c r="G2568" t="b">
        <v>1</v>
      </c>
    </row>
    <row r="2569" spans="5:7" x14ac:dyDescent="0.25">
      <c r="E2569">
        <v>2563</v>
      </c>
      <c r="G2569" t="b">
        <v>0</v>
      </c>
    </row>
    <row r="2570" spans="5:7" x14ac:dyDescent="0.25">
      <c r="E2570">
        <v>2564</v>
      </c>
      <c r="G2570" t="b">
        <v>0</v>
      </c>
    </row>
    <row r="2571" spans="5:7" x14ac:dyDescent="0.25">
      <c r="E2571">
        <v>2565</v>
      </c>
      <c r="G2571" t="b">
        <v>0</v>
      </c>
    </row>
    <row r="2572" spans="5:7" x14ac:dyDescent="0.25">
      <c r="E2572">
        <v>2566</v>
      </c>
      <c r="G2572" t="b">
        <v>0</v>
      </c>
    </row>
    <row r="2573" spans="5:7" x14ac:dyDescent="0.25">
      <c r="E2573">
        <v>2567</v>
      </c>
      <c r="G2573" t="b">
        <v>0</v>
      </c>
    </row>
    <row r="2574" spans="5:7" x14ac:dyDescent="0.25">
      <c r="E2574">
        <v>2568</v>
      </c>
      <c r="G2574" t="b">
        <v>1</v>
      </c>
    </row>
    <row r="2575" spans="5:7" x14ac:dyDescent="0.25">
      <c r="E2575">
        <v>2569</v>
      </c>
      <c r="G2575" t="b">
        <v>0</v>
      </c>
    </row>
    <row r="2576" spans="5:7" x14ac:dyDescent="0.25">
      <c r="E2576">
        <v>2570</v>
      </c>
      <c r="G2576" t="b">
        <v>0</v>
      </c>
    </row>
    <row r="2577" spans="5:7" x14ac:dyDescent="0.25">
      <c r="E2577">
        <v>2571</v>
      </c>
      <c r="G2577" t="b">
        <v>0</v>
      </c>
    </row>
    <row r="2578" spans="5:7" x14ac:dyDescent="0.25">
      <c r="E2578">
        <v>2572</v>
      </c>
      <c r="G2578" t="b">
        <v>0</v>
      </c>
    </row>
    <row r="2579" spans="5:7" x14ac:dyDescent="0.25">
      <c r="E2579">
        <v>2573</v>
      </c>
      <c r="G2579" t="b">
        <v>0</v>
      </c>
    </row>
    <row r="2580" spans="5:7" x14ac:dyDescent="0.25">
      <c r="E2580">
        <v>2574</v>
      </c>
      <c r="G2580" t="b">
        <v>0</v>
      </c>
    </row>
    <row r="2581" spans="5:7" x14ac:dyDescent="0.25">
      <c r="E2581">
        <v>2575</v>
      </c>
      <c r="G2581" t="b">
        <v>0</v>
      </c>
    </row>
    <row r="2582" spans="5:7" x14ac:dyDescent="0.25">
      <c r="E2582">
        <v>2576</v>
      </c>
      <c r="G2582" t="b">
        <v>0</v>
      </c>
    </row>
    <row r="2583" spans="5:7" x14ac:dyDescent="0.25">
      <c r="E2583">
        <v>2577</v>
      </c>
      <c r="G2583" t="b">
        <v>0</v>
      </c>
    </row>
    <row r="2584" spans="5:7" x14ac:dyDescent="0.25">
      <c r="E2584">
        <v>2578</v>
      </c>
      <c r="G2584" t="b">
        <v>0</v>
      </c>
    </row>
    <row r="2585" spans="5:7" x14ac:dyDescent="0.25">
      <c r="E2585">
        <v>2579</v>
      </c>
      <c r="G2585" t="b">
        <v>1</v>
      </c>
    </row>
    <row r="2586" spans="5:7" x14ac:dyDescent="0.25">
      <c r="E2586">
        <v>2580</v>
      </c>
      <c r="G2586" t="b">
        <v>0</v>
      </c>
    </row>
    <row r="2587" spans="5:7" x14ac:dyDescent="0.25">
      <c r="E2587">
        <v>2581</v>
      </c>
      <c r="G2587" t="b">
        <v>0</v>
      </c>
    </row>
    <row r="2588" spans="5:7" x14ac:dyDescent="0.25">
      <c r="E2588">
        <v>2582</v>
      </c>
      <c r="G2588" t="b">
        <v>0</v>
      </c>
    </row>
    <row r="2589" spans="5:7" x14ac:dyDescent="0.25">
      <c r="E2589">
        <v>2583</v>
      </c>
      <c r="G2589" t="b">
        <v>0</v>
      </c>
    </row>
    <row r="2590" spans="5:7" x14ac:dyDescent="0.25">
      <c r="E2590">
        <v>2584</v>
      </c>
      <c r="G2590" t="b">
        <v>0</v>
      </c>
    </row>
    <row r="2591" spans="5:7" x14ac:dyDescent="0.25">
      <c r="E2591">
        <v>2585</v>
      </c>
      <c r="G2591" t="b">
        <v>0</v>
      </c>
    </row>
    <row r="2592" spans="5:7" x14ac:dyDescent="0.25">
      <c r="E2592">
        <v>2586</v>
      </c>
      <c r="G2592" t="b">
        <v>0</v>
      </c>
    </row>
    <row r="2593" spans="5:7" x14ac:dyDescent="0.25">
      <c r="E2593">
        <v>2587</v>
      </c>
      <c r="G2593" t="b">
        <v>0</v>
      </c>
    </row>
    <row r="2594" spans="5:7" x14ac:dyDescent="0.25">
      <c r="E2594">
        <v>2588</v>
      </c>
      <c r="G2594" t="b">
        <v>0</v>
      </c>
    </row>
    <row r="2595" spans="5:7" x14ac:dyDescent="0.25">
      <c r="E2595">
        <v>2589</v>
      </c>
      <c r="G2595" t="b">
        <v>0</v>
      </c>
    </row>
    <row r="2596" spans="5:7" x14ac:dyDescent="0.25">
      <c r="E2596">
        <v>2590</v>
      </c>
      <c r="G2596" t="b">
        <v>0</v>
      </c>
    </row>
    <row r="2597" spans="5:7" x14ac:dyDescent="0.25">
      <c r="E2597">
        <v>2591</v>
      </c>
      <c r="G2597" t="b">
        <v>0</v>
      </c>
    </row>
    <row r="2598" spans="5:7" x14ac:dyDescent="0.25">
      <c r="E2598">
        <v>2592</v>
      </c>
      <c r="G2598" t="b">
        <v>0</v>
      </c>
    </row>
    <row r="2599" spans="5:7" x14ac:dyDescent="0.25">
      <c r="E2599">
        <v>2593</v>
      </c>
      <c r="G2599" t="b">
        <v>0</v>
      </c>
    </row>
    <row r="2600" spans="5:7" x14ac:dyDescent="0.25">
      <c r="E2600">
        <v>2594</v>
      </c>
      <c r="G2600" t="b">
        <v>0</v>
      </c>
    </row>
    <row r="2601" spans="5:7" x14ac:dyDescent="0.25">
      <c r="E2601">
        <v>2595</v>
      </c>
      <c r="G2601" t="b">
        <v>1</v>
      </c>
    </row>
    <row r="2602" spans="5:7" x14ac:dyDescent="0.25">
      <c r="E2602">
        <v>2596</v>
      </c>
      <c r="G2602" t="b">
        <v>0</v>
      </c>
    </row>
    <row r="2603" spans="5:7" x14ac:dyDescent="0.25">
      <c r="E2603">
        <v>2597</v>
      </c>
      <c r="G2603" t="b">
        <v>0</v>
      </c>
    </row>
    <row r="2604" spans="5:7" x14ac:dyDescent="0.25">
      <c r="E2604">
        <v>2598</v>
      </c>
      <c r="G2604" t="b">
        <v>0</v>
      </c>
    </row>
    <row r="2605" spans="5:7" x14ac:dyDescent="0.25">
      <c r="E2605">
        <v>2599</v>
      </c>
      <c r="G2605" t="b">
        <v>0</v>
      </c>
    </row>
    <row r="2606" spans="5:7" x14ac:dyDescent="0.25">
      <c r="E2606">
        <v>2600</v>
      </c>
      <c r="G2606" t="b">
        <v>0</v>
      </c>
    </row>
    <row r="2607" spans="5:7" x14ac:dyDescent="0.25">
      <c r="E2607">
        <v>2601</v>
      </c>
      <c r="G2607" t="b">
        <v>0</v>
      </c>
    </row>
    <row r="2608" spans="5:7" x14ac:dyDescent="0.25">
      <c r="E2608">
        <v>2602</v>
      </c>
      <c r="G2608" t="b">
        <v>0</v>
      </c>
    </row>
    <row r="2609" spans="5:7" x14ac:dyDescent="0.25">
      <c r="E2609">
        <v>2603</v>
      </c>
      <c r="G2609" t="b">
        <v>0</v>
      </c>
    </row>
    <row r="2610" spans="5:7" x14ac:dyDescent="0.25">
      <c r="E2610">
        <v>2604</v>
      </c>
      <c r="G2610" t="b">
        <v>1</v>
      </c>
    </row>
    <row r="2611" spans="5:7" x14ac:dyDescent="0.25">
      <c r="E2611">
        <v>2605</v>
      </c>
      <c r="G2611" t="b">
        <v>0</v>
      </c>
    </row>
    <row r="2612" spans="5:7" x14ac:dyDescent="0.25">
      <c r="E2612">
        <v>2606</v>
      </c>
      <c r="G2612" t="b">
        <v>1</v>
      </c>
    </row>
    <row r="2613" spans="5:7" x14ac:dyDescent="0.25">
      <c r="E2613">
        <v>2607</v>
      </c>
      <c r="G2613" t="b">
        <v>0</v>
      </c>
    </row>
    <row r="2614" spans="5:7" x14ac:dyDescent="0.25">
      <c r="E2614">
        <v>2608</v>
      </c>
      <c r="G2614" t="b">
        <v>0</v>
      </c>
    </row>
    <row r="2615" spans="5:7" x14ac:dyDescent="0.25">
      <c r="E2615">
        <v>2609</v>
      </c>
      <c r="G2615" t="b">
        <v>0</v>
      </c>
    </row>
    <row r="2616" spans="5:7" x14ac:dyDescent="0.25">
      <c r="E2616">
        <v>2610</v>
      </c>
      <c r="G2616" t="b">
        <v>0</v>
      </c>
    </row>
    <row r="2617" spans="5:7" x14ac:dyDescent="0.25">
      <c r="E2617">
        <v>2611</v>
      </c>
      <c r="G2617" t="b">
        <v>0</v>
      </c>
    </row>
    <row r="2618" spans="5:7" x14ac:dyDescent="0.25">
      <c r="E2618">
        <v>2612</v>
      </c>
      <c r="G2618" t="b">
        <v>0</v>
      </c>
    </row>
    <row r="2619" spans="5:7" x14ac:dyDescent="0.25">
      <c r="E2619">
        <v>2613</v>
      </c>
      <c r="G2619" t="b">
        <v>0</v>
      </c>
    </row>
    <row r="2620" spans="5:7" x14ac:dyDescent="0.25">
      <c r="E2620">
        <v>2614</v>
      </c>
      <c r="G2620" t="b">
        <v>0</v>
      </c>
    </row>
    <row r="2621" spans="5:7" x14ac:dyDescent="0.25">
      <c r="E2621">
        <v>2615</v>
      </c>
      <c r="G2621" t="b">
        <v>0</v>
      </c>
    </row>
    <row r="2622" spans="5:7" x14ac:dyDescent="0.25">
      <c r="E2622">
        <v>2616</v>
      </c>
      <c r="G2622" t="b">
        <v>0</v>
      </c>
    </row>
    <row r="2623" spans="5:7" x14ac:dyDescent="0.25">
      <c r="E2623">
        <v>2617</v>
      </c>
      <c r="G2623" t="b">
        <v>1</v>
      </c>
    </row>
    <row r="2624" spans="5:7" x14ac:dyDescent="0.25">
      <c r="E2624">
        <v>2618</v>
      </c>
      <c r="G2624" t="b">
        <v>0</v>
      </c>
    </row>
    <row r="2625" spans="5:7" x14ac:dyDescent="0.25">
      <c r="E2625">
        <v>2619</v>
      </c>
      <c r="G2625" t="b">
        <v>0</v>
      </c>
    </row>
    <row r="2626" spans="5:7" x14ac:dyDescent="0.25">
      <c r="E2626">
        <v>2620</v>
      </c>
      <c r="G2626" t="b">
        <v>0</v>
      </c>
    </row>
    <row r="2627" spans="5:7" x14ac:dyDescent="0.25">
      <c r="E2627">
        <v>2621</v>
      </c>
      <c r="G2627" t="b">
        <v>0</v>
      </c>
    </row>
    <row r="2628" spans="5:7" x14ac:dyDescent="0.25">
      <c r="E2628">
        <v>2622</v>
      </c>
      <c r="G2628" t="b">
        <v>0</v>
      </c>
    </row>
    <row r="2629" spans="5:7" x14ac:dyDescent="0.25">
      <c r="E2629">
        <v>2623</v>
      </c>
      <c r="G2629" t="b">
        <v>0</v>
      </c>
    </row>
    <row r="2630" spans="5:7" x14ac:dyDescent="0.25">
      <c r="E2630">
        <v>2624</v>
      </c>
      <c r="G2630" t="b">
        <v>0</v>
      </c>
    </row>
    <row r="2631" spans="5:7" x14ac:dyDescent="0.25">
      <c r="E2631">
        <v>2625</v>
      </c>
      <c r="G2631" t="b">
        <v>1</v>
      </c>
    </row>
    <row r="2632" spans="5:7" x14ac:dyDescent="0.25">
      <c r="E2632">
        <v>2626</v>
      </c>
      <c r="G2632" t="b">
        <v>0</v>
      </c>
    </row>
    <row r="2633" spans="5:7" x14ac:dyDescent="0.25">
      <c r="E2633">
        <v>2627</v>
      </c>
      <c r="G2633" t="b">
        <v>0</v>
      </c>
    </row>
    <row r="2634" spans="5:7" x14ac:dyDescent="0.25">
      <c r="E2634">
        <v>2628</v>
      </c>
      <c r="G2634" t="b">
        <v>0</v>
      </c>
    </row>
    <row r="2635" spans="5:7" x14ac:dyDescent="0.25">
      <c r="E2635">
        <v>2629</v>
      </c>
      <c r="G2635" t="b">
        <v>0</v>
      </c>
    </row>
    <row r="2636" spans="5:7" x14ac:dyDescent="0.25">
      <c r="E2636">
        <v>2630</v>
      </c>
      <c r="G2636" t="b">
        <v>0</v>
      </c>
    </row>
    <row r="2637" spans="5:7" x14ac:dyDescent="0.25">
      <c r="E2637">
        <v>2631</v>
      </c>
      <c r="G2637" t="b">
        <v>0</v>
      </c>
    </row>
    <row r="2638" spans="5:7" x14ac:dyDescent="0.25">
      <c r="E2638">
        <v>2632</v>
      </c>
      <c r="G2638" t="b">
        <v>1</v>
      </c>
    </row>
    <row r="2639" spans="5:7" x14ac:dyDescent="0.25">
      <c r="E2639">
        <v>2633</v>
      </c>
      <c r="G2639" t="b">
        <v>0</v>
      </c>
    </row>
    <row r="2640" spans="5:7" x14ac:dyDescent="0.25">
      <c r="E2640">
        <v>2634</v>
      </c>
      <c r="G2640" t="b">
        <v>0</v>
      </c>
    </row>
    <row r="2641" spans="5:7" x14ac:dyDescent="0.25">
      <c r="E2641">
        <v>2635</v>
      </c>
      <c r="G2641" t="b">
        <v>0</v>
      </c>
    </row>
    <row r="2642" spans="5:7" x14ac:dyDescent="0.25">
      <c r="E2642">
        <v>2636</v>
      </c>
      <c r="G2642" t="b">
        <v>0</v>
      </c>
    </row>
    <row r="2643" spans="5:7" x14ac:dyDescent="0.25">
      <c r="E2643">
        <v>2637</v>
      </c>
      <c r="G2643" t="b">
        <v>0</v>
      </c>
    </row>
    <row r="2644" spans="5:7" x14ac:dyDescent="0.25">
      <c r="E2644">
        <v>2638</v>
      </c>
      <c r="G2644" t="b">
        <v>0</v>
      </c>
    </row>
    <row r="2645" spans="5:7" x14ac:dyDescent="0.25">
      <c r="E2645">
        <v>2639</v>
      </c>
      <c r="G2645" t="b">
        <v>0</v>
      </c>
    </row>
    <row r="2646" spans="5:7" x14ac:dyDescent="0.25">
      <c r="E2646">
        <v>2640</v>
      </c>
      <c r="G2646" t="b">
        <v>0</v>
      </c>
    </row>
    <row r="2647" spans="5:7" x14ac:dyDescent="0.25">
      <c r="E2647">
        <v>2641</v>
      </c>
      <c r="G2647" t="b">
        <v>0</v>
      </c>
    </row>
    <row r="2648" spans="5:7" x14ac:dyDescent="0.25">
      <c r="E2648">
        <v>2642</v>
      </c>
      <c r="G2648" t="b">
        <v>0</v>
      </c>
    </row>
    <row r="2649" spans="5:7" x14ac:dyDescent="0.25">
      <c r="E2649">
        <v>2643</v>
      </c>
      <c r="G2649" t="b">
        <v>0</v>
      </c>
    </row>
    <row r="2650" spans="5:7" x14ac:dyDescent="0.25">
      <c r="E2650">
        <v>2644</v>
      </c>
      <c r="G2650" t="b">
        <v>0</v>
      </c>
    </row>
    <row r="2651" spans="5:7" x14ac:dyDescent="0.25">
      <c r="E2651">
        <v>2645</v>
      </c>
      <c r="G2651" t="b">
        <v>0</v>
      </c>
    </row>
    <row r="2652" spans="5:7" x14ac:dyDescent="0.25">
      <c r="E2652">
        <v>2646</v>
      </c>
      <c r="G2652" t="b">
        <v>0</v>
      </c>
    </row>
    <row r="2653" spans="5:7" x14ac:dyDescent="0.25">
      <c r="E2653">
        <v>2647</v>
      </c>
      <c r="G2653" t="b">
        <v>0</v>
      </c>
    </row>
    <row r="2654" spans="5:7" x14ac:dyDescent="0.25">
      <c r="E2654">
        <v>2648</v>
      </c>
      <c r="G2654" t="b">
        <v>0</v>
      </c>
    </row>
    <row r="2655" spans="5:7" x14ac:dyDescent="0.25">
      <c r="E2655">
        <v>2649</v>
      </c>
      <c r="G2655" t="b">
        <v>0</v>
      </c>
    </row>
    <row r="2656" spans="5:7" x14ac:dyDescent="0.25">
      <c r="E2656">
        <v>2650</v>
      </c>
      <c r="G2656" t="b">
        <v>0</v>
      </c>
    </row>
    <row r="2657" spans="5:7" x14ac:dyDescent="0.25">
      <c r="E2657">
        <v>2651</v>
      </c>
      <c r="G2657" t="b">
        <v>0</v>
      </c>
    </row>
    <row r="2658" spans="5:7" x14ac:dyDescent="0.25">
      <c r="E2658">
        <v>2652</v>
      </c>
      <c r="G2658" t="b">
        <v>0</v>
      </c>
    </row>
    <row r="2659" spans="5:7" x14ac:dyDescent="0.25">
      <c r="E2659">
        <v>2653</v>
      </c>
      <c r="G2659" t="b">
        <v>1</v>
      </c>
    </row>
    <row r="2660" spans="5:7" x14ac:dyDescent="0.25">
      <c r="E2660">
        <v>2654</v>
      </c>
      <c r="G2660" t="b">
        <v>0</v>
      </c>
    </row>
    <row r="2661" spans="5:7" x14ac:dyDescent="0.25">
      <c r="E2661">
        <v>2655</v>
      </c>
      <c r="G2661" t="b">
        <v>0</v>
      </c>
    </row>
    <row r="2662" spans="5:7" x14ac:dyDescent="0.25">
      <c r="E2662">
        <v>2656</v>
      </c>
      <c r="G2662" t="b">
        <v>0</v>
      </c>
    </row>
    <row r="2663" spans="5:7" x14ac:dyDescent="0.25">
      <c r="E2663">
        <v>2657</v>
      </c>
      <c r="G2663" t="b">
        <v>0</v>
      </c>
    </row>
    <row r="2664" spans="5:7" x14ac:dyDescent="0.25">
      <c r="E2664">
        <v>2658</v>
      </c>
      <c r="G2664" t="b">
        <v>0</v>
      </c>
    </row>
    <row r="2665" spans="5:7" x14ac:dyDescent="0.25">
      <c r="E2665">
        <v>2659</v>
      </c>
      <c r="G2665" t="b">
        <v>0</v>
      </c>
    </row>
    <row r="2666" spans="5:7" x14ac:dyDescent="0.25">
      <c r="E2666">
        <v>2660</v>
      </c>
      <c r="G2666" t="b">
        <v>0</v>
      </c>
    </row>
    <row r="2667" spans="5:7" x14ac:dyDescent="0.25">
      <c r="E2667">
        <v>2661</v>
      </c>
      <c r="G2667" t="b">
        <v>0</v>
      </c>
    </row>
    <row r="2668" spans="5:7" x14ac:dyDescent="0.25">
      <c r="E2668">
        <v>2662</v>
      </c>
      <c r="G2668" t="b">
        <v>0</v>
      </c>
    </row>
    <row r="2669" spans="5:7" x14ac:dyDescent="0.25">
      <c r="E2669">
        <v>2663</v>
      </c>
      <c r="G2669" t="b">
        <v>0</v>
      </c>
    </row>
    <row r="2670" spans="5:7" x14ac:dyDescent="0.25">
      <c r="E2670">
        <v>2664</v>
      </c>
      <c r="G2670" t="b">
        <v>1</v>
      </c>
    </row>
    <row r="2671" spans="5:7" x14ac:dyDescent="0.25">
      <c r="E2671">
        <v>2665</v>
      </c>
      <c r="G2671" t="b">
        <v>0</v>
      </c>
    </row>
    <row r="2672" spans="5:7" x14ac:dyDescent="0.25">
      <c r="E2672">
        <v>2666</v>
      </c>
      <c r="G2672" t="b">
        <v>0</v>
      </c>
    </row>
    <row r="2673" spans="5:7" x14ac:dyDescent="0.25">
      <c r="E2673">
        <v>2667</v>
      </c>
      <c r="G2673" t="b">
        <v>0</v>
      </c>
    </row>
    <row r="2674" spans="5:7" x14ac:dyDescent="0.25">
      <c r="E2674">
        <v>2668</v>
      </c>
      <c r="G2674" t="b">
        <v>0</v>
      </c>
    </row>
    <row r="2675" spans="5:7" x14ac:dyDescent="0.25">
      <c r="E2675">
        <v>2669</v>
      </c>
      <c r="G2675" t="b">
        <v>0</v>
      </c>
    </row>
    <row r="2676" spans="5:7" x14ac:dyDescent="0.25">
      <c r="E2676">
        <v>2670</v>
      </c>
      <c r="G2676" t="b">
        <v>0</v>
      </c>
    </row>
    <row r="2677" spans="5:7" x14ac:dyDescent="0.25">
      <c r="E2677">
        <v>2671</v>
      </c>
      <c r="G2677" t="b">
        <v>0</v>
      </c>
    </row>
    <row r="2678" spans="5:7" x14ac:dyDescent="0.25">
      <c r="E2678">
        <v>2672</v>
      </c>
      <c r="G2678" t="b">
        <v>0</v>
      </c>
    </row>
    <row r="2679" spans="5:7" x14ac:dyDescent="0.25">
      <c r="E2679">
        <v>2673</v>
      </c>
      <c r="G2679" t="b">
        <v>0</v>
      </c>
    </row>
    <row r="2680" spans="5:7" x14ac:dyDescent="0.25">
      <c r="E2680">
        <v>2674</v>
      </c>
      <c r="G2680" t="b">
        <v>0</v>
      </c>
    </row>
    <row r="2681" spans="5:7" x14ac:dyDescent="0.25">
      <c r="E2681">
        <v>2675</v>
      </c>
      <c r="G2681" t="b">
        <v>0</v>
      </c>
    </row>
    <row r="2682" spans="5:7" x14ac:dyDescent="0.25">
      <c r="E2682">
        <v>2676</v>
      </c>
      <c r="G2682" t="b">
        <v>1</v>
      </c>
    </row>
    <row r="2683" spans="5:7" x14ac:dyDescent="0.25">
      <c r="E2683">
        <v>2677</v>
      </c>
      <c r="G2683" t="b">
        <v>0</v>
      </c>
    </row>
    <row r="2684" spans="5:7" x14ac:dyDescent="0.25">
      <c r="E2684">
        <v>2678</v>
      </c>
      <c r="G2684" t="b">
        <v>0</v>
      </c>
    </row>
    <row r="2685" spans="5:7" x14ac:dyDescent="0.25">
      <c r="E2685">
        <v>2679</v>
      </c>
      <c r="G2685" t="b">
        <v>0</v>
      </c>
    </row>
    <row r="2686" spans="5:7" x14ac:dyDescent="0.25">
      <c r="E2686">
        <v>2680</v>
      </c>
      <c r="G2686" t="b">
        <v>0</v>
      </c>
    </row>
    <row r="2687" spans="5:7" x14ac:dyDescent="0.25">
      <c r="E2687">
        <v>2681</v>
      </c>
      <c r="G2687" t="b">
        <v>0</v>
      </c>
    </row>
    <row r="2688" spans="5:7" x14ac:dyDescent="0.25">
      <c r="E2688">
        <v>2682</v>
      </c>
      <c r="G2688" t="b">
        <v>0</v>
      </c>
    </row>
    <row r="2689" spans="5:7" x14ac:dyDescent="0.25">
      <c r="E2689">
        <v>2683</v>
      </c>
      <c r="G2689" t="b">
        <v>0</v>
      </c>
    </row>
    <row r="2690" spans="5:7" x14ac:dyDescent="0.25">
      <c r="E2690">
        <v>2684</v>
      </c>
      <c r="G2690" t="b">
        <v>0</v>
      </c>
    </row>
    <row r="2691" spans="5:7" x14ac:dyDescent="0.25">
      <c r="E2691">
        <v>2685</v>
      </c>
      <c r="G2691" t="b">
        <v>0</v>
      </c>
    </row>
    <row r="2692" spans="5:7" x14ac:dyDescent="0.25">
      <c r="E2692">
        <v>2686</v>
      </c>
      <c r="G2692" t="b">
        <v>0</v>
      </c>
    </row>
    <row r="2693" spans="5:7" x14ac:dyDescent="0.25">
      <c r="E2693">
        <v>2687</v>
      </c>
      <c r="G2693" t="b">
        <v>0</v>
      </c>
    </row>
    <row r="2694" spans="5:7" x14ac:dyDescent="0.25">
      <c r="E2694">
        <v>2688</v>
      </c>
      <c r="G2694" t="b">
        <v>0</v>
      </c>
    </row>
    <row r="2695" spans="5:7" x14ac:dyDescent="0.25">
      <c r="E2695">
        <v>2689</v>
      </c>
      <c r="G2695" t="b">
        <v>0</v>
      </c>
    </row>
    <row r="2696" spans="5:7" x14ac:dyDescent="0.25">
      <c r="E2696">
        <v>2690</v>
      </c>
      <c r="G2696" t="b">
        <v>0</v>
      </c>
    </row>
    <row r="2697" spans="5:7" x14ac:dyDescent="0.25">
      <c r="E2697">
        <v>2691</v>
      </c>
      <c r="G2697" t="b">
        <v>0</v>
      </c>
    </row>
    <row r="2698" spans="5:7" x14ac:dyDescent="0.25">
      <c r="E2698">
        <v>2692</v>
      </c>
      <c r="G2698" t="b">
        <v>0</v>
      </c>
    </row>
    <row r="2699" spans="5:7" x14ac:dyDescent="0.25">
      <c r="E2699">
        <v>2693</v>
      </c>
      <c r="G2699" t="b">
        <v>0</v>
      </c>
    </row>
    <row r="2700" spans="5:7" x14ac:dyDescent="0.25">
      <c r="E2700">
        <v>2694</v>
      </c>
      <c r="G2700" t="b">
        <v>0</v>
      </c>
    </row>
    <row r="2701" spans="5:7" x14ac:dyDescent="0.25">
      <c r="E2701">
        <v>2695</v>
      </c>
      <c r="G2701" t="b">
        <v>1</v>
      </c>
    </row>
    <row r="2702" spans="5:7" x14ac:dyDescent="0.25">
      <c r="E2702">
        <v>2696</v>
      </c>
      <c r="G2702" t="b">
        <v>0</v>
      </c>
    </row>
    <row r="2703" spans="5:7" x14ac:dyDescent="0.25">
      <c r="E2703">
        <v>2697</v>
      </c>
      <c r="G2703" t="b">
        <v>0</v>
      </c>
    </row>
    <row r="2704" spans="5:7" x14ac:dyDescent="0.25">
      <c r="E2704">
        <v>2698</v>
      </c>
      <c r="G2704" t="b">
        <v>0</v>
      </c>
    </row>
    <row r="2705" spans="5:7" x14ac:dyDescent="0.25">
      <c r="E2705">
        <v>2699</v>
      </c>
      <c r="G2705" t="b">
        <v>0</v>
      </c>
    </row>
    <row r="2706" spans="5:7" x14ac:dyDescent="0.25">
      <c r="E2706">
        <v>2700</v>
      </c>
      <c r="G2706" t="b">
        <v>0</v>
      </c>
    </row>
    <row r="2707" spans="5:7" x14ac:dyDescent="0.25">
      <c r="E2707">
        <v>2701</v>
      </c>
      <c r="G2707" t="b">
        <v>0</v>
      </c>
    </row>
    <row r="2708" spans="5:7" x14ac:dyDescent="0.25">
      <c r="E2708">
        <v>2702</v>
      </c>
      <c r="G2708" t="b">
        <v>0</v>
      </c>
    </row>
    <row r="2709" spans="5:7" x14ac:dyDescent="0.25">
      <c r="E2709">
        <v>2703</v>
      </c>
      <c r="G2709" t="b">
        <v>0</v>
      </c>
    </row>
    <row r="2710" spans="5:7" x14ac:dyDescent="0.25">
      <c r="E2710">
        <v>2704</v>
      </c>
      <c r="G2710" t="b">
        <v>0</v>
      </c>
    </row>
    <row r="2711" spans="5:7" x14ac:dyDescent="0.25">
      <c r="E2711">
        <v>2705</v>
      </c>
      <c r="G2711" t="b">
        <v>0</v>
      </c>
    </row>
    <row r="2712" spans="5:7" x14ac:dyDescent="0.25">
      <c r="E2712">
        <v>2706</v>
      </c>
      <c r="G2712" t="b">
        <v>0</v>
      </c>
    </row>
    <row r="2713" spans="5:7" x14ac:dyDescent="0.25">
      <c r="E2713">
        <v>2707</v>
      </c>
      <c r="G2713" t="b">
        <v>0</v>
      </c>
    </row>
    <row r="2714" spans="5:7" x14ac:dyDescent="0.25">
      <c r="E2714">
        <v>2708</v>
      </c>
      <c r="G2714" t="b">
        <v>0</v>
      </c>
    </row>
    <row r="2715" spans="5:7" x14ac:dyDescent="0.25">
      <c r="E2715">
        <v>2709</v>
      </c>
      <c r="G2715" t="b">
        <v>1</v>
      </c>
    </row>
    <row r="2716" spans="5:7" x14ac:dyDescent="0.25">
      <c r="E2716">
        <v>2710</v>
      </c>
      <c r="G2716" t="b">
        <v>0</v>
      </c>
    </row>
    <row r="2717" spans="5:7" x14ac:dyDescent="0.25">
      <c r="E2717">
        <v>2711</v>
      </c>
      <c r="G2717" t="b">
        <v>0</v>
      </c>
    </row>
    <row r="2718" spans="5:7" x14ac:dyDescent="0.25">
      <c r="E2718">
        <v>2712</v>
      </c>
      <c r="G2718" t="b">
        <v>0</v>
      </c>
    </row>
    <row r="2719" spans="5:7" x14ac:dyDescent="0.25">
      <c r="E2719">
        <v>2713</v>
      </c>
      <c r="G2719" t="b">
        <v>0</v>
      </c>
    </row>
    <row r="2720" spans="5:7" x14ac:dyDescent="0.25">
      <c r="E2720">
        <v>2714</v>
      </c>
      <c r="G2720" t="b">
        <v>0</v>
      </c>
    </row>
    <row r="2721" spans="5:7" x14ac:dyDescent="0.25">
      <c r="E2721">
        <v>2715</v>
      </c>
      <c r="G2721" t="b">
        <v>0</v>
      </c>
    </row>
    <row r="2722" spans="5:7" x14ac:dyDescent="0.25">
      <c r="E2722">
        <v>2716</v>
      </c>
      <c r="G2722" t="b">
        <v>0</v>
      </c>
    </row>
    <row r="2723" spans="5:7" x14ac:dyDescent="0.25">
      <c r="E2723">
        <v>2717</v>
      </c>
      <c r="G2723" t="b">
        <v>0</v>
      </c>
    </row>
    <row r="2724" spans="5:7" x14ac:dyDescent="0.25">
      <c r="E2724">
        <v>2718</v>
      </c>
      <c r="G2724" t="b">
        <v>0</v>
      </c>
    </row>
    <row r="2725" spans="5:7" x14ac:dyDescent="0.25">
      <c r="E2725">
        <v>2719</v>
      </c>
      <c r="G2725" t="b">
        <v>0</v>
      </c>
    </row>
    <row r="2726" spans="5:7" x14ac:dyDescent="0.25">
      <c r="E2726">
        <v>2720</v>
      </c>
      <c r="G2726" t="b">
        <v>0</v>
      </c>
    </row>
    <row r="2727" spans="5:7" x14ac:dyDescent="0.25">
      <c r="E2727">
        <v>2721</v>
      </c>
      <c r="G2727" t="b">
        <v>0</v>
      </c>
    </row>
    <row r="2728" spans="5:7" x14ac:dyDescent="0.25">
      <c r="E2728">
        <v>2722</v>
      </c>
      <c r="G2728" t="b">
        <v>0</v>
      </c>
    </row>
    <row r="2729" spans="5:7" x14ac:dyDescent="0.25">
      <c r="E2729">
        <v>2723</v>
      </c>
      <c r="G2729" t="b">
        <v>0</v>
      </c>
    </row>
    <row r="2730" spans="5:7" x14ac:dyDescent="0.25">
      <c r="E2730">
        <v>2724</v>
      </c>
      <c r="G2730" t="b">
        <v>0</v>
      </c>
    </row>
    <row r="2731" spans="5:7" x14ac:dyDescent="0.25">
      <c r="E2731">
        <v>2725</v>
      </c>
      <c r="G2731" t="b">
        <v>0</v>
      </c>
    </row>
    <row r="2732" spans="5:7" x14ac:dyDescent="0.25">
      <c r="E2732">
        <v>2726</v>
      </c>
      <c r="G2732" t="b">
        <v>0</v>
      </c>
    </row>
    <row r="2733" spans="5:7" x14ac:dyDescent="0.25">
      <c r="E2733">
        <v>2727</v>
      </c>
      <c r="G2733" t="b">
        <v>0</v>
      </c>
    </row>
    <row r="2734" spans="5:7" x14ac:dyDescent="0.25">
      <c r="E2734">
        <v>2728</v>
      </c>
      <c r="G2734" t="b">
        <v>1</v>
      </c>
    </row>
    <row r="2735" spans="5:7" x14ac:dyDescent="0.25">
      <c r="E2735">
        <v>2729</v>
      </c>
      <c r="G2735" t="b">
        <v>0</v>
      </c>
    </row>
    <row r="2736" spans="5:7" x14ac:dyDescent="0.25">
      <c r="E2736">
        <v>2730</v>
      </c>
      <c r="G2736" t="b">
        <v>0</v>
      </c>
    </row>
    <row r="2737" spans="5:7" x14ac:dyDescent="0.25">
      <c r="E2737">
        <v>2731</v>
      </c>
      <c r="G2737" t="b">
        <v>0</v>
      </c>
    </row>
    <row r="2738" spans="5:7" x14ac:dyDescent="0.25">
      <c r="E2738">
        <v>2732</v>
      </c>
      <c r="G2738" t="b">
        <v>0</v>
      </c>
    </row>
    <row r="2739" spans="5:7" x14ac:dyDescent="0.25">
      <c r="E2739">
        <v>2733</v>
      </c>
      <c r="G2739" t="b">
        <v>1</v>
      </c>
    </row>
    <row r="2740" spans="5:7" x14ac:dyDescent="0.25">
      <c r="E2740">
        <v>2734</v>
      </c>
      <c r="G2740" t="b">
        <v>0</v>
      </c>
    </row>
    <row r="2741" spans="5:7" x14ac:dyDescent="0.25">
      <c r="E2741">
        <v>2735</v>
      </c>
      <c r="G2741" t="b">
        <v>1</v>
      </c>
    </row>
    <row r="2742" spans="5:7" x14ac:dyDescent="0.25">
      <c r="E2742">
        <v>2736</v>
      </c>
      <c r="G2742" t="b">
        <v>0</v>
      </c>
    </row>
    <row r="2743" spans="5:7" x14ac:dyDescent="0.25">
      <c r="E2743">
        <v>2737</v>
      </c>
      <c r="G2743" t="b">
        <v>1</v>
      </c>
    </row>
    <row r="2744" spans="5:7" x14ac:dyDescent="0.25">
      <c r="E2744">
        <v>2738</v>
      </c>
      <c r="G2744" t="b">
        <v>0</v>
      </c>
    </row>
    <row r="2745" spans="5:7" x14ac:dyDescent="0.25">
      <c r="E2745">
        <v>2739</v>
      </c>
      <c r="G2745" t="b">
        <v>0</v>
      </c>
    </row>
    <row r="2746" spans="5:7" x14ac:dyDescent="0.25">
      <c r="E2746">
        <v>2740</v>
      </c>
      <c r="G2746" t="b">
        <v>0</v>
      </c>
    </row>
    <row r="2747" spans="5:7" x14ac:dyDescent="0.25">
      <c r="E2747">
        <v>2741</v>
      </c>
      <c r="G2747" t="b">
        <v>0</v>
      </c>
    </row>
    <row r="2748" spans="5:7" x14ac:dyDescent="0.25">
      <c r="E2748">
        <v>2742</v>
      </c>
      <c r="G2748" t="b">
        <v>0</v>
      </c>
    </row>
    <row r="2749" spans="5:7" x14ac:dyDescent="0.25">
      <c r="E2749">
        <v>2743</v>
      </c>
      <c r="G2749" t="b">
        <v>0</v>
      </c>
    </row>
    <row r="2750" spans="5:7" x14ac:dyDescent="0.25">
      <c r="E2750">
        <v>2744</v>
      </c>
      <c r="G2750" t="b">
        <v>0</v>
      </c>
    </row>
    <row r="2751" spans="5:7" x14ac:dyDescent="0.25">
      <c r="E2751">
        <v>2745</v>
      </c>
      <c r="G2751" t="b">
        <v>0</v>
      </c>
    </row>
    <row r="2752" spans="5:7" x14ac:dyDescent="0.25">
      <c r="E2752">
        <v>2746</v>
      </c>
      <c r="G2752" t="b">
        <v>1</v>
      </c>
    </row>
    <row r="2753" spans="5:7" x14ac:dyDescent="0.25">
      <c r="E2753">
        <v>2747</v>
      </c>
      <c r="G2753" t="b">
        <v>0</v>
      </c>
    </row>
    <row r="2754" spans="5:7" x14ac:dyDescent="0.25">
      <c r="E2754">
        <v>2748</v>
      </c>
      <c r="G2754" t="b">
        <v>0</v>
      </c>
    </row>
    <row r="2755" spans="5:7" x14ac:dyDescent="0.25">
      <c r="E2755">
        <v>2749</v>
      </c>
      <c r="G2755" t="b">
        <v>1</v>
      </c>
    </row>
    <row r="2756" spans="5:7" x14ac:dyDescent="0.25">
      <c r="E2756">
        <v>2750</v>
      </c>
      <c r="G2756" t="b">
        <v>0</v>
      </c>
    </row>
    <row r="2757" spans="5:7" x14ac:dyDescent="0.25">
      <c r="E2757">
        <v>2751</v>
      </c>
      <c r="G2757" t="b">
        <v>0</v>
      </c>
    </row>
    <row r="2758" spans="5:7" x14ac:dyDescent="0.25">
      <c r="E2758">
        <v>2752</v>
      </c>
      <c r="G2758" t="b">
        <v>0</v>
      </c>
    </row>
    <row r="2759" spans="5:7" x14ac:dyDescent="0.25">
      <c r="E2759">
        <v>2753</v>
      </c>
      <c r="G2759" t="b">
        <v>0</v>
      </c>
    </row>
    <row r="2760" spans="5:7" x14ac:dyDescent="0.25">
      <c r="E2760">
        <v>2754</v>
      </c>
      <c r="G2760" t="b">
        <v>0</v>
      </c>
    </row>
    <row r="2761" spans="5:7" x14ac:dyDescent="0.25">
      <c r="E2761">
        <v>2755</v>
      </c>
      <c r="G2761" t="b">
        <v>0</v>
      </c>
    </row>
    <row r="2762" spans="5:7" x14ac:dyDescent="0.25">
      <c r="E2762">
        <v>2756</v>
      </c>
      <c r="G2762" t="b">
        <v>0</v>
      </c>
    </row>
    <row r="2763" spans="5:7" x14ac:dyDescent="0.25">
      <c r="E2763">
        <v>2757</v>
      </c>
      <c r="G2763" t="b">
        <v>0</v>
      </c>
    </row>
    <row r="2764" spans="5:7" x14ac:dyDescent="0.25">
      <c r="E2764">
        <v>2758</v>
      </c>
      <c r="G2764" t="b">
        <v>0</v>
      </c>
    </row>
    <row r="2765" spans="5:7" x14ac:dyDescent="0.25">
      <c r="E2765">
        <v>2759</v>
      </c>
      <c r="G2765" t="b">
        <v>0</v>
      </c>
    </row>
    <row r="2766" spans="5:7" x14ac:dyDescent="0.25">
      <c r="E2766">
        <v>2760</v>
      </c>
      <c r="G2766" t="b">
        <v>0</v>
      </c>
    </row>
    <row r="2767" spans="5:7" x14ac:dyDescent="0.25">
      <c r="E2767">
        <v>2761</v>
      </c>
      <c r="G2767" t="b">
        <v>0</v>
      </c>
    </row>
    <row r="2768" spans="5:7" x14ac:dyDescent="0.25">
      <c r="E2768">
        <v>2762</v>
      </c>
      <c r="G2768" t="b">
        <v>0</v>
      </c>
    </row>
    <row r="2769" spans="5:7" x14ac:dyDescent="0.25">
      <c r="E2769">
        <v>2763</v>
      </c>
      <c r="G2769" t="b">
        <v>0</v>
      </c>
    </row>
    <row r="2770" spans="5:7" x14ac:dyDescent="0.25">
      <c r="E2770">
        <v>2764</v>
      </c>
      <c r="G2770" t="b">
        <v>1</v>
      </c>
    </row>
    <row r="2771" spans="5:7" x14ac:dyDescent="0.25">
      <c r="E2771">
        <v>2765</v>
      </c>
      <c r="G2771" t="b">
        <v>0</v>
      </c>
    </row>
    <row r="2772" spans="5:7" x14ac:dyDescent="0.25">
      <c r="E2772">
        <v>2766</v>
      </c>
      <c r="G2772" t="b">
        <v>0</v>
      </c>
    </row>
    <row r="2773" spans="5:7" x14ac:dyDescent="0.25">
      <c r="E2773">
        <v>2767</v>
      </c>
      <c r="G2773" t="b">
        <v>1</v>
      </c>
    </row>
    <row r="2774" spans="5:7" x14ac:dyDescent="0.25">
      <c r="E2774">
        <v>2768</v>
      </c>
      <c r="G2774" t="b">
        <v>0</v>
      </c>
    </row>
    <row r="2775" spans="5:7" x14ac:dyDescent="0.25">
      <c r="E2775">
        <v>2769</v>
      </c>
      <c r="G2775" t="b">
        <v>0</v>
      </c>
    </row>
    <row r="2776" spans="5:7" x14ac:dyDescent="0.25">
      <c r="E2776">
        <v>2770</v>
      </c>
      <c r="G2776" t="b">
        <v>0</v>
      </c>
    </row>
    <row r="2777" spans="5:7" x14ac:dyDescent="0.25">
      <c r="E2777">
        <v>2771</v>
      </c>
      <c r="G2777" t="b">
        <v>1</v>
      </c>
    </row>
    <row r="2778" spans="5:7" x14ac:dyDescent="0.25">
      <c r="E2778">
        <v>2772</v>
      </c>
      <c r="G2778" t="b">
        <v>0</v>
      </c>
    </row>
    <row r="2779" spans="5:7" x14ac:dyDescent="0.25">
      <c r="E2779">
        <v>2773</v>
      </c>
      <c r="G2779" t="b">
        <v>0</v>
      </c>
    </row>
    <row r="2780" spans="5:7" x14ac:dyDescent="0.25">
      <c r="E2780">
        <v>2774</v>
      </c>
      <c r="G2780" t="b">
        <v>0</v>
      </c>
    </row>
    <row r="2781" spans="5:7" x14ac:dyDescent="0.25">
      <c r="E2781">
        <v>2775</v>
      </c>
      <c r="G2781" t="b">
        <v>0</v>
      </c>
    </row>
    <row r="2782" spans="5:7" x14ac:dyDescent="0.25">
      <c r="E2782">
        <v>2776</v>
      </c>
      <c r="G2782" t="b">
        <v>0</v>
      </c>
    </row>
    <row r="2783" spans="5:7" x14ac:dyDescent="0.25">
      <c r="E2783">
        <v>2777</v>
      </c>
      <c r="G2783" t="b">
        <v>0</v>
      </c>
    </row>
    <row r="2784" spans="5:7" x14ac:dyDescent="0.25">
      <c r="E2784">
        <v>2778</v>
      </c>
      <c r="G2784" t="b">
        <v>0</v>
      </c>
    </row>
    <row r="2785" spans="5:7" x14ac:dyDescent="0.25">
      <c r="E2785">
        <v>2779</v>
      </c>
      <c r="G2785" t="b">
        <v>0</v>
      </c>
    </row>
    <row r="2786" spans="5:7" x14ac:dyDescent="0.25">
      <c r="E2786">
        <v>2780</v>
      </c>
      <c r="G2786" t="b">
        <v>0</v>
      </c>
    </row>
    <row r="2787" spans="5:7" x14ac:dyDescent="0.25">
      <c r="E2787">
        <v>2781</v>
      </c>
      <c r="G2787" t="b">
        <v>0</v>
      </c>
    </row>
    <row r="2788" spans="5:7" x14ac:dyDescent="0.25">
      <c r="E2788">
        <v>2782</v>
      </c>
      <c r="G2788" t="b">
        <v>0</v>
      </c>
    </row>
    <row r="2789" spans="5:7" x14ac:dyDescent="0.25">
      <c r="E2789">
        <v>2783</v>
      </c>
      <c r="G2789" t="b">
        <v>0</v>
      </c>
    </row>
    <row r="2790" spans="5:7" x14ac:dyDescent="0.25">
      <c r="E2790">
        <v>2784</v>
      </c>
      <c r="G2790" t="b">
        <v>0</v>
      </c>
    </row>
    <row r="2791" spans="5:7" x14ac:dyDescent="0.25">
      <c r="E2791">
        <v>2785</v>
      </c>
      <c r="G2791" t="b">
        <v>0</v>
      </c>
    </row>
    <row r="2792" spans="5:7" x14ac:dyDescent="0.25">
      <c r="E2792">
        <v>2786</v>
      </c>
      <c r="G2792" t="b">
        <v>0</v>
      </c>
    </row>
    <row r="2793" spans="5:7" x14ac:dyDescent="0.25">
      <c r="E2793">
        <v>2787</v>
      </c>
      <c r="G2793" t="b">
        <v>0</v>
      </c>
    </row>
    <row r="2794" spans="5:7" x14ac:dyDescent="0.25">
      <c r="E2794">
        <v>2788</v>
      </c>
      <c r="G2794" t="b">
        <v>0</v>
      </c>
    </row>
    <row r="2795" spans="5:7" x14ac:dyDescent="0.25">
      <c r="E2795">
        <v>2789</v>
      </c>
      <c r="G2795" t="b">
        <v>0</v>
      </c>
    </row>
    <row r="2796" spans="5:7" x14ac:dyDescent="0.25">
      <c r="E2796">
        <v>2790</v>
      </c>
      <c r="G2796" t="b">
        <v>0</v>
      </c>
    </row>
    <row r="2797" spans="5:7" x14ac:dyDescent="0.25">
      <c r="E2797">
        <v>2791</v>
      </c>
      <c r="G2797" t="b">
        <v>0</v>
      </c>
    </row>
    <row r="2798" spans="5:7" x14ac:dyDescent="0.25">
      <c r="E2798">
        <v>2792</v>
      </c>
      <c r="G2798" t="b">
        <v>0</v>
      </c>
    </row>
    <row r="2799" spans="5:7" x14ac:dyDescent="0.25">
      <c r="E2799">
        <v>2793</v>
      </c>
      <c r="G2799" t="b">
        <v>0</v>
      </c>
    </row>
    <row r="2800" spans="5:7" x14ac:dyDescent="0.25">
      <c r="E2800">
        <v>2794</v>
      </c>
      <c r="G2800" t="b">
        <v>0</v>
      </c>
    </row>
    <row r="2801" spans="5:7" x14ac:dyDescent="0.25">
      <c r="E2801">
        <v>2795</v>
      </c>
      <c r="G2801" t="b">
        <v>0</v>
      </c>
    </row>
    <row r="2802" spans="5:7" x14ac:dyDescent="0.25">
      <c r="E2802">
        <v>2796</v>
      </c>
      <c r="G2802" t="b">
        <v>0</v>
      </c>
    </row>
    <row r="2803" spans="5:7" x14ac:dyDescent="0.25">
      <c r="E2803">
        <v>2797</v>
      </c>
      <c r="G2803" t="b">
        <v>0</v>
      </c>
    </row>
    <row r="2804" spans="5:7" x14ac:dyDescent="0.25">
      <c r="E2804">
        <v>2798</v>
      </c>
      <c r="G2804" t="b">
        <v>0</v>
      </c>
    </row>
    <row r="2805" spans="5:7" x14ac:dyDescent="0.25">
      <c r="E2805">
        <v>2799</v>
      </c>
      <c r="G2805" t="b">
        <v>0</v>
      </c>
    </row>
    <row r="2806" spans="5:7" x14ac:dyDescent="0.25">
      <c r="E2806">
        <v>2800</v>
      </c>
      <c r="G2806" t="b">
        <v>0</v>
      </c>
    </row>
    <row r="2807" spans="5:7" x14ac:dyDescent="0.25">
      <c r="E2807">
        <v>2801</v>
      </c>
      <c r="G2807" t="b">
        <v>1</v>
      </c>
    </row>
    <row r="2808" spans="5:7" x14ac:dyDescent="0.25">
      <c r="E2808">
        <v>2802</v>
      </c>
      <c r="G2808" t="b">
        <v>0</v>
      </c>
    </row>
    <row r="2809" spans="5:7" x14ac:dyDescent="0.25">
      <c r="E2809">
        <v>2803</v>
      </c>
      <c r="G2809" t="b">
        <v>0</v>
      </c>
    </row>
    <row r="2810" spans="5:7" x14ac:dyDescent="0.25">
      <c r="E2810">
        <v>2804</v>
      </c>
      <c r="G2810" t="b">
        <v>0</v>
      </c>
    </row>
    <row r="2811" spans="5:7" x14ac:dyDescent="0.25">
      <c r="E2811">
        <v>2805</v>
      </c>
      <c r="G2811" t="b">
        <v>0</v>
      </c>
    </row>
    <row r="2812" spans="5:7" x14ac:dyDescent="0.25">
      <c r="E2812">
        <v>2806</v>
      </c>
      <c r="G2812" t="b">
        <v>1</v>
      </c>
    </row>
    <row r="2813" spans="5:7" x14ac:dyDescent="0.25">
      <c r="E2813">
        <v>2807</v>
      </c>
      <c r="G2813" t="b">
        <v>0</v>
      </c>
    </row>
    <row r="2814" spans="5:7" x14ac:dyDescent="0.25">
      <c r="E2814">
        <v>2808</v>
      </c>
      <c r="G2814" t="b">
        <v>0</v>
      </c>
    </row>
    <row r="2815" spans="5:7" x14ac:dyDescent="0.25">
      <c r="E2815">
        <v>2809</v>
      </c>
      <c r="G2815" t="b">
        <v>0</v>
      </c>
    </row>
    <row r="2816" spans="5:7" x14ac:dyDescent="0.25">
      <c r="E2816">
        <v>2810</v>
      </c>
      <c r="G2816" t="b">
        <v>0</v>
      </c>
    </row>
    <row r="2817" spans="5:7" x14ac:dyDescent="0.25">
      <c r="E2817">
        <v>2811</v>
      </c>
      <c r="G2817" t="b">
        <v>0</v>
      </c>
    </row>
    <row r="2818" spans="5:7" x14ac:dyDescent="0.25">
      <c r="E2818">
        <v>2812</v>
      </c>
      <c r="G2818" t="b">
        <v>0</v>
      </c>
    </row>
    <row r="2819" spans="5:7" x14ac:dyDescent="0.25">
      <c r="E2819">
        <v>2813</v>
      </c>
      <c r="G2819" t="b">
        <v>0</v>
      </c>
    </row>
    <row r="2820" spans="5:7" x14ac:dyDescent="0.25">
      <c r="E2820">
        <v>2814</v>
      </c>
      <c r="G2820" t="b">
        <v>0</v>
      </c>
    </row>
    <row r="2821" spans="5:7" x14ac:dyDescent="0.25">
      <c r="E2821">
        <v>2815</v>
      </c>
      <c r="G2821" t="b">
        <v>0</v>
      </c>
    </row>
    <row r="2822" spans="5:7" x14ac:dyDescent="0.25">
      <c r="E2822">
        <v>2816</v>
      </c>
      <c r="G2822" t="b">
        <v>0</v>
      </c>
    </row>
    <row r="2823" spans="5:7" x14ac:dyDescent="0.25">
      <c r="E2823">
        <v>2817</v>
      </c>
      <c r="G2823" t="b">
        <v>0</v>
      </c>
    </row>
    <row r="2824" spans="5:7" x14ac:dyDescent="0.25">
      <c r="E2824">
        <v>2818</v>
      </c>
      <c r="G2824" t="b">
        <v>1</v>
      </c>
    </row>
    <row r="2825" spans="5:7" x14ac:dyDescent="0.25">
      <c r="E2825">
        <v>2819</v>
      </c>
      <c r="G2825" t="b">
        <v>0</v>
      </c>
    </row>
    <row r="2826" spans="5:7" x14ac:dyDescent="0.25">
      <c r="E2826">
        <v>2820</v>
      </c>
      <c r="G2826" t="b">
        <v>0</v>
      </c>
    </row>
    <row r="2827" spans="5:7" x14ac:dyDescent="0.25">
      <c r="E2827">
        <v>2821</v>
      </c>
      <c r="G2827" t="b">
        <v>1</v>
      </c>
    </row>
    <row r="2828" spans="5:7" x14ac:dyDescent="0.25">
      <c r="E2828">
        <v>2822</v>
      </c>
      <c r="G2828" t="b">
        <v>1</v>
      </c>
    </row>
    <row r="2829" spans="5:7" x14ac:dyDescent="0.25">
      <c r="E2829">
        <v>2823</v>
      </c>
      <c r="G2829" t="b">
        <v>0</v>
      </c>
    </row>
    <row r="2830" spans="5:7" x14ac:dyDescent="0.25">
      <c r="E2830">
        <v>2824</v>
      </c>
      <c r="G2830" t="b">
        <v>0</v>
      </c>
    </row>
    <row r="2831" spans="5:7" x14ac:dyDescent="0.25">
      <c r="E2831">
        <v>2825</v>
      </c>
      <c r="G2831" t="b">
        <v>0</v>
      </c>
    </row>
    <row r="2832" spans="5:7" x14ac:dyDescent="0.25">
      <c r="E2832">
        <v>2826</v>
      </c>
      <c r="G2832" t="b">
        <v>0</v>
      </c>
    </row>
    <row r="2833" spans="5:7" x14ac:dyDescent="0.25">
      <c r="E2833">
        <v>2827</v>
      </c>
      <c r="G2833" t="b">
        <v>1</v>
      </c>
    </row>
    <row r="2834" spans="5:7" x14ac:dyDescent="0.25">
      <c r="E2834">
        <v>2828</v>
      </c>
      <c r="G2834" t="b">
        <v>0</v>
      </c>
    </row>
    <row r="2835" spans="5:7" x14ac:dyDescent="0.25">
      <c r="E2835">
        <v>2829</v>
      </c>
      <c r="G2835" t="b">
        <v>0</v>
      </c>
    </row>
    <row r="2836" spans="5:7" x14ac:dyDescent="0.25">
      <c r="E2836">
        <v>2830</v>
      </c>
      <c r="G2836" t="b">
        <v>0</v>
      </c>
    </row>
    <row r="2837" spans="5:7" x14ac:dyDescent="0.25">
      <c r="E2837">
        <v>2831</v>
      </c>
      <c r="G2837" t="b">
        <v>0</v>
      </c>
    </row>
    <row r="2838" spans="5:7" x14ac:dyDescent="0.25">
      <c r="E2838">
        <v>2832</v>
      </c>
      <c r="G2838" t="b">
        <v>0</v>
      </c>
    </row>
    <row r="2839" spans="5:7" x14ac:dyDescent="0.25">
      <c r="E2839">
        <v>2833</v>
      </c>
      <c r="G2839" t="b">
        <v>0</v>
      </c>
    </row>
    <row r="2840" spans="5:7" x14ac:dyDescent="0.25">
      <c r="E2840">
        <v>2834</v>
      </c>
      <c r="G2840" t="b">
        <v>0</v>
      </c>
    </row>
    <row r="2841" spans="5:7" x14ac:dyDescent="0.25">
      <c r="E2841">
        <v>2835</v>
      </c>
      <c r="G2841" t="b">
        <v>0</v>
      </c>
    </row>
    <row r="2842" spans="5:7" x14ac:dyDescent="0.25">
      <c r="E2842">
        <v>2836</v>
      </c>
      <c r="G2842" t="b">
        <v>1</v>
      </c>
    </row>
    <row r="2843" spans="5:7" x14ac:dyDescent="0.25">
      <c r="E2843">
        <v>2837</v>
      </c>
      <c r="G2843" t="b">
        <v>0</v>
      </c>
    </row>
    <row r="2844" spans="5:7" x14ac:dyDescent="0.25">
      <c r="E2844">
        <v>2838</v>
      </c>
      <c r="G2844" t="b">
        <v>0</v>
      </c>
    </row>
    <row r="2845" spans="5:7" x14ac:dyDescent="0.25">
      <c r="E2845">
        <v>2839</v>
      </c>
      <c r="G2845" t="b">
        <v>0</v>
      </c>
    </row>
    <row r="2846" spans="5:7" x14ac:dyDescent="0.25">
      <c r="E2846">
        <v>2840</v>
      </c>
      <c r="G2846" t="b">
        <v>0</v>
      </c>
    </row>
    <row r="2847" spans="5:7" x14ac:dyDescent="0.25">
      <c r="E2847">
        <v>2841</v>
      </c>
      <c r="G2847" t="b">
        <v>0</v>
      </c>
    </row>
    <row r="2848" spans="5:7" x14ac:dyDescent="0.25">
      <c r="E2848">
        <v>2842</v>
      </c>
      <c r="G2848" t="b">
        <v>0</v>
      </c>
    </row>
    <row r="2849" spans="5:7" x14ac:dyDescent="0.25">
      <c r="E2849">
        <v>2843</v>
      </c>
      <c r="G2849" t="b">
        <v>0</v>
      </c>
    </row>
    <row r="2850" spans="5:7" x14ac:dyDescent="0.25">
      <c r="E2850">
        <v>2844</v>
      </c>
      <c r="G2850" t="b">
        <v>0</v>
      </c>
    </row>
    <row r="2851" spans="5:7" x14ac:dyDescent="0.25">
      <c r="E2851">
        <v>2845</v>
      </c>
      <c r="G2851" t="b">
        <v>0</v>
      </c>
    </row>
    <row r="2852" spans="5:7" x14ac:dyDescent="0.25">
      <c r="E2852">
        <v>2846</v>
      </c>
      <c r="G2852" t="b">
        <v>0</v>
      </c>
    </row>
    <row r="2853" spans="5:7" x14ac:dyDescent="0.25">
      <c r="E2853">
        <v>2847</v>
      </c>
      <c r="G2853" t="b">
        <v>0</v>
      </c>
    </row>
    <row r="2854" spans="5:7" x14ac:dyDescent="0.25">
      <c r="E2854">
        <v>2848</v>
      </c>
      <c r="G2854" t="b">
        <v>0</v>
      </c>
    </row>
    <row r="2855" spans="5:7" x14ac:dyDescent="0.25">
      <c r="E2855">
        <v>2849</v>
      </c>
      <c r="G2855" t="b">
        <v>0</v>
      </c>
    </row>
    <row r="2856" spans="5:7" x14ac:dyDescent="0.25">
      <c r="E2856">
        <v>2850</v>
      </c>
      <c r="G2856" t="b">
        <v>0</v>
      </c>
    </row>
    <row r="2857" spans="5:7" x14ac:dyDescent="0.25">
      <c r="E2857">
        <v>2851</v>
      </c>
      <c r="G2857" t="b">
        <v>0</v>
      </c>
    </row>
    <row r="2858" spans="5:7" x14ac:dyDescent="0.25">
      <c r="E2858">
        <v>2852</v>
      </c>
      <c r="G2858" t="b">
        <v>0</v>
      </c>
    </row>
    <row r="2859" spans="5:7" x14ac:dyDescent="0.25">
      <c r="E2859">
        <v>2853</v>
      </c>
      <c r="G2859" t="b">
        <v>1</v>
      </c>
    </row>
    <row r="2860" spans="5:7" x14ac:dyDescent="0.25">
      <c r="E2860">
        <v>2854</v>
      </c>
      <c r="G2860" t="b">
        <v>0</v>
      </c>
    </row>
    <row r="2861" spans="5:7" x14ac:dyDescent="0.25">
      <c r="E2861">
        <v>2855</v>
      </c>
      <c r="G2861" t="b">
        <v>0</v>
      </c>
    </row>
    <row r="2862" spans="5:7" x14ac:dyDescent="0.25">
      <c r="E2862">
        <v>2856</v>
      </c>
      <c r="G2862" t="b">
        <v>0</v>
      </c>
    </row>
    <row r="2863" spans="5:7" x14ac:dyDescent="0.25">
      <c r="E2863">
        <v>2857</v>
      </c>
      <c r="G2863" t="b">
        <v>0</v>
      </c>
    </row>
    <row r="2864" spans="5:7" x14ac:dyDescent="0.25">
      <c r="E2864">
        <v>2858</v>
      </c>
      <c r="G2864" t="b">
        <v>0</v>
      </c>
    </row>
    <row r="2865" spans="5:7" x14ac:dyDescent="0.25">
      <c r="E2865">
        <v>2859</v>
      </c>
      <c r="G2865" t="b">
        <v>0</v>
      </c>
    </row>
    <row r="2866" spans="5:7" x14ac:dyDescent="0.25">
      <c r="E2866">
        <v>2860</v>
      </c>
      <c r="G2866" t="b">
        <v>0</v>
      </c>
    </row>
    <row r="2867" spans="5:7" x14ac:dyDescent="0.25">
      <c r="E2867">
        <v>2861</v>
      </c>
      <c r="G2867" t="b">
        <v>0</v>
      </c>
    </row>
    <row r="2868" spans="5:7" x14ac:dyDescent="0.25">
      <c r="E2868">
        <v>2862</v>
      </c>
      <c r="G2868" t="b">
        <v>0</v>
      </c>
    </row>
    <row r="2869" spans="5:7" x14ac:dyDescent="0.25">
      <c r="E2869">
        <v>2863</v>
      </c>
      <c r="G2869" t="b">
        <v>0</v>
      </c>
    </row>
    <row r="2870" spans="5:7" x14ac:dyDescent="0.25">
      <c r="E2870">
        <v>2864</v>
      </c>
      <c r="G2870" t="b">
        <v>0</v>
      </c>
    </row>
    <row r="2871" spans="5:7" x14ac:dyDescent="0.25">
      <c r="E2871">
        <v>2865</v>
      </c>
      <c r="G2871" t="b">
        <v>0</v>
      </c>
    </row>
    <row r="2872" spans="5:7" x14ac:dyDescent="0.25">
      <c r="E2872">
        <v>2866</v>
      </c>
      <c r="G2872" t="b">
        <v>1</v>
      </c>
    </row>
    <row r="2873" spans="5:7" x14ac:dyDescent="0.25">
      <c r="E2873">
        <v>2867</v>
      </c>
      <c r="G2873" t="b">
        <v>0</v>
      </c>
    </row>
    <row r="2874" spans="5:7" x14ac:dyDescent="0.25">
      <c r="E2874">
        <v>2868</v>
      </c>
      <c r="G2874" t="b">
        <v>0</v>
      </c>
    </row>
    <row r="2875" spans="5:7" x14ac:dyDescent="0.25">
      <c r="E2875">
        <v>2869</v>
      </c>
      <c r="G2875" t="b">
        <v>0</v>
      </c>
    </row>
    <row r="2876" spans="5:7" x14ac:dyDescent="0.25">
      <c r="E2876">
        <v>2870</v>
      </c>
      <c r="G2876" t="b">
        <v>0</v>
      </c>
    </row>
    <row r="2877" spans="5:7" x14ac:dyDescent="0.25">
      <c r="E2877">
        <v>2871</v>
      </c>
      <c r="G2877" t="b">
        <v>0</v>
      </c>
    </row>
    <row r="2878" spans="5:7" x14ac:dyDescent="0.25">
      <c r="E2878">
        <v>2872</v>
      </c>
      <c r="G2878" t="b">
        <v>0</v>
      </c>
    </row>
    <row r="2879" spans="5:7" x14ac:dyDescent="0.25">
      <c r="E2879">
        <v>2873</v>
      </c>
      <c r="G2879" t="b">
        <v>0</v>
      </c>
    </row>
    <row r="2880" spans="5:7" x14ac:dyDescent="0.25">
      <c r="E2880">
        <v>2874</v>
      </c>
      <c r="G2880" t="b">
        <v>0</v>
      </c>
    </row>
    <row r="2881" spans="5:7" x14ac:dyDescent="0.25">
      <c r="E2881">
        <v>2875</v>
      </c>
      <c r="G2881" t="b">
        <v>0</v>
      </c>
    </row>
    <row r="2882" spans="5:7" x14ac:dyDescent="0.25">
      <c r="E2882">
        <v>2876</v>
      </c>
      <c r="G2882" t="b">
        <v>0</v>
      </c>
    </row>
    <row r="2883" spans="5:7" x14ac:dyDescent="0.25">
      <c r="E2883">
        <v>2877</v>
      </c>
      <c r="G2883" t="b">
        <v>0</v>
      </c>
    </row>
    <row r="2884" spans="5:7" x14ac:dyDescent="0.25">
      <c r="E2884">
        <v>2878</v>
      </c>
      <c r="G2884" t="b">
        <v>0</v>
      </c>
    </row>
    <row r="2885" spans="5:7" x14ac:dyDescent="0.25">
      <c r="E2885">
        <v>2879</v>
      </c>
      <c r="G2885" t="b">
        <v>0</v>
      </c>
    </row>
    <row r="2886" spans="5:7" x14ac:dyDescent="0.25">
      <c r="E2886">
        <v>2880</v>
      </c>
      <c r="G2886" t="b">
        <v>1</v>
      </c>
    </row>
    <row r="2887" spans="5:7" x14ac:dyDescent="0.25">
      <c r="E2887">
        <v>2881</v>
      </c>
      <c r="G2887" t="b">
        <v>0</v>
      </c>
    </row>
    <row r="2888" spans="5:7" x14ac:dyDescent="0.25">
      <c r="E2888">
        <v>2882</v>
      </c>
      <c r="G2888" t="b">
        <v>1</v>
      </c>
    </row>
    <row r="2889" spans="5:7" x14ac:dyDescent="0.25">
      <c r="E2889">
        <v>2883</v>
      </c>
      <c r="G2889" t="b">
        <v>0</v>
      </c>
    </row>
    <row r="2890" spans="5:7" x14ac:dyDescent="0.25">
      <c r="E2890">
        <v>2884</v>
      </c>
      <c r="G2890" t="b">
        <v>1</v>
      </c>
    </row>
    <row r="2891" spans="5:7" x14ac:dyDescent="0.25">
      <c r="E2891">
        <v>2885</v>
      </c>
      <c r="G2891" t="b">
        <v>0</v>
      </c>
    </row>
    <row r="2892" spans="5:7" x14ac:dyDescent="0.25">
      <c r="E2892">
        <v>2886</v>
      </c>
      <c r="G2892" t="b">
        <v>0</v>
      </c>
    </row>
    <row r="2893" spans="5:7" x14ac:dyDescent="0.25">
      <c r="E2893">
        <v>2887</v>
      </c>
      <c r="G2893" t="b">
        <v>0</v>
      </c>
    </row>
    <row r="2894" spans="5:7" x14ac:dyDescent="0.25">
      <c r="E2894">
        <v>2888</v>
      </c>
      <c r="G2894" t="b">
        <v>0</v>
      </c>
    </row>
    <row r="2895" spans="5:7" x14ac:dyDescent="0.25">
      <c r="E2895">
        <v>2889</v>
      </c>
      <c r="G2895" t="b">
        <v>0</v>
      </c>
    </row>
    <row r="2896" spans="5:7" x14ac:dyDescent="0.25">
      <c r="E2896">
        <v>2890</v>
      </c>
      <c r="G2896" t="b">
        <v>0</v>
      </c>
    </row>
    <row r="2897" spans="5:7" x14ac:dyDescent="0.25">
      <c r="E2897">
        <v>2891</v>
      </c>
      <c r="G2897" t="b">
        <v>0</v>
      </c>
    </row>
    <row r="2898" spans="5:7" x14ac:dyDescent="0.25">
      <c r="E2898">
        <v>2892</v>
      </c>
      <c r="G2898" t="b">
        <v>0</v>
      </c>
    </row>
    <row r="2899" spans="5:7" x14ac:dyDescent="0.25">
      <c r="E2899">
        <v>2893</v>
      </c>
      <c r="G2899" t="b">
        <v>0</v>
      </c>
    </row>
    <row r="2900" spans="5:7" x14ac:dyDescent="0.25">
      <c r="E2900">
        <v>2894</v>
      </c>
      <c r="G2900" t="b">
        <v>0</v>
      </c>
    </row>
    <row r="2901" spans="5:7" x14ac:dyDescent="0.25">
      <c r="E2901">
        <v>2895</v>
      </c>
      <c r="G2901" t="b">
        <v>0</v>
      </c>
    </row>
    <row r="2902" spans="5:7" x14ac:dyDescent="0.25">
      <c r="E2902">
        <v>2896</v>
      </c>
      <c r="G2902" t="b">
        <v>0</v>
      </c>
    </row>
    <row r="2903" spans="5:7" x14ac:dyDescent="0.25">
      <c r="E2903">
        <v>2897</v>
      </c>
      <c r="G2903" t="b">
        <v>0</v>
      </c>
    </row>
    <row r="2904" spans="5:7" x14ac:dyDescent="0.25">
      <c r="E2904">
        <v>2898</v>
      </c>
      <c r="G2904" t="b">
        <v>0</v>
      </c>
    </row>
    <row r="2905" spans="5:7" x14ac:dyDescent="0.25">
      <c r="E2905">
        <v>2899</v>
      </c>
      <c r="G2905" t="b">
        <v>0</v>
      </c>
    </row>
    <row r="2906" spans="5:7" x14ac:dyDescent="0.25">
      <c r="E2906">
        <v>2900</v>
      </c>
      <c r="G2906" t="b">
        <v>0</v>
      </c>
    </row>
    <row r="2907" spans="5:7" x14ac:dyDescent="0.25">
      <c r="E2907">
        <v>2901</v>
      </c>
      <c r="G2907" t="b">
        <v>0</v>
      </c>
    </row>
    <row r="2908" spans="5:7" x14ac:dyDescent="0.25">
      <c r="E2908">
        <v>2902</v>
      </c>
      <c r="G2908" t="b">
        <v>0</v>
      </c>
    </row>
    <row r="2909" spans="5:7" x14ac:dyDescent="0.25">
      <c r="E2909">
        <v>2903</v>
      </c>
      <c r="G2909" t="b">
        <v>0</v>
      </c>
    </row>
    <row r="2910" spans="5:7" x14ac:dyDescent="0.25">
      <c r="E2910">
        <v>2904</v>
      </c>
      <c r="G2910" t="b">
        <v>0</v>
      </c>
    </row>
    <row r="2911" spans="5:7" x14ac:dyDescent="0.25">
      <c r="E2911">
        <v>2905</v>
      </c>
      <c r="G2911" t="b">
        <v>0</v>
      </c>
    </row>
    <row r="2912" spans="5:7" x14ac:dyDescent="0.25">
      <c r="E2912">
        <v>2906</v>
      </c>
      <c r="G2912" t="b">
        <v>0</v>
      </c>
    </row>
    <row r="2913" spans="5:7" x14ac:dyDescent="0.25">
      <c r="E2913">
        <v>2907</v>
      </c>
      <c r="G2913" t="b">
        <v>0</v>
      </c>
    </row>
    <row r="2914" spans="5:7" x14ac:dyDescent="0.25">
      <c r="E2914">
        <v>2908</v>
      </c>
      <c r="G2914" t="b">
        <v>0</v>
      </c>
    </row>
    <row r="2915" spans="5:7" x14ac:dyDescent="0.25">
      <c r="E2915">
        <v>2909</v>
      </c>
      <c r="G2915" t="b">
        <v>0</v>
      </c>
    </row>
    <row r="2916" spans="5:7" x14ac:dyDescent="0.25">
      <c r="E2916">
        <v>2910</v>
      </c>
      <c r="G2916" t="b">
        <v>0</v>
      </c>
    </row>
    <row r="2917" spans="5:7" x14ac:dyDescent="0.25">
      <c r="E2917">
        <v>2911</v>
      </c>
      <c r="G2917" t="b">
        <v>0</v>
      </c>
    </row>
    <row r="2918" spans="5:7" x14ac:dyDescent="0.25">
      <c r="E2918">
        <v>2912</v>
      </c>
      <c r="G2918" t="b">
        <v>0</v>
      </c>
    </row>
    <row r="2919" spans="5:7" x14ac:dyDescent="0.25">
      <c r="E2919">
        <v>2913</v>
      </c>
      <c r="G2919" t="b">
        <v>0</v>
      </c>
    </row>
    <row r="2920" spans="5:7" x14ac:dyDescent="0.25">
      <c r="E2920">
        <v>2914</v>
      </c>
      <c r="G2920" t="b">
        <v>0</v>
      </c>
    </row>
    <row r="2921" spans="5:7" x14ac:dyDescent="0.25">
      <c r="E2921">
        <v>2915</v>
      </c>
      <c r="G2921" t="b">
        <v>1</v>
      </c>
    </row>
    <row r="2922" spans="5:7" x14ac:dyDescent="0.25">
      <c r="E2922">
        <v>2916</v>
      </c>
      <c r="G2922" t="b">
        <v>0</v>
      </c>
    </row>
    <row r="2923" spans="5:7" x14ac:dyDescent="0.25">
      <c r="E2923">
        <v>2917</v>
      </c>
      <c r="G2923" t="b">
        <v>0</v>
      </c>
    </row>
    <row r="2924" spans="5:7" x14ac:dyDescent="0.25">
      <c r="E2924">
        <v>2918</v>
      </c>
      <c r="G2924" t="b">
        <v>0</v>
      </c>
    </row>
    <row r="2925" spans="5:7" x14ac:dyDescent="0.25">
      <c r="E2925">
        <v>2919</v>
      </c>
      <c r="G2925" t="b">
        <v>0</v>
      </c>
    </row>
    <row r="2926" spans="5:7" x14ac:dyDescent="0.25">
      <c r="E2926">
        <v>2920</v>
      </c>
      <c r="G2926" t="b">
        <v>1</v>
      </c>
    </row>
    <row r="2927" spans="5:7" x14ac:dyDescent="0.25">
      <c r="E2927">
        <v>2921</v>
      </c>
      <c r="G2927" t="b">
        <v>0</v>
      </c>
    </row>
    <row r="2928" spans="5:7" x14ac:dyDescent="0.25">
      <c r="E2928">
        <v>2922</v>
      </c>
      <c r="G2928" t="b">
        <v>1</v>
      </c>
    </row>
    <row r="2929" spans="5:7" x14ac:dyDescent="0.25">
      <c r="E2929">
        <v>2923</v>
      </c>
      <c r="G2929" t="b">
        <v>0</v>
      </c>
    </row>
    <row r="2930" spans="5:7" x14ac:dyDescent="0.25">
      <c r="E2930">
        <v>2924</v>
      </c>
      <c r="G2930" t="b">
        <v>1</v>
      </c>
    </row>
    <row r="2931" spans="5:7" x14ac:dyDescent="0.25">
      <c r="E2931">
        <v>2925</v>
      </c>
      <c r="G2931" t="b">
        <v>0</v>
      </c>
    </row>
    <row r="2932" spans="5:7" x14ac:dyDescent="0.25">
      <c r="E2932">
        <v>2926</v>
      </c>
      <c r="G2932" t="b">
        <v>0</v>
      </c>
    </row>
    <row r="2933" spans="5:7" x14ac:dyDescent="0.25">
      <c r="E2933">
        <v>2927</v>
      </c>
      <c r="G2933" t="b">
        <v>0</v>
      </c>
    </row>
    <row r="2934" spans="5:7" x14ac:dyDescent="0.25">
      <c r="E2934">
        <v>2928</v>
      </c>
      <c r="G2934" t="b">
        <v>0</v>
      </c>
    </row>
    <row r="2935" spans="5:7" x14ac:dyDescent="0.25">
      <c r="E2935">
        <v>2929</v>
      </c>
      <c r="G2935" t="b">
        <v>0</v>
      </c>
    </row>
    <row r="2936" spans="5:7" x14ac:dyDescent="0.25">
      <c r="E2936">
        <v>2930</v>
      </c>
      <c r="G2936" t="b">
        <v>0</v>
      </c>
    </row>
    <row r="2937" spans="5:7" x14ac:dyDescent="0.25">
      <c r="E2937">
        <v>2931</v>
      </c>
      <c r="G2937" t="b">
        <v>1</v>
      </c>
    </row>
    <row r="2938" spans="5:7" x14ac:dyDescent="0.25">
      <c r="E2938">
        <v>2932</v>
      </c>
      <c r="G2938" t="b">
        <v>0</v>
      </c>
    </row>
    <row r="2939" spans="5:7" x14ac:dyDescent="0.25">
      <c r="E2939">
        <v>2933</v>
      </c>
      <c r="G2939" t="b">
        <v>0</v>
      </c>
    </row>
    <row r="2940" spans="5:7" x14ac:dyDescent="0.25">
      <c r="E2940">
        <v>2934</v>
      </c>
      <c r="G2940" t="b">
        <v>0</v>
      </c>
    </row>
    <row r="2941" spans="5:7" x14ac:dyDescent="0.25">
      <c r="E2941">
        <v>2935</v>
      </c>
      <c r="G2941" t="b">
        <v>0</v>
      </c>
    </row>
    <row r="2942" spans="5:7" x14ac:dyDescent="0.25">
      <c r="E2942">
        <v>2936</v>
      </c>
      <c r="G2942" t="b">
        <v>0</v>
      </c>
    </row>
    <row r="2943" spans="5:7" x14ac:dyDescent="0.25">
      <c r="E2943">
        <v>2937</v>
      </c>
      <c r="G2943" t="b">
        <v>0</v>
      </c>
    </row>
    <row r="2944" spans="5:7" x14ac:dyDescent="0.25">
      <c r="E2944">
        <v>2938</v>
      </c>
      <c r="G2944" t="b">
        <v>0</v>
      </c>
    </row>
    <row r="2945" spans="5:7" x14ac:dyDescent="0.25">
      <c r="E2945">
        <v>2939</v>
      </c>
      <c r="G2945" t="b">
        <v>0</v>
      </c>
    </row>
    <row r="2946" spans="5:7" x14ac:dyDescent="0.25">
      <c r="E2946">
        <v>2940</v>
      </c>
      <c r="G2946" t="b">
        <v>0</v>
      </c>
    </row>
    <row r="2947" spans="5:7" x14ac:dyDescent="0.25">
      <c r="E2947">
        <v>2941</v>
      </c>
      <c r="G2947" t="b">
        <v>0</v>
      </c>
    </row>
    <row r="2948" spans="5:7" x14ac:dyDescent="0.25">
      <c r="E2948">
        <v>2942</v>
      </c>
      <c r="G2948" t="b">
        <v>0</v>
      </c>
    </row>
    <row r="2949" spans="5:7" x14ac:dyDescent="0.25">
      <c r="E2949">
        <v>2943</v>
      </c>
      <c r="G2949" t="b">
        <v>1</v>
      </c>
    </row>
    <row r="2950" spans="5:7" x14ac:dyDescent="0.25">
      <c r="E2950">
        <v>2944</v>
      </c>
      <c r="G2950" t="b">
        <v>0</v>
      </c>
    </row>
    <row r="2951" spans="5:7" x14ac:dyDescent="0.25">
      <c r="E2951">
        <v>2945</v>
      </c>
      <c r="G2951" t="b">
        <v>0</v>
      </c>
    </row>
    <row r="2952" spans="5:7" x14ac:dyDescent="0.25">
      <c r="E2952">
        <v>2946</v>
      </c>
      <c r="G2952" t="b">
        <v>0</v>
      </c>
    </row>
    <row r="2953" spans="5:7" x14ac:dyDescent="0.25">
      <c r="E2953">
        <v>2947</v>
      </c>
      <c r="G2953" t="b">
        <v>0</v>
      </c>
    </row>
    <row r="2954" spans="5:7" x14ac:dyDescent="0.25">
      <c r="E2954">
        <v>2948</v>
      </c>
      <c r="G2954" t="b">
        <v>0</v>
      </c>
    </row>
    <row r="2955" spans="5:7" x14ac:dyDescent="0.25">
      <c r="E2955">
        <v>2949</v>
      </c>
      <c r="G2955" t="b">
        <v>0</v>
      </c>
    </row>
    <row r="2956" spans="5:7" x14ac:dyDescent="0.25">
      <c r="E2956">
        <v>2950</v>
      </c>
      <c r="G2956" t="b">
        <v>0</v>
      </c>
    </row>
    <row r="2957" spans="5:7" x14ac:dyDescent="0.25">
      <c r="E2957">
        <v>2951</v>
      </c>
      <c r="G2957" t="b">
        <v>0</v>
      </c>
    </row>
    <row r="2958" spans="5:7" x14ac:dyDescent="0.25">
      <c r="E2958">
        <v>2952</v>
      </c>
      <c r="G2958" t="b">
        <v>0</v>
      </c>
    </row>
    <row r="2959" spans="5:7" x14ac:dyDescent="0.25">
      <c r="E2959">
        <v>2953</v>
      </c>
      <c r="G2959" t="b">
        <v>0</v>
      </c>
    </row>
    <row r="2960" spans="5:7" x14ac:dyDescent="0.25">
      <c r="E2960">
        <v>2954</v>
      </c>
      <c r="G2960" t="b">
        <v>0</v>
      </c>
    </row>
    <row r="2961" spans="5:7" x14ac:dyDescent="0.25">
      <c r="E2961">
        <v>2955</v>
      </c>
      <c r="G2961" t="b">
        <v>0</v>
      </c>
    </row>
    <row r="2962" spans="5:7" x14ac:dyDescent="0.25">
      <c r="E2962">
        <v>2956</v>
      </c>
      <c r="G2962" t="b">
        <v>0</v>
      </c>
    </row>
    <row r="2963" spans="5:7" x14ac:dyDescent="0.25">
      <c r="E2963">
        <v>2957</v>
      </c>
      <c r="G2963" t="b">
        <v>0</v>
      </c>
    </row>
    <row r="2964" spans="5:7" x14ac:dyDescent="0.25">
      <c r="E2964">
        <v>2958</v>
      </c>
      <c r="G2964" t="b">
        <v>0</v>
      </c>
    </row>
    <row r="2965" spans="5:7" x14ac:dyDescent="0.25">
      <c r="E2965">
        <v>2959</v>
      </c>
      <c r="G2965" t="b">
        <v>0</v>
      </c>
    </row>
    <row r="2966" spans="5:7" x14ac:dyDescent="0.25">
      <c r="E2966">
        <v>2960</v>
      </c>
      <c r="G2966" t="b">
        <v>0</v>
      </c>
    </row>
    <row r="2967" spans="5:7" x14ac:dyDescent="0.25">
      <c r="E2967">
        <v>2961</v>
      </c>
      <c r="G2967" t="b">
        <v>0</v>
      </c>
    </row>
    <row r="2968" spans="5:7" x14ac:dyDescent="0.25">
      <c r="E2968">
        <v>2962</v>
      </c>
      <c r="G2968" t="b">
        <v>0</v>
      </c>
    </row>
    <row r="2969" spans="5:7" x14ac:dyDescent="0.25">
      <c r="E2969">
        <v>2963</v>
      </c>
      <c r="G2969" t="b">
        <v>0</v>
      </c>
    </row>
    <row r="2970" spans="5:7" x14ac:dyDescent="0.25">
      <c r="E2970">
        <v>2964</v>
      </c>
      <c r="G2970" t="b">
        <v>0</v>
      </c>
    </row>
    <row r="2971" spans="5:7" x14ac:dyDescent="0.25">
      <c r="E2971">
        <v>2965</v>
      </c>
      <c r="G2971" t="b">
        <v>0</v>
      </c>
    </row>
    <row r="2972" spans="5:7" x14ac:dyDescent="0.25">
      <c r="E2972">
        <v>2966</v>
      </c>
      <c r="G2972" t="b">
        <v>0</v>
      </c>
    </row>
    <row r="2973" spans="5:7" x14ac:dyDescent="0.25">
      <c r="E2973">
        <v>2967</v>
      </c>
      <c r="G2973" t="b">
        <v>0</v>
      </c>
    </row>
    <row r="2974" spans="5:7" x14ac:dyDescent="0.25">
      <c r="E2974">
        <v>2968</v>
      </c>
      <c r="G2974" t="b">
        <v>0</v>
      </c>
    </row>
    <row r="2975" spans="5:7" x14ac:dyDescent="0.25">
      <c r="E2975">
        <v>2969</v>
      </c>
      <c r="G2975" t="b">
        <v>1</v>
      </c>
    </row>
    <row r="2976" spans="5:7" x14ac:dyDescent="0.25">
      <c r="E2976">
        <v>2970</v>
      </c>
      <c r="G2976" t="b">
        <v>0</v>
      </c>
    </row>
    <row r="2977" spans="5:7" x14ac:dyDescent="0.25">
      <c r="E2977">
        <v>2971</v>
      </c>
      <c r="G2977" t="b">
        <v>0</v>
      </c>
    </row>
    <row r="2978" spans="5:7" x14ac:dyDescent="0.25">
      <c r="E2978">
        <v>2972</v>
      </c>
      <c r="G2978" t="b">
        <v>0</v>
      </c>
    </row>
    <row r="2979" spans="5:7" x14ac:dyDescent="0.25">
      <c r="E2979">
        <v>2973</v>
      </c>
      <c r="G2979" t="b">
        <v>0</v>
      </c>
    </row>
    <row r="2980" spans="5:7" x14ac:dyDescent="0.25">
      <c r="E2980">
        <v>2974</v>
      </c>
      <c r="G2980" t="b">
        <v>0</v>
      </c>
    </row>
    <row r="2981" spans="5:7" x14ac:dyDescent="0.25">
      <c r="E2981">
        <v>2975</v>
      </c>
      <c r="G2981" t="b">
        <v>0</v>
      </c>
    </row>
    <row r="2982" spans="5:7" x14ac:dyDescent="0.25">
      <c r="E2982">
        <v>2976</v>
      </c>
      <c r="G2982" t="b">
        <v>0</v>
      </c>
    </row>
    <row r="2983" spans="5:7" x14ac:dyDescent="0.25">
      <c r="E2983">
        <v>2977</v>
      </c>
      <c r="G2983" t="b">
        <v>0</v>
      </c>
    </row>
    <row r="2984" spans="5:7" x14ac:dyDescent="0.25">
      <c r="E2984">
        <v>2978</v>
      </c>
      <c r="G2984" t="b">
        <v>0</v>
      </c>
    </row>
    <row r="2985" spans="5:7" x14ac:dyDescent="0.25">
      <c r="E2985">
        <v>2979</v>
      </c>
      <c r="G2985" t="b">
        <v>0</v>
      </c>
    </row>
    <row r="2986" spans="5:7" x14ac:dyDescent="0.25">
      <c r="E2986">
        <v>2980</v>
      </c>
      <c r="G2986" t="b">
        <v>0</v>
      </c>
    </row>
    <row r="2987" spans="5:7" x14ac:dyDescent="0.25">
      <c r="E2987">
        <v>2981</v>
      </c>
      <c r="G2987" t="b">
        <v>0</v>
      </c>
    </row>
    <row r="2988" spans="5:7" x14ac:dyDescent="0.25">
      <c r="E2988">
        <v>2982</v>
      </c>
      <c r="G2988" t="b">
        <v>0</v>
      </c>
    </row>
    <row r="2989" spans="5:7" x14ac:dyDescent="0.25">
      <c r="E2989">
        <v>2983</v>
      </c>
      <c r="G2989" t="b">
        <v>0</v>
      </c>
    </row>
    <row r="2990" spans="5:7" x14ac:dyDescent="0.25">
      <c r="E2990">
        <v>2984</v>
      </c>
      <c r="G2990" t="b">
        <v>0</v>
      </c>
    </row>
    <row r="2991" spans="5:7" x14ac:dyDescent="0.25">
      <c r="E2991">
        <v>2985</v>
      </c>
      <c r="G2991" t="b">
        <v>0</v>
      </c>
    </row>
    <row r="2992" spans="5:7" x14ac:dyDescent="0.25">
      <c r="E2992">
        <v>2986</v>
      </c>
      <c r="G2992" t="b">
        <v>0</v>
      </c>
    </row>
    <row r="2993" spans="5:7" x14ac:dyDescent="0.25">
      <c r="E2993">
        <v>2987</v>
      </c>
      <c r="G2993" t="b">
        <v>0</v>
      </c>
    </row>
    <row r="2994" spans="5:7" x14ac:dyDescent="0.25">
      <c r="E2994">
        <v>2988</v>
      </c>
      <c r="G2994" t="b">
        <v>0</v>
      </c>
    </row>
    <row r="2995" spans="5:7" x14ac:dyDescent="0.25">
      <c r="E2995">
        <v>2989</v>
      </c>
      <c r="G2995" t="b">
        <v>0</v>
      </c>
    </row>
    <row r="2996" spans="5:7" x14ac:dyDescent="0.25">
      <c r="E2996">
        <v>2990</v>
      </c>
      <c r="G2996" t="b">
        <v>0</v>
      </c>
    </row>
    <row r="2997" spans="5:7" x14ac:dyDescent="0.25">
      <c r="E2997">
        <v>2991</v>
      </c>
      <c r="G2997" t="b">
        <v>0</v>
      </c>
    </row>
    <row r="2998" spans="5:7" x14ac:dyDescent="0.25">
      <c r="E2998">
        <v>2992</v>
      </c>
      <c r="G2998" t="b">
        <v>0</v>
      </c>
    </row>
    <row r="2999" spans="5:7" x14ac:dyDescent="0.25">
      <c r="E2999">
        <v>2993</v>
      </c>
      <c r="G2999" t="b">
        <v>0</v>
      </c>
    </row>
    <row r="3000" spans="5:7" x14ac:dyDescent="0.25">
      <c r="E3000">
        <v>2994</v>
      </c>
      <c r="G3000" t="b">
        <v>0</v>
      </c>
    </row>
    <row r="3001" spans="5:7" x14ac:dyDescent="0.25">
      <c r="E3001">
        <v>2995</v>
      </c>
      <c r="G3001" t="b">
        <v>0</v>
      </c>
    </row>
    <row r="3002" spans="5:7" x14ac:dyDescent="0.25">
      <c r="E3002">
        <v>2996</v>
      </c>
      <c r="G3002" t="b">
        <v>0</v>
      </c>
    </row>
    <row r="3003" spans="5:7" x14ac:dyDescent="0.25">
      <c r="E3003">
        <v>2997</v>
      </c>
      <c r="G3003" t="b">
        <v>0</v>
      </c>
    </row>
    <row r="3004" spans="5:7" x14ac:dyDescent="0.25">
      <c r="E3004">
        <v>2998</v>
      </c>
      <c r="G3004" t="b">
        <v>0</v>
      </c>
    </row>
    <row r="3005" spans="5:7" x14ac:dyDescent="0.25">
      <c r="E3005">
        <v>2999</v>
      </c>
      <c r="G3005" t="b">
        <v>0</v>
      </c>
    </row>
    <row r="3006" spans="5:7" x14ac:dyDescent="0.25">
      <c r="E3006">
        <v>3000</v>
      </c>
      <c r="G3006" t="b">
        <v>0</v>
      </c>
    </row>
    <row r="3007" spans="5:7" x14ac:dyDescent="0.25">
      <c r="E3007">
        <v>3001</v>
      </c>
      <c r="G3007" t="b">
        <v>0</v>
      </c>
    </row>
    <row r="3008" spans="5:7" x14ac:dyDescent="0.25">
      <c r="E3008">
        <v>3002</v>
      </c>
      <c r="G3008" t="b">
        <v>0</v>
      </c>
    </row>
    <row r="3009" spans="5:7" x14ac:dyDescent="0.25">
      <c r="E3009">
        <v>3003</v>
      </c>
      <c r="G3009" t="b">
        <v>0</v>
      </c>
    </row>
    <row r="3010" spans="5:7" x14ac:dyDescent="0.25">
      <c r="E3010">
        <v>3004</v>
      </c>
      <c r="G3010" t="b">
        <v>0</v>
      </c>
    </row>
    <row r="3011" spans="5:7" x14ac:dyDescent="0.25">
      <c r="E3011">
        <v>3005</v>
      </c>
      <c r="G3011" t="b">
        <v>0</v>
      </c>
    </row>
    <row r="3012" spans="5:7" x14ac:dyDescent="0.25">
      <c r="E3012">
        <v>3006</v>
      </c>
      <c r="G3012" t="b">
        <v>0</v>
      </c>
    </row>
    <row r="3013" spans="5:7" x14ac:dyDescent="0.25">
      <c r="E3013">
        <v>3007</v>
      </c>
      <c r="G3013" t="b">
        <v>1</v>
      </c>
    </row>
    <row r="3014" spans="5:7" x14ac:dyDescent="0.25">
      <c r="E3014">
        <v>3008</v>
      </c>
      <c r="G3014" t="b">
        <v>0</v>
      </c>
    </row>
    <row r="3015" spans="5:7" x14ac:dyDescent="0.25">
      <c r="E3015">
        <v>3009</v>
      </c>
      <c r="G3015" t="b">
        <v>1</v>
      </c>
    </row>
    <row r="3016" spans="5:7" x14ac:dyDescent="0.25">
      <c r="E3016">
        <v>3010</v>
      </c>
      <c r="G3016" t="b">
        <v>0</v>
      </c>
    </row>
    <row r="3017" spans="5:7" x14ac:dyDescent="0.25">
      <c r="E3017">
        <v>3011</v>
      </c>
      <c r="G3017" t="b">
        <v>0</v>
      </c>
    </row>
    <row r="3018" spans="5:7" x14ac:dyDescent="0.25">
      <c r="E3018">
        <v>3012</v>
      </c>
      <c r="G3018" t="b">
        <v>1</v>
      </c>
    </row>
    <row r="3019" spans="5:7" x14ac:dyDescent="0.25">
      <c r="E3019">
        <v>3013</v>
      </c>
      <c r="G3019" t="b">
        <v>0</v>
      </c>
    </row>
    <row r="3020" spans="5:7" x14ac:dyDescent="0.25">
      <c r="E3020">
        <v>3014</v>
      </c>
      <c r="G3020" t="b">
        <v>0</v>
      </c>
    </row>
    <row r="3021" spans="5:7" x14ac:dyDescent="0.25">
      <c r="E3021">
        <v>3015</v>
      </c>
      <c r="G3021" t="b">
        <v>0</v>
      </c>
    </row>
    <row r="3022" spans="5:7" x14ac:dyDescent="0.25">
      <c r="E3022">
        <v>3016</v>
      </c>
      <c r="G3022" t="b">
        <v>0</v>
      </c>
    </row>
    <row r="3023" spans="5:7" x14ac:dyDescent="0.25">
      <c r="E3023">
        <v>3017</v>
      </c>
      <c r="G3023" t="b">
        <v>1</v>
      </c>
    </row>
    <row r="3024" spans="5:7" x14ac:dyDescent="0.25">
      <c r="E3024">
        <v>3018</v>
      </c>
      <c r="G3024" t="b">
        <v>0</v>
      </c>
    </row>
    <row r="3025" spans="5:7" x14ac:dyDescent="0.25">
      <c r="E3025">
        <v>3019</v>
      </c>
      <c r="G3025" t="b">
        <v>0</v>
      </c>
    </row>
    <row r="3026" spans="5:7" x14ac:dyDescent="0.25">
      <c r="E3026">
        <v>3020</v>
      </c>
      <c r="G3026" t="b">
        <v>0</v>
      </c>
    </row>
    <row r="3027" spans="5:7" x14ac:dyDescent="0.25">
      <c r="E3027">
        <v>3021</v>
      </c>
      <c r="G3027" t="b">
        <v>0</v>
      </c>
    </row>
    <row r="3028" spans="5:7" x14ac:dyDescent="0.25">
      <c r="E3028">
        <v>3022</v>
      </c>
      <c r="G3028" t="b">
        <v>0</v>
      </c>
    </row>
    <row r="3029" spans="5:7" x14ac:dyDescent="0.25">
      <c r="E3029">
        <v>3023</v>
      </c>
      <c r="G3029" t="b">
        <v>0</v>
      </c>
    </row>
    <row r="3030" spans="5:7" x14ac:dyDescent="0.25">
      <c r="E3030">
        <v>3024</v>
      </c>
      <c r="G3030" t="b">
        <v>0</v>
      </c>
    </row>
    <row r="3031" spans="5:7" x14ac:dyDescent="0.25">
      <c r="E3031">
        <v>3025</v>
      </c>
      <c r="G3031" t="b">
        <v>0</v>
      </c>
    </row>
    <row r="3032" spans="5:7" x14ac:dyDescent="0.25">
      <c r="E3032">
        <v>3026</v>
      </c>
      <c r="G3032" t="b">
        <v>0</v>
      </c>
    </row>
    <row r="3033" spans="5:7" x14ac:dyDescent="0.25">
      <c r="E3033">
        <v>3027</v>
      </c>
      <c r="G3033" t="b">
        <v>0</v>
      </c>
    </row>
    <row r="3034" spans="5:7" x14ac:dyDescent="0.25">
      <c r="E3034">
        <v>3028</v>
      </c>
      <c r="G3034" t="b">
        <v>0</v>
      </c>
    </row>
    <row r="3035" spans="5:7" x14ac:dyDescent="0.25">
      <c r="E3035">
        <v>3029</v>
      </c>
      <c r="G3035" t="b">
        <v>0</v>
      </c>
    </row>
    <row r="3036" spans="5:7" x14ac:dyDescent="0.25">
      <c r="E3036">
        <v>3030</v>
      </c>
      <c r="G3036" t="b">
        <v>0</v>
      </c>
    </row>
    <row r="3037" spans="5:7" x14ac:dyDescent="0.25">
      <c r="E3037">
        <v>3031</v>
      </c>
      <c r="G3037" t="b">
        <v>0</v>
      </c>
    </row>
    <row r="3038" spans="5:7" x14ac:dyDescent="0.25">
      <c r="E3038">
        <v>3032</v>
      </c>
      <c r="G3038" t="b">
        <v>0</v>
      </c>
    </row>
    <row r="3039" spans="5:7" x14ac:dyDescent="0.25">
      <c r="E3039">
        <v>3033</v>
      </c>
      <c r="G3039" t="b">
        <v>0</v>
      </c>
    </row>
    <row r="3040" spans="5:7" x14ac:dyDescent="0.25">
      <c r="E3040">
        <v>3034</v>
      </c>
      <c r="G3040" t="b">
        <v>0</v>
      </c>
    </row>
    <row r="3041" spans="5:7" x14ac:dyDescent="0.25">
      <c r="E3041">
        <v>3035</v>
      </c>
      <c r="G3041" t="b">
        <v>0</v>
      </c>
    </row>
    <row r="3042" spans="5:7" x14ac:dyDescent="0.25">
      <c r="E3042">
        <v>3036</v>
      </c>
      <c r="G3042" t="b">
        <v>0</v>
      </c>
    </row>
    <row r="3043" spans="5:7" x14ac:dyDescent="0.25">
      <c r="E3043">
        <v>3037</v>
      </c>
      <c r="G3043" t="b">
        <v>0</v>
      </c>
    </row>
    <row r="3044" spans="5:7" x14ac:dyDescent="0.25">
      <c r="E3044">
        <v>3038</v>
      </c>
      <c r="G3044" t="b">
        <v>0</v>
      </c>
    </row>
    <row r="3045" spans="5:7" x14ac:dyDescent="0.25">
      <c r="E3045">
        <v>3039</v>
      </c>
      <c r="G3045" t="b">
        <v>0</v>
      </c>
    </row>
    <row r="3046" spans="5:7" x14ac:dyDescent="0.25">
      <c r="E3046">
        <v>3040</v>
      </c>
      <c r="G3046" t="b">
        <v>0</v>
      </c>
    </row>
    <row r="3047" spans="5:7" x14ac:dyDescent="0.25">
      <c r="E3047">
        <v>3041</v>
      </c>
      <c r="G3047" t="b">
        <v>0</v>
      </c>
    </row>
    <row r="3048" spans="5:7" x14ac:dyDescent="0.25">
      <c r="E3048">
        <v>3042</v>
      </c>
      <c r="G3048" t="b">
        <v>0</v>
      </c>
    </row>
    <row r="3049" spans="5:7" x14ac:dyDescent="0.25">
      <c r="E3049">
        <v>3043</v>
      </c>
      <c r="G3049" t="b">
        <v>0</v>
      </c>
    </row>
    <row r="3050" spans="5:7" x14ac:dyDescent="0.25">
      <c r="E3050">
        <v>3044</v>
      </c>
      <c r="G3050" t="b">
        <v>0</v>
      </c>
    </row>
    <row r="3051" spans="5:7" x14ac:dyDescent="0.25">
      <c r="E3051">
        <v>3045</v>
      </c>
      <c r="G3051" t="b">
        <v>1</v>
      </c>
    </row>
    <row r="3052" spans="5:7" x14ac:dyDescent="0.25">
      <c r="E3052">
        <v>3046</v>
      </c>
      <c r="G3052" t="b">
        <v>0</v>
      </c>
    </row>
    <row r="3053" spans="5:7" x14ac:dyDescent="0.25">
      <c r="E3053">
        <v>3047</v>
      </c>
      <c r="G3053" t="b">
        <v>0</v>
      </c>
    </row>
    <row r="3054" spans="5:7" x14ac:dyDescent="0.25">
      <c r="E3054">
        <v>3048</v>
      </c>
      <c r="G3054" t="b">
        <v>0</v>
      </c>
    </row>
    <row r="3055" spans="5:7" x14ac:dyDescent="0.25">
      <c r="E3055">
        <v>3049</v>
      </c>
      <c r="G3055" t="b">
        <v>0</v>
      </c>
    </row>
    <row r="3056" spans="5:7" x14ac:dyDescent="0.25">
      <c r="E3056">
        <v>3050</v>
      </c>
      <c r="G3056" t="b">
        <v>0</v>
      </c>
    </row>
    <row r="3057" spans="5:7" x14ac:dyDescent="0.25">
      <c r="E3057">
        <v>3051</v>
      </c>
      <c r="G3057" t="b">
        <v>0</v>
      </c>
    </row>
    <row r="3058" spans="5:7" x14ac:dyDescent="0.25">
      <c r="E3058">
        <v>3052</v>
      </c>
      <c r="G3058" t="b">
        <v>0</v>
      </c>
    </row>
    <row r="3059" spans="5:7" x14ac:dyDescent="0.25">
      <c r="E3059">
        <v>3053</v>
      </c>
      <c r="G3059" t="b">
        <v>0</v>
      </c>
    </row>
    <row r="3060" spans="5:7" x14ac:dyDescent="0.25">
      <c r="E3060">
        <v>3054</v>
      </c>
      <c r="G3060" t="b">
        <v>0</v>
      </c>
    </row>
    <row r="3061" spans="5:7" x14ac:dyDescent="0.25">
      <c r="E3061">
        <v>3055</v>
      </c>
      <c r="G3061" t="b">
        <v>0</v>
      </c>
    </row>
    <row r="3062" spans="5:7" x14ac:dyDescent="0.25">
      <c r="E3062">
        <v>3056</v>
      </c>
      <c r="G3062" t="b">
        <v>0</v>
      </c>
    </row>
    <row r="3063" spans="5:7" x14ac:dyDescent="0.25">
      <c r="E3063">
        <v>3057</v>
      </c>
      <c r="G3063" t="b">
        <v>0</v>
      </c>
    </row>
    <row r="3064" spans="5:7" x14ac:dyDescent="0.25">
      <c r="E3064">
        <v>3058</v>
      </c>
      <c r="G3064" t="b">
        <v>0</v>
      </c>
    </row>
    <row r="3065" spans="5:7" x14ac:dyDescent="0.25">
      <c r="E3065">
        <v>3059</v>
      </c>
      <c r="G3065" t="b">
        <v>0</v>
      </c>
    </row>
    <row r="3066" spans="5:7" x14ac:dyDescent="0.25">
      <c r="E3066">
        <v>3060</v>
      </c>
      <c r="G3066" t="b">
        <v>0</v>
      </c>
    </row>
    <row r="3067" spans="5:7" x14ac:dyDescent="0.25">
      <c r="E3067">
        <v>3061</v>
      </c>
      <c r="G3067" t="b">
        <v>0</v>
      </c>
    </row>
    <row r="3068" spans="5:7" x14ac:dyDescent="0.25">
      <c r="E3068">
        <v>3062</v>
      </c>
      <c r="G3068" t="b">
        <v>0</v>
      </c>
    </row>
    <row r="3069" spans="5:7" x14ac:dyDescent="0.25">
      <c r="E3069">
        <v>3063</v>
      </c>
      <c r="G3069" t="b">
        <v>0</v>
      </c>
    </row>
    <row r="3070" spans="5:7" x14ac:dyDescent="0.25">
      <c r="E3070">
        <v>3064</v>
      </c>
      <c r="G3070" t="b">
        <v>0</v>
      </c>
    </row>
    <row r="3071" spans="5:7" x14ac:dyDescent="0.25">
      <c r="E3071">
        <v>3065</v>
      </c>
      <c r="G3071" t="b">
        <v>0</v>
      </c>
    </row>
    <row r="3072" spans="5:7" x14ac:dyDescent="0.25">
      <c r="E3072">
        <v>3066</v>
      </c>
      <c r="G3072" t="b">
        <v>0</v>
      </c>
    </row>
    <row r="3073" spans="5:7" x14ac:dyDescent="0.25">
      <c r="E3073">
        <v>3067</v>
      </c>
      <c r="G3073" t="b">
        <v>0</v>
      </c>
    </row>
    <row r="3074" spans="5:7" x14ac:dyDescent="0.25">
      <c r="E3074">
        <v>3068</v>
      </c>
      <c r="G3074" t="b">
        <v>0</v>
      </c>
    </row>
    <row r="3075" spans="5:7" x14ac:dyDescent="0.25">
      <c r="E3075">
        <v>3069</v>
      </c>
      <c r="G3075" t="b">
        <v>0</v>
      </c>
    </row>
    <row r="3076" spans="5:7" x14ac:dyDescent="0.25">
      <c r="E3076">
        <v>3070</v>
      </c>
      <c r="G3076" t="b">
        <v>0</v>
      </c>
    </row>
    <row r="3077" spans="5:7" x14ac:dyDescent="0.25">
      <c r="E3077">
        <v>3071</v>
      </c>
      <c r="G3077" t="b">
        <v>0</v>
      </c>
    </row>
    <row r="3078" spans="5:7" x14ac:dyDescent="0.25">
      <c r="E3078">
        <v>3072</v>
      </c>
      <c r="G3078" t="b">
        <v>0</v>
      </c>
    </row>
    <row r="3079" spans="5:7" x14ac:dyDescent="0.25">
      <c r="E3079">
        <v>3073</v>
      </c>
      <c r="G3079" t="b">
        <v>0</v>
      </c>
    </row>
    <row r="3080" spans="5:7" x14ac:dyDescent="0.25">
      <c r="E3080">
        <v>3074</v>
      </c>
      <c r="G3080" t="b">
        <v>0</v>
      </c>
    </row>
    <row r="3081" spans="5:7" x14ac:dyDescent="0.25">
      <c r="E3081">
        <v>3075</v>
      </c>
      <c r="G3081" t="b">
        <v>1</v>
      </c>
    </row>
    <row r="3082" spans="5:7" x14ac:dyDescent="0.25">
      <c r="E3082">
        <v>3076</v>
      </c>
      <c r="G3082" t="b">
        <v>0</v>
      </c>
    </row>
    <row r="3083" spans="5:7" x14ac:dyDescent="0.25">
      <c r="E3083">
        <v>3077</v>
      </c>
      <c r="G3083" t="b">
        <v>0</v>
      </c>
    </row>
    <row r="3084" spans="5:7" x14ac:dyDescent="0.25">
      <c r="E3084">
        <v>3078</v>
      </c>
      <c r="G3084" t="b">
        <v>0</v>
      </c>
    </row>
    <row r="3085" spans="5:7" x14ac:dyDescent="0.25">
      <c r="E3085">
        <v>3079</v>
      </c>
      <c r="G3085" t="b">
        <v>0</v>
      </c>
    </row>
    <row r="3086" spans="5:7" x14ac:dyDescent="0.25">
      <c r="E3086">
        <v>3080</v>
      </c>
      <c r="G3086" t="b">
        <v>0</v>
      </c>
    </row>
    <row r="3087" spans="5:7" x14ac:dyDescent="0.25">
      <c r="E3087">
        <v>3081</v>
      </c>
      <c r="G3087" t="b">
        <v>0</v>
      </c>
    </row>
    <row r="3088" spans="5:7" x14ac:dyDescent="0.25">
      <c r="E3088">
        <v>3082</v>
      </c>
      <c r="G3088" t="b">
        <v>0</v>
      </c>
    </row>
    <row r="3089" spans="5:7" x14ac:dyDescent="0.25">
      <c r="E3089">
        <v>3083</v>
      </c>
      <c r="G3089" t="b">
        <v>0</v>
      </c>
    </row>
    <row r="3090" spans="5:7" x14ac:dyDescent="0.25">
      <c r="E3090">
        <v>3084</v>
      </c>
      <c r="G3090" t="b">
        <v>0</v>
      </c>
    </row>
    <row r="3091" spans="5:7" x14ac:dyDescent="0.25">
      <c r="E3091">
        <v>3085</v>
      </c>
      <c r="G3091" t="b">
        <v>0</v>
      </c>
    </row>
    <row r="3092" spans="5:7" x14ac:dyDescent="0.25">
      <c r="E3092">
        <v>3086</v>
      </c>
      <c r="G3092" t="b">
        <v>0</v>
      </c>
    </row>
    <row r="3093" spans="5:7" x14ac:dyDescent="0.25">
      <c r="E3093">
        <v>3087</v>
      </c>
      <c r="G3093" t="b">
        <v>0</v>
      </c>
    </row>
    <row r="3094" spans="5:7" x14ac:dyDescent="0.25">
      <c r="E3094">
        <v>3088</v>
      </c>
      <c r="G3094" t="b">
        <v>0</v>
      </c>
    </row>
    <row r="3095" spans="5:7" x14ac:dyDescent="0.25">
      <c r="E3095">
        <v>3089</v>
      </c>
      <c r="G3095" t="b">
        <v>0</v>
      </c>
    </row>
    <row r="3096" spans="5:7" x14ac:dyDescent="0.25">
      <c r="E3096">
        <v>3090</v>
      </c>
      <c r="G3096" t="b">
        <v>0</v>
      </c>
    </row>
    <row r="3097" spans="5:7" x14ac:dyDescent="0.25">
      <c r="E3097">
        <v>3091</v>
      </c>
      <c r="G3097" t="b">
        <v>1</v>
      </c>
    </row>
    <row r="3098" spans="5:7" x14ac:dyDescent="0.25">
      <c r="E3098">
        <v>3092</v>
      </c>
      <c r="G3098" t="b">
        <v>0</v>
      </c>
    </row>
    <row r="3099" spans="5:7" x14ac:dyDescent="0.25">
      <c r="E3099">
        <v>3093</v>
      </c>
      <c r="G3099" t="b">
        <v>0</v>
      </c>
    </row>
    <row r="3100" spans="5:7" x14ac:dyDescent="0.25">
      <c r="E3100">
        <v>3094</v>
      </c>
      <c r="G3100" t="b">
        <v>0</v>
      </c>
    </row>
    <row r="3101" spans="5:7" x14ac:dyDescent="0.25">
      <c r="E3101">
        <v>3095</v>
      </c>
      <c r="G3101" t="b">
        <v>0</v>
      </c>
    </row>
    <row r="3102" spans="5:7" x14ac:dyDescent="0.25">
      <c r="E3102">
        <v>3096</v>
      </c>
      <c r="G3102" t="b">
        <v>0</v>
      </c>
    </row>
    <row r="3103" spans="5:7" x14ac:dyDescent="0.25">
      <c r="E3103">
        <v>3097</v>
      </c>
      <c r="G3103" t="b">
        <v>0</v>
      </c>
    </row>
    <row r="3104" spans="5:7" x14ac:dyDescent="0.25">
      <c r="E3104">
        <v>3098</v>
      </c>
      <c r="G3104" t="b">
        <v>0</v>
      </c>
    </row>
    <row r="3105" spans="5:7" x14ac:dyDescent="0.25">
      <c r="E3105">
        <v>3099</v>
      </c>
      <c r="G3105" t="b">
        <v>0</v>
      </c>
    </row>
    <row r="3106" spans="5:7" x14ac:dyDescent="0.25">
      <c r="E3106">
        <v>3100</v>
      </c>
      <c r="G3106" t="b">
        <v>0</v>
      </c>
    </row>
    <row r="3107" spans="5:7" x14ac:dyDescent="0.25">
      <c r="E3107">
        <v>3101</v>
      </c>
      <c r="G3107" t="b">
        <v>0</v>
      </c>
    </row>
    <row r="3108" spans="5:7" x14ac:dyDescent="0.25">
      <c r="E3108">
        <v>3102</v>
      </c>
      <c r="G3108" t="b">
        <v>0</v>
      </c>
    </row>
    <row r="3109" spans="5:7" x14ac:dyDescent="0.25">
      <c r="E3109">
        <v>3103</v>
      </c>
      <c r="G3109" t="b">
        <v>0</v>
      </c>
    </row>
    <row r="3110" spans="5:7" x14ac:dyDescent="0.25">
      <c r="E3110">
        <v>3104</v>
      </c>
      <c r="G3110" t="b">
        <v>0</v>
      </c>
    </row>
    <row r="3111" spans="5:7" x14ac:dyDescent="0.25">
      <c r="E3111">
        <v>3105</v>
      </c>
      <c r="G3111" t="b">
        <v>0</v>
      </c>
    </row>
    <row r="3112" spans="5:7" x14ac:dyDescent="0.25">
      <c r="E3112">
        <v>3106</v>
      </c>
      <c r="G3112" t="b">
        <v>0</v>
      </c>
    </row>
    <row r="3113" spans="5:7" x14ac:dyDescent="0.25">
      <c r="E3113">
        <v>3107</v>
      </c>
      <c r="G3113" t="b">
        <v>0</v>
      </c>
    </row>
    <row r="3114" spans="5:7" x14ac:dyDescent="0.25">
      <c r="E3114">
        <v>3108</v>
      </c>
      <c r="G3114" t="b">
        <v>0</v>
      </c>
    </row>
    <row r="3115" spans="5:7" x14ac:dyDescent="0.25">
      <c r="E3115">
        <v>3109</v>
      </c>
      <c r="G3115" t="b">
        <v>0</v>
      </c>
    </row>
    <row r="3116" spans="5:7" x14ac:dyDescent="0.25">
      <c r="E3116">
        <v>3110</v>
      </c>
      <c r="G3116" t="b">
        <v>0</v>
      </c>
    </row>
    <row r="3117" spans="5:7" x14ac:dyDescent="0.25">
      <c r="E3117">
        <v>3111</v>
      </c>
      <c r="G3117" t="b">
        <v>0</v>
      </c>
    </row>
    <row r="3118" spans="5:7" x14ac:dyDescent="0.25">
      <c r="E3118">
        <v>3112</v>
      </c>
      <c r="G3118" t="b">
        <v>0</v>
      </c>
    </row>
    <row r="3119" spans="5:7" x14ac:dyDescent="0.25">
      <c r="E3119">
        <v>3113</v>
      </c>
      <c r="G3119" t="b">
        <v>1</v>
      </c>
    </row>
    <row r="3120" spans="5:7" x14ac:dyDescent="0.25">
      <c r="E3120">
        <v>3114</v>
      </c>
      <c r="G3120" t="b">
        <v>0</v>
      </c>
    </row>
    <row r="3121" spans="5:7" x14ac:dyDescent="0.25">
      <c r="E3121">
        <v>3115</v>
      </c>
      <c r="G3121" t="b">
        <v>0</v>
      </c>
    </row>
    <row r="3122" spans="5:7" x14ac:dyDescent="0.25">
      <c r="E3122">
        <v>3116</v>
      </c>
      <c r="G3122" t="b">
        <v>0</v>
      </c>
    </row>
    <row r="3123" spans="5:7" x14ac:dyDescent="0.25">
      <c r="E3123">
        <v>3117</v>
      </c>
      <c r="G3123" t="b">
        <v>0</v>
      </c>
    </row>
    <row r="3124" spans="5:7" x14ac:dyDescent="0.25">
      <c r="E3124">
        <v>3118</v>
      </c>
      <c r="G3124" t="b">
        <v>0</v>
      </c>
    </row>
    <row r="3125" spans="5:7" x14ac:dyDescent="0.25">
      <c r="E3125">
        <v>3119</v>
      </c>
      <c r="G3125" t="b">
        <v>0</v>
      </c>
    </row>
    <row r="3126" spans="5:7" x14ac:dyDescent="0.25">
      <c r="E3126">
        <v>3120</v>
      </c>
      <c r="G3126" t="b">
        <v>0</v>
      </c>
    </row>
    <row r="3127" spans="5:7" x14ac:dyDescent="0.25">
      <c r="E3127">
        <v>3121</v>
      </c>
      <c r="G3127" t="b">
        <v>0</v>
      </c>
    </row>
    <row r="3128" spans="5:7" x14ac:dyDescent="0.25">
      <c r="E3128">
        <v>3122</v>
      </c>
      <c r="G3128" t="b">
        <v>0</v>
      </c>
    </row>
    <row r="3129" spans="5:7" x14ac:dyDescent="0.25">
      <c r="E3129">
        <v>3123</v>
      </c>
      <c r="G3129" t="b">
        <v>0</v>
      </c>
    </row>
    <row r="3130" spans="5:7" x14ac:dyDescent="0.25">
      <c r="E3130">
        <v>3124</v>
      </c>
      <c r="G3130" t="b">
        <v>0</v>
      </c>
    </row>
    <row r="3131" spans="5:7" x14ac:dyDescent="0.25">
      <c r="E3131">
        <v>3125</v>
      </c>
      <c r="G3131" t="b">
        <v>0</v>
      </c>
    </row>
    <row r="3132" spans="5:7" x14ac:dyDescent="0.25">
      <c r="E3132">
        <v>3126</v>
      </c>
      <c r="G3132" t="b">
        <v>0</v>
      </c>
    </row>
    <row r="3133" spans="5:7" x14ac:dyDescent="0.25">
      <c r="E3133">
        <v>3127</v>
      </c>
      <c r="G3133" t="b">
        <v>0</v>
      </c>
    </row>
    <row r="3134" spans="5:7" x14ac:dyDescent="0.25">
      <c r="E3134">
        <v>3128</v>
      </c>
      <c r="G3134" t="b">
        <v>0</v>
      </c>
    </row>
    <row r="3135" spans="5:7" x14ac:dyDescent="0.25">
      <c r="E3135">
        <v>3129</v>
      </c>
      <c r="G3135" t="b">
        <v>0</v>
      </c>
    </row>
    <row r="3136" spans="5:7" x14ac:dyDescent="0.25">
      <c r="E3136">
        <v>3130</v>
      </c>
      <c r="G3136" t="b">
        <v>0</v>
      </c>
    </row>
    <row r="3137" spans="5:7" x14ac:dyDescent="0.25">
      <c r="E3137">
        <v>3131</v>
      </c>
      <c r="G3137" t="b">
        <v>1</v>
      </c>
    </row>
    <row r="3138" spans="5:7" x14ac:dyDescent="0.25">
      <c r="E3138">
        <v>3132</v>
      </c>
      <c r="G3138" t="b">
        <v>0</v>
      </c>
    </row>
    <row r="3139" spans="5:7" x14ac:dyDescent="0.25">
      <c r="E3139">
        <v>3133</v>
      </c>
      <c r="G3139" t="b">
        <v>0</v>
      </c>
    </row>
    <row r="3140" spans="5:7" x14ac:dyDescent="0.25">
      <c r="E3140">
        <v>3134</v>
      </c>
      <c r="G3140" t="b">
        <v>0</v>
      </c>
    </row>
    <row r="3141" spans="5:7" x14ac:dyDescent="0.25">
      <c r="E3141">
        <v>3135</v>
      </c>
      <c r="G3141" t="b">
        <v>0</v>
      </c>
    </row>
    <row r="3142" spans="5:7" x14ac:dyDescent="0.25">
      <c r="E3142">
        <v>3136</v>
      </c>
      <c r="G3142" t="b">
        <v>0</v>
      </c>
    </row>
    <row r="3143" spans="5:7" x14ac:dyDescent="0.25">
      <c r="E3143">
        <v>3137</v>
      </c>
      <c r="G3143" t="b">
        <v>0</v>
      </c>
    </row>
    <row r="3144" spans="5:7" x14ac:dyDescent="0.25">
      <c r="E3144">
        <v>3138</v>
      </c>
      <c r="G3144" t="b">
        <v>0</v>
      </c>
    </row>
    <row r="3145" spans="5:7" x14ac:dyDescent="0.25">
      <c r="E3145">
        <v>3139</v>
      </c>
      <c r="G3145" t="b">
        <v>1</v>
      </c>
    </row>
    <row r="3146" spans="5:7" x14ac:dyDescent="0.25">
      <c r="E3146">
        <v>3140</v>
      </c>
      <c r="G3146" t="b">
        <v>1</v>
      </c>
    </row>
    <row r="3147" spans="5:7" x14ac:dyDescent="0.25">
      <c r="E3147">
        <v>3141</v>
      </c>
      <c r="G3147" t="b">
        <v>0</v>
      </c>
    </row>
    <row r="3148" spans="5:7" x14ac:dyDescent="0.25">
      <c r="E3148">
        <v>3142</v>
      </c>
      <c r="G3148" t="b">
        <v>0</v>
      </c>
    </row>
    <row r="3149" spans="5:7" x14ac:dyDescent="0.25">
      <c r="E3149">
        <v>3143</v>
      </c>
      <c r="G3149" t="b">
        <v>0</v>
      </c>
    </row>
    <row r="3150" spans="5:7" x14ac:dyDescent="0.25">
      <c r="E3150">
        <v>3144</v>
      </c>
      <c r="G3150" t="b">
        <v>1</v>
      </c>
    </row>
    <row r="3151" spans="5:7" x14ac:dyDescent="0.25">
      <c r="E3151">
        <v>3145</v>
      </c>
      <c r="G3151" t="b">
        <v>0</v>
      </c>
    </row>
    <row r="3152" spans="5:7" x14ac:dyDescent="0.25">
      <c r="E3152">
        <v>3146</v>
      </c>
      <c r="G3152" t="b">
        <v>0</v>
      </c>
    </row>
    <row r="3153" spans="5:7" x14ac:dyDescent="0.25">
      <c r="E3153">
        <v>3147</v>
      </c>
      <c r="G3153" t="b">
        <v>0</v>
      </c>
    </row>
    <row r="3154" spans="5:7" x14ac:dyDescent="0.25">
      <c r="E3154">
        <v>3148</v>
      </c>
      <c r="G3154" t="b">
        <v>0</v>
      </c>
    </row>
    <row r="3155" spans="5:7" x14ac:dyDescent="0.25">
      <c r="E3155">
        <v>3149</v>
      </c>
      <c r="G3155" t="b">
        <v>0</v>
      </c>
    </row>
    <row r="3156" spans="5:7" x14ac:dyDescent="0.25">
      <c r="E3156">
        <v>3150</v>
      </c>
      <c r="G3156" t="b">
        <v>0</v>
      </c>
    </row>
    <row r="3157" spans="5:7" x14ac:dyDescent="0.25">
      <c r="E3157">
        <v>3151</v>
      </c>
      <c r="G3157" t="b">
        <v>0</v>
      </c>
    </row>
    <row r="3158" spans="5:7" x14ac:dyDescent="0.25">
      <c r="E3158">
        <v>3152</v>
      </c>
      <c r="G3158" t="b">
        <v>0</v>
      </c>
    </row>
    <row r="3159" spans="5:7" x14ac:dyDescent="0.25">
      <c r="E3159">
        <v>3153</v>
      </c>
      <c r="G3159" t="b">
        <v>0</v>
      </c>
    </row>
    <row r="3160" spans="5:7" x14ac:dyDescent="0.25">
      <c r="E3160">
        <v>3154</v>
      </c>
      <c r="G3160" t="b">
        <v>0</v>
      </c>
    </row>
    <row r="3161" spans="5:7" x14ac:dyDescent="0.25">
      <c r="E3161">
        <v>3155</v>
      </c>
      <c r="G3161" t="b">
        <v>1</v>
      </c>
    </row>
    <row r="3162" spans="5:7" x14ac:dyDescent="0.25">
      <c r="E3162">
        <v>3156</v>
      </c>
      <c r="G3162" t="b">
        <v>0</v>
      </c>
    </row>
    <row r="3163" spans="5:7" x14ac:dyDescent="0.25">
      <c r="E3163">
        <v>3157</v>
      </c>
      <c r="G3163" t="b">
        <v>0</v>
      </c>
    </row>
    <row r="3164" spans="5:7" x14ac:dyDescent="0.25">
      <c r="E3164">
        <v>3158</v>
      </c>
      <c r="G3164" t="b">
        <v>0</v>
      </c>
    </row>
    <row r="3165" spans="5:7" x14ac:dyDescent="0.25">
      <c r="E3165">
        <v>3159</v>
      </c>
      <c r="G3165" t="b">
        <v>0</v>
      </c>
    </row>
    <row r="3166" spans="5:7" x14ac:dyDescent="0.25">
      <c r="E3166">
        <v>3160</v>
      </c>
      <c r="G3166" t="b">
        <v>1</v>
      </c>
    </row>
    <row r="3167" spans="5:7" x14ac:dyDescent="0.25">
      <c r="E3167">
        <v>3161</v>
      </c>
      <c r="G3167" t="b">
        <v>0</v>
      </c>
    </row>
    <row r="3168" spans="5:7" x14ac:dyDescent="0.25">
      <c r="E3168">
        <v>3162</v>
      </c>
      <c r="G3168" t="b">
        <v>1</v>
      </c>
    </row>
    <row r="3169" spans="5:7" x14ac:dyDescent="0.25">
      <c r="E3169">
        <v>3163</v>
      </c>
      <c r="G3169" t="b">
        <v>0</v>
      </c>
    </row>
    <row r="3170" spans="5:7" x14ac:dyDescent="0.25">
      <c r="E3170">
        <v>3164</v>
      </c>
      <c r="G3170" t="b">
        <v>0</v>
      </c>
    </row>
    <row r="3171" spans="5:7" x14ac:dyDescent="0.25">
      <c r="E3171">
        <v>3165</v>
      </c>
      <c r="G3171" t="b">
        <v>0</v>
      </c>
    </row>
    <row r="3172" spans="5:7" x14ac:dyDescent="0.25">
      <c r="E3172">
        <v>3166</v>
      </c>
      <c r="G3172" t="b">
        <v>0</v>
      </c>
    </row>
    <row r="3173" spans="5:7" x14ac:dyDescent="0.25">
      <c r="E3173">
        <v>3167</v>
      </c>
      <c r="G3173" t="b">
        <v>0</v>
      </c>
    </row>
    <row r="3174" spans="5:7" x14ac:dyDescent="0.25">
      <c r="E3174">
        <v>3168</v>
      </c>
      <c r="G3174" t="b">
        <v>0</v>
      </c>
    </row>
    <row r="3175" spans="5:7" x14ac:dyDescent="0.25">
      <c r="E3175">
        <v>3169</v>
      </c>
      <c r="G3175" t="b">
        <v>0</v>
      </c>
    </row>
    <row r="3176" spans="5:7" x14ac:dyDescent="0.25">
      <c r="E3176">
        <v>3170</v>
      </c>
      <c r="G3176" t="b">
        <v>1</v>
      </c>
    </row>
    <row r="3177" spans="5:7" x14ac:dyDescent="0.25">
      <c r="E3177">
        <v>3171</v>
      </c>
      <c r="G3177" t="b">
        <v>0</v>
      </c>
    </row>
    <row r="3178" spans="5:7" x14ac:dyDescent="0.25">
      <c r="E3178">
        <v>3172</v>
      </c>
      <c r="G3178" t="b">
        <v>0</v>
      </c>
    </row>
    <row r="3179" spans="5:7" x14ac:dyDescent="0.25">
      <c r="E3179">
        <v>3173</v>
      </c>
      <c r="G3179" t="b">
        <v>0</v>
      </c>
    </row>
    <row r="3180" spans="5:7" x14ac:dyDescent="0.25">
      <c r="E3180">
        <v>3174</v>
      </c>
      <c r="G3180" t="b">
        <v>0</v>
      </c>
    </row>
    <row r="3181" spans="5:7" x14ac:dyDescent="0.25">
      <c r="E3181">
        <v>3175</v>
      </c>
      <c r="G3181" t="b">
        <v>0</v>
      </c>
    </row>
    <row r="3182" spans="5:7" x14ac:dyDescent="0.25">
      <c r="E3182">
        <v>3176</v>
      </c>
      <c r="G3182" t="b">
        <v>0</v>
      </c>
    </row>
    <row r="3183" spans="5:7" x14ac:dyDescent="0.25">
      <c r="E3183">
        <v>3177</v>
      </c>
      <c r="G3183" t="b">
        <v>0</v>
      </c>
    </row>
    <row r="3184" spans="5:7" x14ac:dyDescent="0.25">
      <c r="E3184">
        <v>3178</v>
      </c>
      <c r="G3184" t="b">
        <v>0</v>
      </c>
    </row>
    <row r="3185" spans="5:7" x14ac:dyDescent="0.25">
      <c r="E3185">
        <v>3179</v>
      </c>
      <c r="G3185" t="b">
        <v>0</v>
      </c>
    </row>
    <row r="3186" spans="5:7" x14ac:dyDescent="0.25">
      <c r="E3186">
        <v>3180</v>
      </c>
      <c r="G3186" t="b">
        <v>0</v>
      </c>
    </row>
    <row r="3187" spans="5:7" x14ac:dyDescent="0.25">
      <c r="E3187">
        <v>3181</v>
      </c>
      <c r="G3187" t="b">
        <v>0</v>
      </c>
    </row>
    <row r="3188" spans="5:7" x14ac:dyDescent="0.25">
      <c r="E3188">
        <v>3182</v>
      </c>
      <c r="G3188" t="b">
        <v>0</v>
      </c>
    </row>
    <row r="3189" spans="5:7" x14ac:dyDescent="0.25">
      <c r="E3189">
        <v>3183</v>
      </c>
      <c r="G3189" t="b">
        <v>0</v>
      </c>
    </row>
    <row r="3190" spans="5:7" x14ac:dyDescent="0.25">
      <c r="E3190">
        <v>3184</v>
      </c>
      <c r="G3190" t="b">
        <v>0</v>
      </c>
    </row>
    <row r="3191" spans="5:7" x14ac:dyDescent="0.25">
      <c r="E3191">
        <v>3185</v>
      </c>
      <c r="G3191" t="b">
        <v>0</v>
      </c>
    </row>
    <row r="3192" spans="5:7" x14ac:dyDescent="0.25">
      <c r="E3192">
        <v>3186</v>
      </c>
      <c r="G3192" t="b">
        <v>0</v>
      </c>
    </row>
    <row r="3193" spans="5:7" x14ac:dyDescent="0.25">
      <c r="E3193">
        <v>3187</v>
      </c>
      <c r="G3193" t="b">
        <v>0</v>
      </c>
    </row>
    <row r="3194" spans="5:7" x14ac:dyDescent="0.25">
      <c r="E3194">
        <v>3188</v>
      </c>
      <c r="G3194" t="b">
        <v>0</v>
      </c>
    </row>
    <row r="3195" spans="5:7" x14ac:dyDescent="0.25">
      <c r="E3195">
        <v>3189</v>
      </c>
      <c r="G3195" t="b">
        <v>1</v>
      </c>
    </row>
    <row r="3196" spans="5:7" x14ac:dyDescent="0.25">
      <c r="E3196">
        <v>3190</v>
      </c>
      <c r="G3196" t="b">
        <v>0</v>
      </c>
    </row>
    <row r="3197" spans="5:7" x14ac:dyDescent="0.25">
      <c r="E3197">
        <v>3191</v>
      </c>
      <c r="G3197" t="b">
        <v>0</v>
      </c>
    </row>
    <row r="3198" spans="5:7" x14ac:dyDescent="0.25">
      <c r="E3198">
        <v>3192</v>
      </c>
      <c r="G3198" t="b">
        <v>0</v>
      </c>
    </row>
    <row r="3199" spans="5:7" x14ac:dyDescent="0.25">
      <c r="E3199">
        <v>3193</v>
      </c>
      <c r="G3199" t="b">
        <v>0</v>
      </c>
    </row>
    <row r="3200" spans="5:7" x14ac:dyDescent="0.25">
      <c r="E3200">
        <v>3194</v>
      </c>
      <c r="G3200" t="b">
        <v>0</v>
      </c>
    </row>
    <row r="3201" spans="5:7" x14ac:dyDescent="0.25">
      <c r="E3201">
        <v>3195</v>
      </c>
      <c r="G3201" t="b">
        <v>0</v>
      </c>
    </row>
    <row r="3202" spans="5:7" x14ac:dyDescent="0.25">
      <c r="E3202">
        <v>3196</v>
      </c>
      <c r="G3202" t="b">
        <v>0</v>
      </c>
    </row>
    <row r="3203" spans="5:7" x14ac:dyDescent="0.25">
      <c r="E3203">
        <v>3197</v>
      </c>
      <c r="G3203" t="b">
        <v>1</v>
      </c>
    </row>
    <row r="3204" spans="5:7" x14ac:dyDescent="0.25">
      <c r="E3204">
        <v>3198</v>
      </c>
      <c r="G3204" t="b">
        <v>0</v>
      </c>
    </row>
    <row r="3205" spans="5:7" x14ac:dyDescent="0.25">
      <c r="E3205">
        <v>3199</v>
      </c>
      <c r="G3205" t="b">
        <v>0</v>
      </c>
    </row>
    <row r="3206" spans="5:7" x14ac:dyDescent="0.25">
      <c r="E3206">
        <v>3200</v>
      </c>
      <c r="G3206" t="b">
        <v>1</v>
      </c>
    </row>
    <row r="3207" spans="5:7" x14ac:dyDescent="0.25">
      <c r="E3207">
        <v>3201</v>
      </c>
      <c r="G3207" t="b">
        <v>0</v>
      </c>
    </row>
    <row r="3208" spans="5:7" x14ac:dyDescent="0.25">
      <c r="E3208">
        <v>3202</v>
      </c>
      <c r="G3208" t="b">
        <v>0</v>
      </c>
    </row>
    <row r="3209" spans="5:7" x14ac:dyDescent="0.25">
      <c r="E3209">
        <v>3203</v>
      </c>
      <c r="G3209" t="b">
        <v>0</v>
      </c>
    </row>
    <row r="3210" spans="5:7" x14ac:dyDescent="0.25">
      <c r="E3210">
        <v>3204</v>
      </c>
      <c r="G3210" t="b">
        <v>0</v>
      </c>
    </row>
    <row r="3211" spans="5:7" x14ac:dyDescent="0.25">
      <c r="E3211">
        <v>3205</v>
      </c>
      <c r="G3211" t="b">
        <v>0</v>
      </c>
    </row>
    <row r="3212" spans="5:7" x14ac:dyDescent="0.25">
      <c r="E3212">
        <v>3206</v>
      </c>
      <c r="G3212" t="b">
        <v>0</v>
      </c>
    </row>
    <row r="3213" spans="5:7" x14ac:dyDescent="0.25">
      <c r="E3213">
        <v>3207</v>
      </c>
      <c r="G3213" t="b">
        <v>0</v>
      </c>
    </row>
    <row r="3214" spans="5:7" x14ac:dyDescent="0.25">
      <c r="E3214">
        <v>3208</v>
      </c>
      <c r="G3214" t="b">
        <v>0</v>
      </c>
    </row>
    <row r="3215" spans="5:7" x14ac:dyDescent="0.25">
      <c r="E3215">
        <v>3209</v>
      </c>
      <c r="G3215" t="b">
        <v>0</v>
      </c>
    </row>
    <row r="3216" spans="5:7" x14ac:dyDescent="0.25">
      <c r="E3216">
        <v>3210</v>
      </c>
      <c r="G3216" t="b">
        <v>0</v>
      </c>
    </row>
    <row r="3217" spans="5:7" x14ac:dyDescent="0.25">
      <c r="E3217">
        <v>3211</v>
      </c>
      <c r="G3217" t="b">
        <v>0</v>
      </c>
    </row>
    <row r="3218" spans="5:7" x14ac:dyDescent="0.25">
      <c r="E3218">
        <v>3212</v>
      </c>
      <c r="G3218" t="b">
        <v>0</v>
      </c>
    </row>
    <row r="3219" spans="5:7" x14ac:dyDescent="0.25">
      <c r="E3219">
        <v>3213</v>
      </c>
      <c r="G3219" t="b">
        <v>0</v>
      </c>
    </row>
    <row r="3220" spans="5:7" x14ac:dyDescent="0.25">
      <c r="E3220">
        <v>3214</v>
      </c>
      <c r="G3220" t="b">
        <v>0</v>
      </c>
    </row>
    <row r="3221" spans="5:7" x14ac:dyDescent="0.25">
      <c r="E3221">
        <v>3215</v>
      </c>
      <c r="G3221" t="b">
        <v>0</v>
      </c>
    </row>
    <row r="3222" spans="5:7" x14ac:dyDescent="0.25">
      <c r="E3222">
        <v>3216</v>
      </c>
      <c r="G3222" t="b">
        <v>1</v>
      </c>
    </row>
    <row r="3223" spans="5:7" x14ac:dyDescent="0.25">
      <c r="E3223">
        <v>3217</v>
      </c>
      <c r="G3223" t="b">
        <v>0</v>
      </c>
    </row>
    <row r="3224" spans="5:7" x14ac:dyDescent="0.25">
      <c r="E3224">
        <v>3218</v>
      </c>
      <c r="G3224" t="b">
        <v>0</v>
      </c>
    </row>
    <row r="3225" spans="5:7" x14ac:dyDescent="0.25">
      <c r="E3225">
        <v>3219</v>
      </c>
      <c r="G3225" t="b">
        <v>0</v>
      </c>
    </row>
    <row r="3226" spans="5:7" x14ac:dyDescent="0.25">
      <c r="E3226">
        <v>3220</v>
      </c>
      <c r="G3226" t="b">
        <v>0</v>
      </c>
    </row>
    <row r="3227" spans="5:7" x14ac:dyDescent="0.25">
      <c r="E3227">
        <v>3221</v>
      </c>
      <c r="G3227" t="b">
        <v>0</v>
      </c>
    </row>
    <row r="3228" spans="5:7" x14ac:dyDescent="0.25">
      <c r="E3228">
        <v>3222</v>
      </c>
      <c r="G3228" t="b">
        <v>0</v>
      </c>
    </row>
    <row r="3229" spans="5:7" x14ac:dyDescent="0.25">
      <c r="E3229">
        <v>3223</v>
      </c>
      <c r="G3229" t="b">
        <v>0</v>
      </c>
    </row>
    <row r="3230" spans="5:7" x14ac:dyDescent="0.25">
      <c r="E3230">
        <v>3224</v>
      </c>
      <c r="G3230" t="b">
        <v>0</v>
      </c>
    </row>
    <row r="3231" spans="5:7" x14ac:dyDescent="0.25">
      <c r="E3231">
        <v>3225</v>
      </c>
      <c r="G3231" t="b">
        <v>0</v>
      </c>
    </row>
    <row r="3232" spans="5:7" x14ac:dyDescent="0.25">
      <c r="E3232">
        <v>3226</v>
      </c>
      <c r="G3232" t="b">
        <v>0</v>
      </c>
    </row>
    <row r="3233" spans="5:7" x14ac:dyDescent="0.25">
      <c r="E3233">
        <v>3227</v>
      </c>
      <c r="G3233" t="b">
        <v>0</v>
      </c>
    </row>
    <row r="3234" spans="5:7" x14ac:dyDescent="0.25">
      <c r="E3234">
        <v>3228</v>
      </c>
      <c r="G3234" t="b">
        <v>0</v>
      </c>
    </row>
    <row r="3235" spans="5:7" x14ac:dyDescent="0.25">
      <c r="E3235">
        <v>3229</v>
      </c>
      <c r="G3235" t="b">
        <v>0</v>
      </c>
    </row>
    <row r="3236" spans="5:7" x14ac:dyDescent="0.25">
      <c r="E3236">
        <v>3230</v>
      </c>
      <c r="G3236" t="b">
        <v>0</v>
      </c>
    </row>
    <row r="3237" spans="5:7" x14ac:dyDescent="0.25">
      <c r="E3237">
        <v>3231</v>
      </c>
      <c r="G3237" t="b">
        <v>1</v>
      </c>
    </row>
    <row r="3238" spans="5:7" x14ac:dyDescent="0.25">
      <c r="E3238">
        <v>3232</v>
      </c>
      <c r="G3238" t="b">
        <v>0</v>
      </c>
    </row>
    <row r="3239" spans="5:7" x14ac:dyDescent="0.25">
      <c r="E3239">
        <v>3233</v>
      </c>
      <c r="G3239" t="b">
        <v>0</v>
      </c>
    </row>
    <row r="3240" spans="5:7" x14ac:dyDescent="0.25">
      <c r="E3240">
        <v>3234</v>
      </c>
      <c r="G3240" t="b">
        <v>0</v>
      </c>
    </row>
    <row r="3241" spans="5:7" x14ac:dyDescent="0.25">
      <c r="E3241">
        <v>3235</v>
      </c>
      <c r="G3241" t="b">
        <v>0</v>
      </c>
    </row>
    <row r="3242" spans="5:7" x14ac:dyDescent="0.25">
      <c r="E3242">
        <v>3236</v>
      </c>
      <c r="G3242" t="b">
        <v>0</v>
      </c>
    </row>
    <row r="3243" spans="5:7" x14ac:dyDescent="0.25">
      <c r="E3243">
        <v>3237</v>
      </c>
      <c r="G3243" t="b">
        <v>0</v>
      </c>
    </row>
    <row r="3244" spans="5:7" x14ac:dyDescent="0.25">
      <c r="E3244">
        <v>3238</v>
      </c>
      <c r="G3244" t="b">
        <v>0</v>
      </c>
    </row>
    <row r="3245" spans="5:7" x14ac:dyDescent="0.25">
      <c r="E3245">
        <v>3239</v>
      </c>
      <c r="G3245" t="b">
        <v>0</v>
      </c>
    </row>
    <row r="3246" spans="5:7" x14ac:dyDescent="0.25">
      <c r="E3246">
        <v>3240</v>
      </c>
      <c r="G3246" t="b">
        <v>0</v>
      </c>
    </row>
    <row r="3247" spans="5:7" x14ac:dyDescent="0.25">
      <c r="E3247">
        <v>3241</v>
      </c>
      <c r="G3247" t="b">
        <v>0</v>
      </c>
    </row>
    <row r="3248" spans="5:7" x14ac:dyDescent="0.25">
      <c r="E3248">
        <v>3242</v>
      </c>
      <c r="G3248" t="b">
        <v>0</v>
      </c>
    </row>
    <row r="3249" spans="5:7" x14ac:dyDescent="0.25">
      <c r="E3249">
        <v>3243</v>
      </c>
      <c r="G3249" t="b">
        <v>0</v>
      </c>
    </row>
    <row r="3250" spans="5:7" x14ac:dyDescent="0.25">
      <c r="E3250">
        <v>3244</v>
      </c>
      <c r="G3250" t="b">
        <v>0</v>
      </c>
    </row>
    <row r="3251" spans="5:7" x14ac:dyDescent="0.25">
      <c r="E3251">
        <v>3245</v>
      </c>
      <c r="G3251" t="b">
        <v>0</v>
      </c>
    </row>
    <row r="3252" spans="5:7" x14ac:dyDescent="0.25">
      <c r="E3252">
        <v>3246</v>
      </c>
      <c r="G3252" t="b">
        <v>0</v>
      </c>
    </row>
    <row r="3253" spans="5:7" x14ac:dyDescent="0.25">
      <c r="E3253">
        <v>3247</v>
      </c>
      <c r="G3253" t="b">
        <v>0</v>
      </c>
    </row>
    <row r="3254" spans="5:7" x14ac:dyDescent="0.25">
      <c r="E3254">
        <v>3248</v>
      </c>
      <c r="G3254" t="b">
        <v>0</v>
      </c>
    </row>
    <row r="3255" spans="5:7" x14ac:dyDescent="0.25">
      <c r="E3255">
        <v>3249</v>
      </c>
      <c r="G3255" t="b">
        <v>0</v>
      </c>
    </row>
    <row r="3256" spans="5:7" x14ac:dyDescent="0.25">
      <c r="E3256">
        <v>3250</v>
      </c>
      <c r="G3256" t="b">
        <v>0</v>
      </c>
    </row>
    <row r="3257" spans="5:7" x14ac:dyDescent="0.25">
      <c r="E3257">
        <v>3251</v>
      </c>
      <c r="G3257" t="b">
        <v>0</v>
      </c>
    </row>
    <row r="3258" spans="5:7" x14ac:dyDescent="0.25">
      <c r="E3258">
        <v>3252</v>
      </c>
      <c r="G3258" t="b">
        <v>0</v>
      </c>
    </row>
    <row r="3259" spans="5:7" x14ac:dyDescent="0.25">
      <c r="E3259">
        <v>3253</v>
      </c>
      <c r="G3259" t="b">
        <v>0</v>
      </c>
    </row>
    <row r="3260" spans="5:7" x14ac:dyDescent="0.25">
      <c r="E3260">
        <v>3254</v>
      </c>
      <c r="G3260" t="b">
        <v>0</v>
      </c>
    </row>
    <row r="3261" spans="5:7" x14ac:dyDescent="0.25">
      <c r="E3261">
        <v>3255</v>
      </c>
      <c r="G3261" t="b">
        <v>0</v>
      </c>
    </row>
    <row r="3262" spans="5:7" x14ac:dyDescent="0.25">
      <c r="E3262">
        <v>3256</v>
      </c>
      <c r="G3262" t="b">
        <v>0</v>
      </c>
    </row>
    <row r="3263" spans="5:7" x14ac:dyDescent="0.25">
      <c r="E3263">
        <v>3257</v>
      </c>
      <c r="G3263" t="b">
        <v>0</v>
      </c>
    </row>
    <row r="3264" spans="5:7" x14ac:dyDescent="0.25">
      <c r="E3264">
        <v>3258</v>
      </c>
      <c r="G3264" t="b">
        <v>0</v>
      </c>
    </row>
    <row r="3265" spans="5:7" x14ac:dyDescent="0.25">
      <c r="E3265">
        <v>3259</v>
      </c>
      <c r="G3265" t="b">
        <v>0</v>
      </c>
    </row>
    <row r="3266" spans="5:7" x14ac:dyDescent="0.25">
      <c r="E3266">
        <v>3260</v>
      </c>
      <c r="G3266" t="b">
        <v>0</v>
      </c>
    </row>
    <row r="3267" spans="5:7" x14ac:dyDescent="0.25">
      <c r="E3267">
        <v>3261</v>
      </c>
      <c r="G3267" t="b">
        <v>0</v>
      </c>
    </row>
    <row r="3268" spans="5:7" x14ac:dyDescent="0.25">
      <c r="E3268">
        <v>3262</v>
      </c>
      <c r="G3268" t="b">
        <v>0</v>
      </c>
    </row>
    <row r="3269" spans="5:7" x14ac:dyDescent="0.25">
      <c r="E3269">
        <v>3263</v>
      </c>
      <c r="G3269" t="b">
        <v>0</v>
      </c>
    </row>
    <row r="3270" spans="5:7" x14ac:dyDescent="0.25">
      <c r="E3270">
        <v>3264</v>
      </c>
      <c r="G3270" t="b">
        <v>0</v>
      </c>
    </row>
    <row r="3271" spans="5:7" x14ac:dyDescent="0.25">
      <c r="E3271">
        <v>3265</v>
      </c>
      <c r="G3271" t="b">
        <v>0</v>
      </c>
    </row>
    <row r="3272" spans="5:7" x14ac:dyDescent="0.25">
      <c r="E3272">
        <v>3266</v>
      </c>
      <c r="G3272" t="b">
        <v>0</v>
      </c>
    </row>
    <row r="3273" spans="5:7" x14ac:dyDescent="0.25">
      <c r="E3273">
        <v>3267</v>
      </c>
      <c r="G3273" t="b">
        <v>0</v>
      </c>
    </row>
    <row r="3274" spans="5:7" x14ac:dyDescent="0.25">
      <c r="E3274">
        <v>3268</v>
      </c>
      <c r="G3274" t="b">
        <v>0</v>
      </c>
    </row>
    <row r="3275" spans="5:7" x14ac:dyDescent="0.25">
      <c r="E3275">
        <v>3269</v>
      </c>
      <c r="G3275" t="b">
        <v>0</v>
      </c>
    </row>
    <row r="3276" spans="5:7" x14ac:dyDescent="0.25">
      <c r="E3276">
        <v>3270</v>
      </c>
      <c r="G3276" t="b">
        <v>0</v>
      </c>
    </row>
    <row r="3277" spans="5:7" x14ac:dyDescent="0.25">
      <c r="E3277">
        <v>3271</v>
      </c>
      <c r="G3277" t="b">
        <v>0</v>
      </c>
    </row>
    <row r="3278" spans="5:7" x14ac:dyDescent="0.25">
      <c r="E3278">
        <v>3272</v>
      </c>
      <c r="G3278" t="b">
        <v>0</v>
      </c>
    </row>
    <row r="3279" spans="5:7" x14ac:dyDescent="0.25">
      <c r="E3279">
        <v>3273</v>
      </c>
      <c r="G3279" t="b">
        <v>0</v>
      </c>
    </row>
    <row r="3280" spans="5:7" x14ac:dyDescent="0.25">
      <c r="E3280">
        <v>3274</v>
      </c>
      <c r="G3280" t="b">
        <v>0</v>
      </c>
    </row>
    <row r="3281" spans="5:7" x14ac:dyDescent="0.25">
      <c r="E3281">
        <v>3275</v>
      </c>
      <c r="G3281" t="b">
        <v>0</v>
      </c>
    </row>
    <row r="3282" spans="5:7" x14ac:dyDescent="0.25">
      <c r="E3282">
        <v>3276</v>
      </c>
      <c r="G3282" t="b">
        <v>0</v>
      </c>
    </row>
    <row r="3283" spans="5:7" x14ac:dyDescent="0.25">
      <c r="E3283">
        <v>3277</v>
      </c>
      <c r="G3283" t="b">
        <v>0</v>
      </c>
    </row>
    <row r="3284" spans="5:7" x14ac:dyDescent="0.25">
      <c r="E3284">
        <v>3278</v>
      </c>
      <c r="G3284" t="b">
        <v>0</v>
      </c>
    </row>
    <row r="3285" spans="5:7" x14ac:dyDescent="0.25">
      <c r="E3285">
        <v>3279</v>
      </c>
      <c r="G3285" t="b">
        <v>0</v>
      </c>
    </row>
    <row r="3286" spans="5:7" x14ac:dyDescent="0.25">
      <c r="E3286">
        <v>3280</v>
      </c>
      <c r="G3286" t="b">
        <v>0</v>
      </c>
    </row>
    <row r="3287" spans="5:7" x14ac:dyDescent="0.25">
      <c r="E3287">
        <v>3281</v>
      </c>
      <c r="G3287" t="b">
        <v>1</v>
      </c>
    </row>
    <row r="3288" spans="5:7" x14ac:dyDescent="0.25">
      <c r="E3288">
        <v>3282</v>
      </c>
      <c r="G3288" t="b">
        <v>0</v>
      </c>
    </row>
    <row r="3289" spans="5:7" x14ac:dyDescent="0.25">
      <c r="E3289">
        <v>3283</v>
      </c>
      <c r="G3289" t="b">
        <v>0</v>
      </c>
    </row>
    <row r="3290" spans="5:7" x14ac:dyDescent="0.25">
      <c r="E3290">
        <v>3284</v>
      </c>
      <c r="G3290" t="b">
        <v>0</v>
      </c>
    </row>
    <row r="3291" spans="5:7" x14ac:dyDescent="0.25">
      <c r="E3291">
        <v>3285</v>
      </c>
      <c r="G3291" t="b">
        <v>0</v>
      </c>
    </row>
    <row r="3292" spans="5:7" x14ac:dyDescent="0.25">
      <c r="E3292">
        <v>3286</v>
      </c>
      <c r="G3292" t="b">
        <v>0</v>
      </c>
    </row>
    <row r="3293" spans="5:7" x14ac:dyDescent="0.25">
      <c r="E3293">
        <v>3287</v>
      </c>
      <c r="G3293" t="b">
        <v>0</v>
      </c>
    </row>
    <row r="3294" spans="5:7" x14ac:dyDescent="0.25">
      <c r="E3294">
        <v>3288</v>
      </c>
      <c r="G3294" t="b">
        <v>0</v>
      </c>
    </row>
    <row r="3295" spans="5:7" x14ac:dyDescent="0.25">
      <c r="E3295">
        <v>3289</v>
      </c>
      <c r="G3295" t="b">
        <v>0</v>
      </c>
    </row>
    <row r="3296" spans="5:7" x14ac:dyDescent="0.25">
      <c r="E3296">
        <v>3290</v>
      </c>
      <c r="G3296" t="b">
        <v>0</v>
      </c>
    </row>
    <row r="3297" spans="5:7" x14ac:dyDescent="0.25">
      <c r="E3297">
        <v>3291</v>
      </c>
      <c r="G3297" t="b">
        <v>0</v>
      </c>
    </row>
    <row r="3298" spans="5:7" x14ac:dyDescent="0.25">
      <c r="E3298">
        <v>3292</v>
      </c>
      <c r="G3298" t="b">
        <v>0</v>
      </c>
    </row>
    <row r="3299" spans="5:7" x14ac:dyDescent="0.25">
      <c r="E3299">
        <v>3293</v>
      </c>
      <c r="G3299" t="b">
        <v>0</v>
      </c>
    </row>
    <row r="3300" spans="5:7" x14ac:dyDescent="0.25">
      <c r="E3300">
        <v>3294</v>
      </c>
      <c r="G3300" t="b">
        <v>0</v>
      </c>
    </row>
    <row r="3301" spans="5:7" x14ac:dyDescent="0.25">
      <c r="E3301">
        <v>3295</v>
      </c>
      <c r="G3301" t="b">
        <v>0</v>
      </c>
    </row>
    <row r="3302" spans="5:7" x14ac:dyDescent="0.25">
      <c r="E3302">
        <v>3296</v>
      </c>
      <c r="G3302" t="b">
        <v>0</v>
      </c>
    </row>
    <row r="3303" spans="5:7" x14ac:dyDescent="0.25">
      <c r="E3303">
        <v>3297</v>
      </c>
      <c r="G3303" t="b">
        <v>0</v>
      </c>
    </row>
    <row r="3304" spans="5:7" x14ac:dyDescent="0.25">
      <c r="E3304">
        <v>3298</v>
      </c>
      <c r="G3304" t="b">
        <v>0</v>
      </c>
    </row>
    <row r="3305" spans="5:7" x14ac:dyDescent="0.25">
      <c r="E3305">
        <v>3299</v>
      </c>
      <c r="G3305" t="b">
        <v>1</v>
      </c>
    </row>
    <row r="3306" spans="5:7" x14ac:dyDescent="0.25">
      <c r="E3306">
        <v>3300</v>
      </c>
      <c r="G3306" t="b">
        <v>0</v>
      </c>
    </row>
    <row r="3307" spans="5:7" x14ac:dyDescent="0.25">
      <c r="E3307">
        <v>3301</v>
      </c>
      <c r="G3307" t="b">
        <v>0</v>
      </c>
    </row>
    <row r="3308" spans="5:7" x14ac:dyDescent="0.25">
      <c r="E3308">
        <v>3302</v>
      </c>
      <c r="G3308" t="b">
        <v>1</v>
      </c>
    </row>
    <row r="3309" spans="5:7" x14ac:dyDescent="0.25">
      <c r="E3309">
        <v>3303</v>
      </c>
      <c r="G3309" t="b">
        <v>0</v>
      </c>
    </row>
    <row r="3310" spans="5:7" x14ac:dyDescent="0.25">
      <c r="E3310">
        <v>3304</v>
      </c>
      <c r="G3310" t="b">
        <v>1</v>
      </c>
    </row>
    <row r="3311" spans="5:7" x14ac:dyDescent="0.25">
      <c r="E3311">
        <v>3305</v>
      </c>
      <c r="G3311" t="b">
        <v>0</v>
      </c>
    </row>
    <row r="3312" spans="5:7" x14ac:dyDescent="0.25">
      <c r="E3312">
        <v>3306</v>
      </c>
      <c r="G3312" t="b">
        <v>0</v>
      </c>
    </row>
    <row r="3313" spans="5:7" x14ac:dyDescent="0.25">
      <c r="E3313">
        <v>3307</v>
      </c>
      <c r="G3313" t="b">
        <v>0</v>
      </c>
    </row>
    <row r="3314" spans="5:7" x14ac:dyDescent="0.25">
      <c r="E3314">
        <v>3308</v>
      </c>
      <c r="G3314" t="b">
        <v>0</v>
      </c>
    </row>
    <row r="3315" spans="5:7" x14ac:dyDescent="0.25">
      <c r="E3315">
        <v>3309</v>
      </c>
      <c r="G3315" t="b">
        <v>0</v>
      </c>
    </row>
    <row r="3316" spans="5:7" x14ac:dyDescent="0.25">
      <c r="E3316">
        <v>3310</v>
      </c>
      <c r="G3316" t="b">
        <v>0</v>
      </c>
    </row>
    <row r="3317" spans="5:7" x14ac:dyDescent="0.25">
      <c r="E3317">
        <v>3311</v>
      </c>
      <c r="G3317" t="b">
        <v>0</v>
      </c>
    </row>
    <row r="3318" spans="5:7" x14ac:dyDescent="0.25">
      <c r="E3318">
        <v>3312</v>
      </c>
      <c r="G3318" t="b">
        <v>1</v>
      </c>
    </row>
    <row r="3319" spans="5:7" x14ac:dyDescent="0.25">
      <c r="E3319">
        <v>3313</v>
      </c>
      <c r="G3319" t="b">
        <v>0</v>
      </c>
    </row>
    <row r="3320" spans="5:7" x14ac:dyDescent="0.25">
      <c r="E3320">
        <v>3314</v>
      </c>
      <c r="G3320" t="b">
        <v>0</v>
      </c>
    </row>
    <row r="3321" spans="5:7" x14ac:dyDescent="0.25">
      <c r="E3321">
        <v>3315</v>
      </c>
      <c r="G3321" t="b">
        <v>1</v>
      </c>
    </row>
    <row r="3322" spans="5:7" x14ac:dyDescent="0.25">
      <c r="E3322">
        <v>3316</v>
      </c>
      <c r="G3322" t="b">
        <v>0</v>
      </c>
    </row>
    <row r="3323" spans="5:7" x14ac:dyDescent="0.25">
      <c r="E3323">
        <v>3317</v>
      </c>
      <c r="G3323" t="b">
        <v>0</v>
      </c>
    </row>
    <row r="3324" spans="5:7" x14ac:dyDescent="0.25">
      <c r="E3324">
        <v>3318</v>
      </c>
      <c r="G3324" t="b">
        <v>0</v>
      </c>
    </row>
    <row r="3325" spans="5:7" x14ac:dyDescent="0.25">
      <c r="E3325">
        <v>3319</v>
      </c>
      <c r="G3325" t="b">
        <v>0</v>
      </c>
    </row>
    <row r="3326" spans="5:7" x14ac:dyDescent="0.25">
      <c r="E3326">
        <v>3320</v>
      </c>
      <c r="G3326" t="b">
        <v>0</v>
      </c>
    </row>
    <row r="3327" spans="5:7" x14ac:dyDescent="0.25">
      <c r="E3327">
        <v>3321</v>
      </c>
      <c r="G3327" t="b">
        <v>0</v>
      </c>
    </row>
    <row r="3328" spans="5:7" x14ac:dyDescent="0.25">
      <c r="E3328">
        <v>3322</v>
      </c>
      <c r="G3328" t="b">
        <v>0</v>
      </c>
    </row>
    <row r="3329" spans="5:7" x14ac:dyDescent="0.25">
      <c r="E3329">
        <v>3323</v>
      </c>
      <c r="G3329" t="b">
        <v>0</v>
      </c>
    </row>
    <row r="3330" spans="5:7" x14ac:dyDescent="0.25">
      <c r="E3330">
        <v>3324</v>
      </c>
      <c r="G3330" t="b">
        <v>0</v>
      </c>
    </row>
    <row r="3331" spans="5:7" x14ac:dyDescent="0.25">
      <c r="E3331">
        <v>3325</v>
      </c>
      <c r="G3331" t="b">
        <v>0</v>
      </c>
    </row>
    <row r="3332" spans="5:7" x14ac:dyDescent="0.25">
      <c r="E3332">
        <v>3326</v>
      </c>
      <c r="G3332" t="b">
        <v>0</v>
      </c>
    </row>
    <row r="3333" spans="5:7" x14ac:dyDescent="0.25">
      <c r="E3333">
        <v>3327</v>
      </c>
      <c r="G3333" t="b">
        <v>0</v>
      </c>
    </row>
    <row r="3334" spans="5:7" x14ac:dyDescent="0.25">
      <c r="E3334">
        <v>3328</v>
      </c>
      <c r="G3334" t="b">
        <v>0</v>
      </c>
    </row>
    <row r="3335" spans="5:7" x14ac:dyDescent="0.25">
      <c r="E3335">
        <v>3329</v>
      </c>
      <c r="G3335" t="b">
        <v>0</v>
      </c>
    </row>
    <row r="3336" spans="5:7" x14ac:dyDescent="0.25">
      <c r="E3336">
        <v>3330</v>
      </c>
      <c r="G3336" t="b">
        <v>0</v>
      </c>
    </row>
    <row r="3337" spans="5:7" x14ac:dyDescent="0.25">
      <c r="E3337">
        <v>3331</v>
      </c>
      <c r="G3337" t="b">
        <v>0</v>
      </c>
    </row>
    <row r="3338" spans="5:7" x14ac:dyDescent="0.25">
      <c r="E3338">
        <v>3332</v>
      </c>
      <c r="G3338" t="b">
        <v>0</v>
      </c>
    </row>
    <row r="3339" spans="5:7" x14ac:dyDescent="0.25">
      <c r="E3339">
        <v>3333</v>
      </c>
      <c r="G3339" t="b">
        <v>0</v>
      </c>
    </row>
    <row r="3340" spans="5:7" x14ac:dyDescent="0.25">
      <c r="E3340">
        <v>3334</v>
      </c>
      <c r="G3340" t="b">
        <v>0</v>
      </c>
    </row>
    <row r="3341" spans="5:7" x14ac:dyDescent="0.25">
      <c r="E3341">
        <v>3335</v>
      </c>
      <c r="G3341" t="b">
        <v>0</v>
      </c>
    </row>
    <row r="3342" spans="5:7" x14ac:dyDescent="0.25">
      <c r="E3342">
        <v>3336</v>
      </c>
      <c r="G3342" t="b">
        <v>0</v>
      </c>
    </row>
    <row r="3343" spans="5:7" x14ac:dyDescent="0.25">
      <c r="E3343">
        <v>3337</v>
      </c>
      <c r="G3343" t="b">
        <v>0</v>
      </c>
    </row>
    <row r="3344" spans="5:7" x14ac:dyDescent="0.25">
      <c r="E3344">
        <v>3338</v>
      </c>
      <c r="G3344" t="b">
        <v>0</v>
      </c>
    </row>
    <row r="3345" spans="5:7" x14ac:dyDescent="0.25">
      <c r="E3345">
        <v>3339</v>
      </c>
      <c r="G3345" t="b">
        <v>0</v>
      </c>
    </row>
    <row r="3346" spans="5:7" x14ac:dyDescent="0.25">
      <c r="E3346">
        <v>3340</v>
      </c>
      <c r="G3346" t="b">
        <v>0</v>
      </c>
    </row>
    <row r="3347" spans="5:7" x14ac:dyDescent="0.25">
      <c r="E3347">
        <v>3341</v>
      </c>
      <c r="G3347" t="b">
        <v>0</v>
      </c>
    </row>
    <row r="3348" spans="5:7" x14ac:dyDescent="0.25">
      <c r="E3348">
        <v>3342</v>
      </c>
      <c r="G3348" t="b">
        <v>0</v>
      </c>
    </row>
    <row r="3349" spans="5:7" x14ac:dyDescent="0.25">
      <c r="E3349">
        <v>3343</v>
      </c>
      <c r="G3349" t="b">
        <v>0</v>
      </c>
    </row>
    <row r="3350" spans="5:7" x14ac:dyDescent="0.25">
      <c r="E3350">
        <v>3344</v>
      </c>
      <c r="G3350" t="b">
        <v>0</v>
      </c>
    </row>
    <row r="3351" spans="5:7" x14ac:dyDescent="0.25">
      <c r="E3351">
        <v>3345</v>
      </c>
      <c r="G3351" t="b">
        <v>0</v>
      </c>
    </row>
    <row r="3352" spans="5:7" x14ac:dyDescent="0.25">
      <c r="E3352">
        <v>3346</v>
      </c>
      <c r="G3352" t="b">
        <v>0</v>
      </c>
    </row>
    <row r="3353" spans="5:7" x14ac:dyDescent="0.25">
      <c r="E3353">
        <v>3347</v>
      </c>
      <c r="G3353" t="b">
        <v>0</v>
      </c>
    </row>
    <row r="3354" spans="5:7" x14ac:dyDescent="0.25">
      <c r="E3354">
        <v>3348</v>
      </c>
      <c r="G3354" t="b">
        <v>0</v>
      </c>
    </row>
    <row r="3355" spans="5:7" x14ac:dyDescent="0.25">
      <c r="E3355">
        <v>3349</v>
      </c>
      <c r="G3355" t="b">
        <v>0</v>
      </c>
    </row>
    <row r="3356" spans="5:7" x14ac:dyDescent="0.25">
      <c r="E3356">
        <v>3350</v>
      </c>
      <c r="G3356" t="b">
        <v>0</v>
      </c>
    </row>
    <row r="3357" spans="5:7" x14ac:dyDescent="0.25">
      <c r="E3357">
        <v>3351</v>
      </c>
      <c r="G3357" t="b">
        <v>0</v>
      </c>
    </row>
    <row r="3358" spans="5:7" x14ac:dyDescent="0.25">
      <c r="E3358">
        <v>3352</v>
      </c>
      <c r="G3358" t="b">
        <v>0</v>
      </c>
    </row>
    <row r="3359" spans="5:7" x14ac:dyDescent="0.25">
      <c r="E3359">
        <v>3353</v>
      </c>
      <c r="G3359" t="b">
        <v>0</v>
      </c>
    </row>
    <row r="3360" spans="5:7" x14ac:dyDescent="0.25">
      <c r="E3360">
        <v>3354</v>
      </c>
      <c r="G3360" t="b">
        <v>0</v>
      </c>
    </row>
    <row r="3361" spans="5:7" x14ac:dyDescent="0.25">
      <c r="E3361">
        <v>3355</v>
      </c>
      <c r="G3361" t="b">
        <v>0</v>
      </c>
    </row>
    <row r="3362" spans="5:7" x14ac:dyDescent="0.25">
      <c r="E3362">
        <v>3356</v>
      </c>
      <c r="G3362" t="b">
        <v>0</v>
      </c>
    </row>
    <row r="3363" spans="5:7" x14ac:dyDescent="0.25">
      <c r="E3363">
        <v>3357</v>
      </c>
      <c r="G3363" t="b">
        <v>0</v>
      </c>
    </row>
    <row r="3364" spans="5:7" x14ac:dyDescent="0.25">
      <c r="E3364">
        <v>3358</v>
      </c>
      <c r="G3364" t="b">
        <v>0</v>
      </c>
    </row>
    <row r="3365" spans="5:7" x14ac:dyDescent="0.25">
      <c r="E3365">
        <v>3359</v>
      </c>
      <c r="G3365" t="b">
        <v>0</v>
      </c>
    </row>
    <row r="3366" spans="5:7" x14ac:dyDescent="0.25">
      <c r="E3366">
        <v>3360</v>
      </c>
      <c r="G3366" t="b">
        <v>0</v>
      </c>
    </row>
    <row r="3367" spans="5:7" x14ac:dyDescent="0.25">
      <c r="E3367">
        <v>3361</v>
      </c>
      <c r="G3367" t="b">
        <v>0</v>
      </c>
    </row>
    <row r="3368" spans="5:7" x14ac:dyDescent="0.25">
      <c r="E3368">
        <v>3362</v>
      </c>
      <c r="G3368" t="b">
        <v>0</v>
      </c>
    </row>
    <row r="3369" spans="5:7" x14ac:dyDescent="0.25">
      <c r="E3369">
        <v>3363</v>
      </c>
      <c r="G3369" t="b">
        <v>0</v>
      </c>
    </row>
    <row r="3370" spans="5:7" x14ac:dyDescent="0.25">
      <c r="E3370">
        <v>3364</v>
      </c>
      <c r="G3370" t="b">
        <v>0</v>
      </c>
    </row>
    <row r="3371" spans="5:7" x14ac:dyDescent="0.25">
      <c r="E3371">
        <v>3365</v>
      </c>
      <c r="G3371" t="b">
        <v>0</v>
      </c>
    </row>
    <row r="3372" spans="5:7" x14ac:dyDescent="0.25">
      <c r="E3372">
        <v>3366</v>
      </c>
      <c r="G3372" t="b">
        <v>0</v>
      </c>
    </row>
    <row r="3373" spans="5:7" x14ac:dyDescent="0.25">
      <c r="E3373">
        <v>3367</v>
      </c>
      <c r="G3373" t="b">
        <v>0</v>
      </c>
    </row>
    <row r="3374" spans="5:7" x14ac:dyDescent="0.25">
      <c r="E3374">
        <v>3368</v>
      </c>
      <c r="G3374" t="b">
        <v>0</v>
      </c>
    </row>
    <row r="3375" spans="5:7" x14ac:dyDescent="0.25">
      <c r="E3375">
        <v>3369</v>
      </c>
      <c r="G3375" t="b">
        <v>0</v>
      </c>
    </row>
    <row r="3376" spans="5:7" x14ac:dyDescent="0.25">
      <c r="E3376">
        <v>3370</v>
      </c>
      <c r="G3376" t="b">
        <v>0</v>
      </c>
    </row>
    <row r="3377" spans="5:7" x14ac:dyDescent="0.25">
      <c r="E3377">
        <v>3371</v>
      </c>
      <c r="G3377" t="b">
        <v>0</v>
      </c>
    </row>
    <row r="3378" spans="5:7" x14ac:dyDescent="0.25">
      <c r="E3378">
        <v>3372</v>
      </c>
      <c r="G3378" t="b">
        <v>0</v>
      </c>
    </row>
    <row r="3379" spans="5:7" x14ac:dyDescent="0.25">
      <c r="E3379">
        <v>3373</v>
      </c>
      <c r="G3379" t="b">
        <v>0</v>
      </c>
    </row>
    <row r="3380" spans="5:7" x14ac:dyDescent="0.25">
      <c r="E3380">
        <v>3374</v>
      </c>
      <c r="G3380" t="b">
        <v>0</v>
      </c>
    </row>
    <row r="3381" spans="5:7" x14ac:dyDescent="0.25">
      <c r="E3381">
        <v>3375</v>
      </c>
      <c r="G3381" t="b">
        <v>0</v>
      </c>
    </row>
    <row r="3382" spans="5:7" x14ac:dyDescent="0.25">
      <c r="E3382">
        <v>3376</v>
      </c>
      <c r="G3382" t="b">
        <v>0</v>
      </c>
    </row>
    <row r="3383" spans="5:7" x14ac:dyDescent="0.25">
      <c r="E3383">
        <v>3377</v>
      </c>
      <c r="G3383" t="b">
        <v>0</v>
      </c>
    </row>
    <row r="3384" spans="5:7" x14ac:dyDescent="0.25">
      <c r="E3384">
        <v>3378</v>
      </c>
      <c r="G3384" t="b">
        <v>0</v>
      </c>
    </row>
    <row r="3385" spans="5:7" x14ac:dyDescent="0.25">
      <c r="E3385">
        <v>3379</v>
      </c>
      <c r="G3385" t="b">
        <v>0</v>
      </c>
    </row>
    <row r="3386" spans="5:7" x14ac:dyDescent="0.25">
      <c r="E3386">
        <v>3380</v>
      </c>
      <c r="G3386" t="b">
        <v>0</v>
      </c>
    </row>
    <row r="3387" spans="5:7" x14ac:dyDescent="0.25">
      <c r="E3387">
        <v>3381</v>
      </c>
      <c r="G3387" t="b">
        <v>0</v>
      </c>
    </row>
    <row r="3388" spans="5:7" x14ac:dyDescent="0.25">
      <c r="E3388">
        <v>3382</v>
      </c>
      <c r="G3388" t="b">
        <v>0</v>
      </c>
    </row>
    <row r="3389" spans="5:7" x14ac:dyDescent="0.25">
      <c r="E3389">
        <v>3383</v>
      </c>
      <c r="G3389" t="b">
        <v>0</v>
      </c>
    </row>
    <row r="3390" spans="5:7" x14ac:dyDescent="0.25">
      <c r="E3390">
        <v>3384</v>
      </c>
      <c r="G3390" t="b">
        <v>0</v>
      </c>
    </row>
    <row r="3391" spans="5:7" x14ac:dyDescent="0.25">
      <c r="E3391">
        <v>3385</v>
      </c>
      <c r="G3391" t="b">
        <v>0</v>
      </c>
    </row>
    <row r="3392" spans="5:7" x14ac:dyDescent="0.25">
      <c r="E3392">
        <v>3386</v>
      </c>
      <c r="G3392" t="b">
        <v>0</v>
      </c>
    </row>
    <row r="3393" spans="5:7" x14ac:dyDescent="0.25">
      <c r="E3393">
        <v>3387</v>
      </c>
      <c r="G3393" t="b">
        <v>0</v>
      </c>
    </row>
    <row r="3394" spans="5:7" x14ac:dyDescent="0.25">
      <c r="E3394">
        <v>3388</v>
      </c>
      <c r="G3394" t="b">
        <v>0</v>
      </c>
    </row>
    <row r="3395" spans="5:7" x14ac:dyDescent="0.25">
      <c r="E3395">
        <v>3389</v>
      </c>
      <c r="G3395" t="b">
        <v>0</v>
      </c>
    </row>
    <row r="3396" spans="5:7" x14ac:dyDescent="0.25">
      <c r="E3396">
        <v>3390</v>
      </c>
      <c r="G3396" t="b">
        <v>0</v>
      </c>
    </row>
    <row r="3397" spans="5:7" x14ac:dyDescent="0.25">
      <c r="E3397">
        <v>3391</v>
      </c>
      <c r="G3397" t="b">
        <v>1</v>
      </c>
    </row>
    <row r="3398" spans="5:7" x14ac:dyDescent="0.25">
      <c r="E3398">
        <v>3392</v>
      </c>
      <c r="G3398" t="b">
        <v>0</v>
      </c>
    </row>
    <row r="3399" spans="5:7" x14ac:dyDescent="0.25">
      <c r="E3399">
        <v>3393</v>
      </c>
      <c r="G3399" t="b">
        <v>0</v>
      </c>
    </row>
    <row r="3400" spans="5:7" x14ac:dyDescent="0.25">
      <c r="E3400">
        <v>3394</v>
      </c>
      <c r="G3400" t="b">
        <v>0</v>
      </c>
    </row>
    <row r="3401" spans="5:7" x14ac:dyDescent="0.25">
      <c r="E3401">
        <v>3395</v>
      </c>
      <c r="G3401" t="b">
        <v>0</v>
      </c>
    </row>
    <row r="3402" spans="5:7" x14ac:dyDescent="0.25">
      <c r="E3402">
        <v>3396</v>
      </c>
      <c r="G3402" t="b">
        <v>0</v>
      </c>
    </row>
    <row r="3403" spans="5:7" x14ac:dyDescent="0.25">
      <c r="E3403">
        <v>3397</v>
      </c>
      <c r="G3403" t="b">
        <v>0</v>
      </c>
    </row>
    <row r="3404" spans="5:7" x14ac:dyDescent="0.25">
      <c r="E3404">
        <v>3398</v>
      </c>
      <c r="G3404" t="b">
        <v>0</v>
      </c>
    </row>
    <row r="3405" spans="5:7" x14ac:dyDescent="0.25">
      <c r="E3405">
        <v>3399</v>
      </c>
      <c r="G3405" t="b">
        <v>0</v>
      </c>
    </row>
    <row r="3406" spans="5:7" x14ac:dyDescent="0.25">
      <c r="E3406">
        <v>3400</v>
      </c>
      <c r="G3406" t="b">
        <v>0</v>
      </c>
    </row>
    <row r="3407" spans="5:7" x14ac:dyDescent="0.25">
      <c r="E3407">
        <v>3401</v>
      </c>
      <c r="G3407" t="b">
        <v>0</v>
      </c>
    </row>
    <row r="3408" spans="5:7" x14ac:dyDescent="0.25">
      <c r="E3408">
        <v>3402</v>
      </c>
      <c r="G3408" t="b">
        <v>0</v>
      </c>
    </row>
    <row r="3409" spans="5:7" x14ac:dyDescent="0.25">
      <c r="E3409">
        <v>3403</v>
      </c>
      <c r="G3409" t="b">
        <v>0</v>
      </c>
    </row>
    <row r="3410" spans="5:7" x14ac:dyDescent="0.25">
      <c r="E3410">
        <v>3404</v>
      </c>
      <c r="G3410" t="b">
        <v>0</v>
      </c>
    </row>
    <row r="3411" spans="5:7" x14ac:dyDescent="0.25">
      <c r="E3411">
        <v>3405</v>
      </c>
      <c r="G3411" t="b">
        <v>0</v>
      </c>
    </row>
    <row r="3412" spans="5:7" x14ac:dyDescent="0.25">
      <c r="E3412">
        <v>3406</v>
      </c>
      <c r="G3412" t="b">
        <v>0</v>
      </c>
    </row>
    <row r="3413" spans="5:7" x14ac:dyDescent="0.25">
      <c r="E3413">
        <v>3407</v>
      </c>
      <c r="G3413" t="b">
        <v>0</v>
      </c>
    </row>
    <row r="3414" spans="5:7" x14ac:dyDescent="0.25">
      <c r="E3414">
        <v>3408</v>
      </c>
      <c r="G3414" t="b">
        <v>0</v>
      </c>
    </row>
    <row r="3415" spans="5:7" x14ac:dyDescent="0.25">
      <c r="E3415">
        <v>3409</v>
      </c>
      <c r="G3415" t="b">
        <v>0</v>
      </c>
    </row>
    <row r="3416" spans="5:7" x14ac:dyDescent="0.25">
      <c r="E3416">
        <v>3410</v>
      </c>
      <c r="G3416" t="b">
        <v>0</v>
      </c>
    </row>
    <row r="3417" spans="5:7" x14ac:dyDescent="0.25">
      <c r="E3417">
        <v>3411</v>
      </c>
      <c r="G3417" t="b">
        <v>0</v>
      </c>
    </row>
    <row r="3418" spans="5:7" x14ac:dyDescent="0.25">
      <c r="E3418">
        <v>3412</v>
      </c>
      <c r="G3418" t="b">
        <v>0</v>
      </c>
    </row>
    <row r="3419" spans="5:7" x14ac:dyDescent="0.25">
      <c r="E3419">
        <v>3413</v>
      </c>
      <c r="G3419" t="b">
        <v>1</v>
      </c>
    </row>
    <row r="3420" spans="5:7" x14ac:dyDescent="0.25">
      <c r="E3420">
        <v>3414</v>
      </c>
      <c r="G3420" t="b">
        <v>0</v>
      </c>
    </row>
    <row r="3421" spans="5:7" x14ac:dyDescent="0.25">
      <c r="E3421">
        <v>3415</v>
      </c>
      <c r="G3421" t="b">
        <v>0</v>
      </c>
    </row>
    <row r="3422" spans="5:7" x14ac:dyDescent="0.25">
      <c r="E3422">
        <v>3416</v>
      </c>
      <c r="G3422" t="b">
        <v>0</v>
      </c>
    </row>
    <row r="3423" spans="5:7" x14ac:dyDescent="0.25">
      <c r="E3423">
        <v>3417</v>
      </c>
      <c r="G3423" t="b">
        <v>0</v>
      </c>
    </row>
    <row r="3424" spans="5:7" x14ac:dyDescent="0.25">
      <c r="E3424">
        <v>3418</v>
      </c>
      <c r="G3424" t="b">
        <v>0</v>
      </c>
    </row>
    <row r="3425" spans="5:7" x14ac:dyDescent="0.25">
      <c r="E3425">
        <v>3419</v>
      </c>
      <c r="G3425" t="b">
        <v>0</v>
      </c>
    </row>
    <row r="3426" spans="5:7" x14ac:dyDescent="0.25">
      <c r="E3426">
        <v>3420</v>
      </c>
      <c r="G3426" t="b">
        <v>1</v>
      </c>
    </row>
    <row r="3427" spans="5:7" x14ac:dyDescent="0.25">
      <c r="E3427">
        <v>3421</v>
      </c>
      <c r="G3427" t="b">
        <v>0</v>
      </c>
    </row>
    <row r="3428" spans="5:7" x14ac:dyDescent="0.25">
      <c r="E3428">
        <v>3422</v>
      </c>
      <c r="G3428" t="b">
        <v>0</v>
      </c>
    </row>
    <row r="3429" spans="5:7" x14ac:dyDescent="0.25">
      <c r="E3429">
        <v>3423</v>
      </c>
      <c r="G3429" t="b">
        <v>0</v>
      </c>
    </row>
    <row r="3430" spans="5:7" x14ac:dyDescent="0.25">
      <c r="E3430">
        <v>3424</v>
      </c>
      <c r="G3430" t="b">
        <v>1</v>
      </c>
    </row>
    <row r="3431" spans="5:7" x14ac:dyDescent="0.25">
      <c r="E3431">
        <v>3425</v>
      </c>
      <c r="G3431" t="b">
        <v>0</v>
      </c>
    </row>
    <row r="3432" spans="5:7" x14ac:dyDescent="0.25">
      <c r="E3432">
        <v>3426</v>
      </c>
      <c r="G3432" t="b">
        <v>0</v>
      </c>
    </row>
    <row r="3433" spans="5:7" x14ac:dyDescent="0.25">
      <c r="E3433">
        <v>3427</v>
      </c>
      <c r="G3433" t="b">
        <v>0</v>
      </c>
    </row>
    <row r="3434" spans="5:7" x14ac:dyDescent="0.25">
      <c r="E3434">
        <v>3428</v>
      </c>
      <c r="G3434" t="b">
        <v>0</v>
      </c>
    </row>
    <row r="3435" spans="5:7" x14ac:dyDescent="0.25">
      <c r="E3435">
        <v>3429</v>
      </c>
      <c r="G3435" t="b">
        <v>0</v>
      </c>
    </row>
    <row r="3436" spans="5:7" x14ac:dyDescent="0.25">
      <c r="E3436">
        <v>3430</v>
      </c>
      <c r="G3436" t="b">
        <v>0</v>
      </c>
    </row>
    <row r="3437" spans="5:7" x14ac:dyDescent="0.25">
      <c r="E3437">
        <v>3431</v>
      </c>
      <c r="G3437" t="b">
        <v>0</v>
      </c>
    </row>
    <row r="3438" spans="5:7" x14ac:dyDescent="0.25">
      <c r="E3438">
        <v>3432</v>
      </c>
      <c r="G3438" t="b">
        <v>0</v>
      </c>
    </row>
    <row r="3439" spans="5:7" x14ac:dyDescent="0.25">
      <c r="E3439">
        <v>3433</v>
      </c>
      <c r="G3439" t="b">
        <v>0</v>
      </c>
    </row>
    <row r="3440" spans="5:7" x14ac:dyDescent="0.25">
      <c r="E3440">
        <v>3434</v>
      </c>
      <c r="G3440" t="b">
        <v>0</v>
      </c>
    </row>
    <row r="3441" spans="5:7" x14ac:dyDescent="0.25">
      <c r="E3441">
        <v>3435</v>
      </c>
      <c r="G3441" t="b">
        <v>0</v>
      </c>
    </row>
    <row r="3442" spans="5:7" x14ac:dyDescent="0.25">
      <c r="E3442">
        <v>3436</v>
      </c>
      <c r="G3442" t="b">
        <v>0</v>
      </c>
    </row>
    <row r="3443" spans="5:7" x14ac:dyDescent="0.25">
      <c r="E3443">
        <v>3437</v>
      </c>
      <c r="G3443" t="b">
        <v>0</v>
      </c>
    </row>
    <row r="3444" spans="5:7" x14ac:dyDescent="0.25">
      <c r="E3444">
        <v>3438</v>
      </c>
      <c r="G3444" t="b">
        <v>0</v>
      </c>
    </row>
    <row r="3445" spans="5:7" x14ac:dyDescent="0.25">
      <c r="E3445">
        <v>3439</v>
      </c>
      <c r="G3445" t="b">
        <v>0</v>
      </c>
    </row>
    <row r="3446" spans="5:7" x14ac:dyDescent="0.25">
      <c r="E3446">
        <v>3440</v>
      </c>
      <c r="G3446" t="b">
        <v>0</v>
      </c>
    </row>
    <row r="3447" spans="5:7" x14ac:dyDescent="0.25">
      <c r="E3447">
        <v>3441</v>
      </c>
      <c r="G3447" t="b">
        <v>0</v>
      </c>
    </row>
    <row r="3448" spans="5:7" x14ac:dyDescent="0.25">
      <c r="E3448">
        <v>3442</v>
      </c>
      <c r="G3448" t="b">
        <v>0</v>
      </c>
    </row>
    <row r="3449" spans="5:7" x14ac:dyDescent="0.25">
      <c r="E3449">
        <v>3443</v>
      </c>
      <c r="G3449" t="b">
        <v>0</v>
      </c>
    </row>
    <row r="3450" spans="5:7" x14ac:dyDescent="0.25">
      <c r="E3450">
        <v>3444</v>
      </c>
      <c r="G3450" t="b">
        <v>0</v>
      </c>
    </row>
    <row r="3451" spans="5:7" x14ac:dyDescent="0.25">
      <c r="E3451">
        <v>3445</v>
      </c>
      <c r="G3451" t="b">
        <v>0</v>
      </c>
    </row>
    <row r="3452" spans="5:7" x14ac:dyDescent="0.25">
      <c r="E3452">
        <v>3446</v>
      </c>
      <c r="G3452" t="b">
        <v>0</v>
      </c>
    </row>
    <row r="3453" spans="5:7" x14ac:dyDescent="0.25">
      <c r="E3453">
        <v>3447</v>
      </c>
      <c r="G3453" t="b">
        <v>0</v>
      </c>
    </row>
    <row r="3454" spans="5:7" x14ac:dyDescent="0.25">
      <c r="E3454">
        <v>3448</v>
      </c>
      <c r="G3454" t="b">
        <v>1</v>
      </c>
    </row>
    <row r="3455" spans="5:7" x14ac:dyDescent="0.25">
      <c r="E3455">
        <v>3449</v>
      </c>
      <c r="G3455" t="b">
        <v>0</v>
      </c>
    </row>
    <row r="3456" spans="5:7" x14ac:dyDescent="0.25">
      <c r="E3456">
        <v>3450</v>
      </c>
      <c r="G3456" t="b">
        <v>0</v>
      </c>
    </row>
    <row r="3457" spans="5:7" x14ac:dyDescent="0.25">
      <c r="E3457">
        <v>3451</v>
      </c>
      <c r="G3457" t="b">
        <v>0</v>
      </c>
    </row>
    <row r="3458" spans="5:7" x14ac:dyDescent="0.25">
      <c r="E3458">
        <v>3452</v>
      </c>
      <c r="G3458" t="b">
        <v>1</v>
      </c>
    </row>
    <row r="3459" spans="5:7" x14ac:dyDescent="0.25">
      <c r="E3459">
        <v>3453</v>
      </c>
      <c r="G3459" t="b">
        <v>0</v>
      </c>
    </row>
    <row r="3460" spans="5:7" x14ac:dyDescent="0.25">
      <c r="E3460">
        <v>3454</v>
      </c>
      <c r="G3460" t="b">
        <v>0</v>
      </c>
    </row>
    <row r="3461" spans="5:7" x14ac:dyDescent="0.25">
      <c r="E3461">
        <v>3455</v>
      </c>
      <c r="G3461" t="b">
        <v>0</v>
      </c>
    </row>
    <row r="3462" spans="5:7" x14ac:dyDescent="0.25">
      <c r="E3462">
        <v>3456</v>
      </c>
      <c r="G3462" t="b">
        <v>0</v>
      </c>
    </row>
    <row r="3463" spans="5:7" x14ac:dyDescent="0.25">
      <c r="E3463">
        <v>3457</v>
      </c>
      <c r="G3463" t="b">
        <v>1</v>
      </c>
    </row>
    <row r="3464" spans="5:7" x14ac:dyDescent="0.25">
      <c r="E3464">
        <v>3458</v>
      </c>
      <c r="G3464" t="b">
        <v>0</v>
      </c>
    </row>
    <row r="3465" spans="5:7" x14ac:dyDescent="0.25">
      <c r="E3465">
        <v>3459</v>
      </c>
      <c r="G3465" t="b">
        <v>0</v>
      </c>
    </row>
    <row r="3466" spans="5:7" x14ac:dyDescent="0.25">
      <c r="E3466">
        <v>3460</v>
      </c>
      <c r="G3466" t="b">
        <v>0</v>
      </c>
    </row>
    <row r="3467" spans="5:7" x14ac:dyDescent="0.25">
      <c r="E3467">
        <v>3461</v>
      </c>
      <c r="G3467" t="b">
        <v>0</v>
      </c>
    </row>
    <row r="3468" spans="5:7" x14ac:dyDescent="0.25">
      <c r="E3468">
        <v>3462</v>
      </c>
      <c r="G3468" t="b">
        <v>0</v>
      </c>
    </row>
    <row r="3469" spans="5:7" x14ac:dyDescent="0.25">
      <c r="E3469">
        <v>3463</v>
      </c>
      <c r="G3469" t="b">
        <v>0</v>
      </c>
    </row>
    <row r="3470" spans="5:7" x14ac:dyDescent="0.25">
      <c r="E3470">
        <v>3464</v>
      </c>
      <c r="G3470" t="b">
        <v>0</v>
      </c>
    </row>
    <row r="3471" spans="5:7" x14ac:dyDescent="0.25">
      <c r="E3471">
        <v>3465</v>
      </c>
      <c r="G3471" t="b">
        <v>0</v>
      </c>
    </row>
    <row r="3472" spans="5:7" x14ac:dyDescent="0.25">
      <c r="E3472">
        <v>3466</v>
      </c>
      <c r="G3472" t="b">
        <v>0</v>
      </c>
    </row>
    <row r="3473" spans="5:7" x14ac:dyDescent="0.25">
      <c r="E3473">
        <v>3467</v>
      </c>
      <c r="G3473" t="b">
        <v>0</v>
      </c>
    </row>
    <row r="3474" spans="5:7" x14ac:dyDescent="0.25">
      <c r="E3474">
        <v>3468</v>
      </c>
      <c r="G3474" t="b">
        <v>0</v>
      </c>
    </row>
    <row r="3475" spans="5:7" x14ac:dyDescent="0.25">
      <c r="E3475">
        <v>3469</v>
      </c>
      <c r="G3475" t="b">
        <v>0</v>
      </c>
    </row>
    <row r="3476" spans="5:7" x14ac:dyDescent="0.25">
      <c r="E3476">
        <v>3470</v>
      </c>
      <c r="G3476" t="b">
        <v>0</v>
      </c>
    </row>
    <row r="3477" spans="5:7" x14ac:dyDescent="0.25">
      <c r="E3477">
        <v>3471</v>
      </c>
      <c r="G3477" t="b">
        <v>0</v>
      </c>
    </row>
    <row r="3478" spans="5:7" x14ac:dyDescent="0.25">
      <c r="E3478">
        <v>3472</v>
      </c>
      <c r="G3478" t="b">
        <v>0</v>
      </c>
    </row>
    <row r="3479" spans="5:7" x14ac:dyDescent="0.25">
      <c r="E3479">
        <v>3473</v>
      </c>
      <c r="G3479" t="b">
        <v>0</v>
      </c>
    </row>
    <row r="3480" spans="5:7" x14ac:dyDescent="0.25">
      <c r="E3480">
        <v>3474</v>
      </c>
      <c r="G3480" t="b">
        <v>0</v>
      </c>
    </row>
    <row r="3481" spans="5:7" x14ac:dyDescent="0.25">
      <c r="E3481">
        <v>3475</v>
      </c>
      <c r="G3481" t="b">
        <v>0</v>
      </c>
    </row>
    <row r="3482" spans="5:7" x14ac:dyDescent="0.25">
      <c r="E3482">
        <v>3476</v>
      </c>
      <c r="G3482" t="b">
        <v>0</v>
      </c>
    </row>
    <row r="3483" spans="5:7" x14ac:dyDescent="0.25">
      <c r="E3483">
        <v>3477</v>
      </c>
      <c r="G3483" t="b">
        <v>1</v>
      </c>
    </row>
    <row r="3484" spans="5:7" x14ac:dyDescent="0.25">
      <c r="E3484">
        <v>3478</v>
      </c>
      <c r="G3484" t="b">
        <v>0</v>
      </c>
    </row>
    <row r="3485" spans="5:7" x14ac:dyDescent="0.25">
      <c r="E3485">
        <v>3479</v>
      </c>
      <c r="G3485" t="b">
        <v>0</v>
      </c>
    </row>
    <row r="3486" spans="5:7" x14ac:dyDescent="0.25">
      <c r="E3486">
        <v>3480</v>
      </c>
      <c r="G3486" t="b">
        <v>1</v>
      </c>
    </row>
    <row r="3487" spans="5:7" x14ac:dyDescent="0.25">
      <c r="E3487">
        <v>3481</v>
      </c>
      <c r="G3487" t="b">
        <v>0</v>
      </c>
    </row>
    <row r="3488" spans="5:7" x14ac:dyDescent="0.25">
      <c r="E3488">
        <v>3482</v>
      </c>
      <c r="G3488" t="b">
        <v>0</v>
      </c>
    </row>
    <row r="3489" spans="5:7" x14ac:dyDescent="0.25">
      <c r="E3489">
        <v>3483</v>
      </c>
      <c r="G3489" t="b">
        <v>0</v>
      </c>
    </row>
    <row r="3490" spans="5:7" x14ac:dyDescent="0.25">
      <c r="E3490">
        <v>3484</v>
      </c>
      <c r="G3490" t="b">
        <v>0</v>
      </c>
    </row>
    <row r="3491" spans="5:7" x14ac:dyDescent="0.25">
      <c r="E3491">
        <v>3485</v>
      </c>
      <c r="G3491" t="b">
        <v>0</v>
      </c>
    </row>
    <row r="3492" spans="5:7" x14ac:dyDescent="0.25">
      <c r="E3492">
        <v>3486</v>
      </c>
      <c r="G3492" t="b">
        <v>0</v>
      </c>
    </row>
    <row r="3493" spans="5:7" x14ac:dyDescent="0.25">
      <c r="E3493">
        <v>3487</v>
      </c>
      <c r="G3493" t="b">
        <v>0</v>
      </c>
    </row>
    <row r="3494" spans="5:7" x14ac:dyDescent="0.25">
      <c r="E3494">
        <v>3488</v>
      </c>
      <c r="G3494" t="b">
        <v>0</v>
      </c>
    </row>
    <row r="3495" spans="5:7" x14ac:dyDescent="0.25">
      <c r="E3495">
        <v>3489</v>
      </c>
      <c r="G3495" t="b">
        <v>0</v>
      </c>
    </row>
    <row r="3496" spans="5:7" x14ac:dyDescent="0.25">
      <c r="E3496">
        <v>3490</v>
      </c>
      <c r="G3496" t="b">
        <v>0</v>
      </c>
    </row>
    <row r="3497" spans="5:7" x14ac:dyDescent="0.25">
      <c r="E3497">
        <v>3491</v>
      </c>
      <c r="G3497" t="b">
        <v>0</v>
      </c>
    </row>
    <row r="3498" spans="5:7" x14ac:dyDescent="0.25">
      <c r="E3498">
        <v>3492</v>
      </c>
      <c r="G3498" t="b">
        <v>0</v>
      </c>
    </row>
    <row r="3499" spans="5:7" x14ac:dyDescent="0.25">
      <c r="E3499">
        <v>3493</v>
      </c>
      <c r="G3499" t="b">
        <v>0</v>
      </c>
    </row>
    <row r="3500" spans="5:7" x14ac:dyDescent="0.25">
      <c r="E3500">
        <v>3494</v>
      </c>
      <c r="G3500" t="b">
        <v>0</v>
      </c>
    </row>
    <row r="3501" spans="5:7" x14ac:dyDescent="0.25">
      <c r="E3501">
        <v>3495</v>
      </c>
      <c r="G3501" t="b">
        <v>0</v>
      </c>
    </row>
    <row r="3502" spans="5:7" x14ac:dyDescent="0.25">
      <c r="E3502">
        <v>3496</v>
      </c>
      <c r="G3502" t="b">
        <v>0</v>
      </c>
    </row>
    <row r="3503" spans="5:7" x14ac:dyDescent="0.25">
      <c r="E3503">
        <v>3497</v>
      </c>
      <c r="G3503" t="b">
        <v>0</v>
      </c>
    </row>
    <row r="3504" spans="5:7" x14ac:dyDescent="0.25">
      <c r="E3504">
        <v>3498</v>
      </c>
      <c r="G3504" t="b">
        <v>0</v>
      </c>
    </row>
    <row r="3505" spans="5:7" x14ac:dyDescent="0.25">
      <c r="E3505">
        <v>3499</v>
      </c>
      <c r="G3505" t="b">
        <v>0</v>
      </c>
    </row>
    <row r="3506" spans="5:7" x14ac:dyDescent="0.25">
      <c r="E3506">
        <v>3500</v>
      </c>
      <c r="G3506" t="b">
        <v>0</v>
      </c>
    </row>
    <row r="3507" spans="5:7" x14ac:dyDescent="0.25">
      <c r="E3507">
        <v>3501</v>
      </c>
      <c r="G3507" t="b">
        <v>0</v>
      </c>
    </row>
    <row r="3508" spans="5:7" x14ac:dyDescent="0.25">
      <c r="E3508">
        <v>3502</v>
      </c>
      <c r="G3508" t="b">
        <v>0</v>
      </c>
    </row>
    <row r="3509" spans="5:7" x14ac:dyDescent="0.25">
      <c r="E3509">
        <v>3503</v>
      </c>
      <c r="G3509" t="b">
        <v>1</v>
      </c>
    </row>
    <row r="3510" spans="5:7" x14ac:dyDescent="0.25">
      <c r="E3510">
        <v>3504</v>
      </c>
      <c r="G3510" t="b">
        <v>1</v>
      </c>
    </row>
    <row r="3511" spans="5:7" x14ac:dyDescent="0.25">
      <c r="E3511">
        <v>3505</v>
      </c>
      <c r="G3511" t="b">
        <v>0</v>
      </c>
    </row>
    <row r="3512" spans="5:7" x14ac:dyDescent="0.25">
      <c r="E3512">
        <v>3506</v>
      </c>
      <c r="G3512" t="b">
        <v>0</v>
      </c>
    </row>
    <row r="3513" spans="5:7" x14ac:dyDescent="0.25">
      <c r="E3513">
        <v>3507</v>
      </c>
      <c r="G3513" t="b">
        <v>0</v>
      </c>
    </row>
    <row r="3514" spans="5:7" x14ac:dyDescent="0.25">
      <c r="E3514">
        <v>3508</v>
      </c>
      <c r="G3514" t="b">
        <v>0</v>
      </c>
    </row>
    <row r="3515" spans="5:7" x14ac:dyDescent="0.25">
      <c r="E3515">
        <v>3509</v>
      </c>
      <c r="G3515" t="b">
        <v>0</v>
      </c>
    </row>
    <row r="3516" spans="5:7" x14ac:dyDescent="0.25">
      <c r="E3516">
        <v>3510</v>
      </c>
      <c r="G3516" t="b">
        <v>0</v>
      </c>
    </row>
    <row r="3517" spans="5:7" x14ac:dyDescent="0.25">
      <c r="E3517">
        <v>3511</v>
      </c>
      <c r="G3517" t="b">
        <v>0</v>
      </c>
    </row>
    <row r="3518" spans="5:7" x14ac:dyDescent="0.25">
      <c r="E3518">
        <v>3512</v>
      </c>
      <c r="G3518" t="b">
        <v>0</v>
      </c>
    </row>
    <row r="3519" spans="5:7" x14ac:dyDescent="0.25">
      <c r="E3519">
        <v>3513</v>
      </c>
      <c r="G3519" t="b">
        <v>0</v>
      </c>
    </row>
    <row r="3520" spans="5:7" x14ac:dyDescent="0.25">
      <c r="E3520">
        <v>3514</v>
      </c>
      <c r="G3520" t="b">
        <v>0</v>
      </c>
    </row>
    <row r="3521" spans="5:7" x14ac:dyDescent="0.25">
      <c r="E3521">
        <v>3515</v>
      </c>
      <c r="G3521" t="b">
        <v>0</v>
      </c>
    </row>
    <row r="3522" spans="5:7" x14ac:dyDescent="0.25">
      <c r="E3522">
        <v>3516</v>
      </c>
      <c r="G3522" t="b">
        <v>0</v>
      </c>
    </row>
    <row r="3523" spans="5:7" x14ac:dyDescent="0.25">
      <c r="E3523">
        <v>3517</v>
      </c>
      <c r="G3523" t="b">
        <v>0</v>
      </c>
    </row>
    <row r="3524" spans="5:7" x14ac:dyDescent="0.25">
      <c r="E3524">
        <v>3518</v>
      </c>
      <c r="G3524" t="b">
        <v>0</v>
      </c>
    </row>
    <row r="3525" spans="5:7" x14ac:dyDescent="0.25">
      <c r="E3525">
        <v>3519</v>
      </c>
      <c r="G3525" t="b">
        <v>0</v>
      </c>
    </row>
    <row r="3526" spans="5:7" x14ac:dyDescent="0.25">
      <c r="E3526">
        <v>3520</v>
      </c>
      <c r="G3526" t="b">
        <v>0</v>
      </c>
    </row>
    <row r="3527" spans="5:7" x14ac:dyDescent="0.25">
      <c r="E3527">
        <v>3521</v>
      </c>
      <c r="G3527" t="b">
        <v>0</v>
      </c>
    </row>
    <row r="3528" spans="5:7" x14ac:dyDescent="0.25">
      <c r="E3528">
        <v>3522</v>
      </c>
      <c r="G3528" t="b">
        <v>1</v>
      </c>
    </row>
    <row r="3529" spans="5:7" x14ac:dyDescent="0.25">
      <c r="E3529">
        <v>3523</v>
      </c>
      <c r="G3529" t="b">
        <v>1</v>
      </c>
    </row>
    <row r="3530" spans="5:7" x14ac:dyDescent="0.25">
      <c r="E3530">
        <v>3524</v>
      </c>
      <c r="G3530" t="b">
        <v>0</v>
      </c>
    </row>
    <row r="3531" spans="5:7" x14ac:dyDescent="0.25">
      <c r="E3531">
        <v>3525</v>
      </c>
      <c r="G3531" t="b">
        <v>0</v>
      </c>
    </row>
    <row r="3532" spans="5:7" x14ac:dyDescent="0.25">
      <c r="E3532">
        <v>3526</v>
      </c>
      <c r="G3532" t="b">
        <v>0</v>
      </c>
    </row>
    <row r="3533" spans="5:7" x14ac:dyDescent="0.25">
      <c r="E3533">
        <v>3527</v>
      </c>
      <c r="G3533" t="b">
        <v>0</v>
      </c>
    </row>
    <row r="3534" spans="5:7" x14ac:dyDescent="0.25">
      <c r="E3534">
        <v>3528</v>
      </c>
      <c r="G3534" t="b">
        <v>0</v>
      </c>
    </row>
    <row r="3535" spans="5:7" x14ac:dyDescent="0.25">
      <c r="E3535">
        <v>3529</v>
      </c>
      <c r="G3535" t="b">
        <v>0</v>
      </c>
    </row>
    <row r="3536" spans="5:7" x14ac:dyDescent="0.25">
      <c r="E3536">
        <v>3530</v>
      </c>
      <c r="G3536" t="b">
        <v>0</v>
      </c>
    </row>
    <row r="3537" spans="5:7" x14ac:dyDescent="0.25">
      <c r="E3537">
        <v>3531</v>
      </c>
      <c r="G3537" t="b">
        <v>0</v>
      </c>
    </row>
    <row r="3538" spans="5:7" x14ac:dyDescent="0.25">
      <c r="E3538">
        <v>3532</v>
      </c>
      <c r="G3538" t="b">
        <v>0</v>
      </c>
    </row>
    <row r="3539" spans="5:7" x14ac:dyDescent="0.25">
      <c r="E3539">
        <v>3533</v>
      </c>
      <c r="G3539" t="b">
        <v>0</v>
      </c>
    </row>
    <row r="3540" spans="5:7" x14ac:dyDescent="0.25">
      <c r="E3540">
        <v>3534</v>
      </c>
      <c r="G3540" t="b">
        <v>0</v>
      </c>
    </row>
    <row r="3541" spans="5:7" x14ac:dyDescent="0.25">
      <c r="E3541">
        <v>3535</v>
      </c>
      <c r="G3541" t="b">
        <v>0</v>
      </c>
    </row>
    <row r="3542" spans="5:7" x14ac:dyDescent="0.25">
      <c r="E3542">
        <v>3536</v>
      </c>
      <c r="G3542" t="b">
        <v>0</v>
      </c>
    </row>
    <row r="3543" spans="5:7" x14ac:dyDescent="0.25">
      <c r="E3543">
        <v>3537</v>
      </c>
      <c r="G3543" t="b">
        <v>0</v>
      </c>
    </row>
    <row r="3544" spans="5:7" x14ac:dyDescent="0.25">
      <c r="E3544">
        <v>3538</v>
      </c>
      <c r="G3544" t="b">
        <v>0</v>
      </c>
    </row>
    <row r="3545" spans="5:7" x14ac:dyDescent="0.25">
      <c r="E3545">
        <v>3539</v>
      </c>
      <c r="G3545" t="b">
        <v>0</v>
      </c>
    </row>
    <row r="3546" spans="5:7" x14ac:dyDescent="0.25">
      <c r="E3546">
        <v>3540</v>
      </c>
      <c r="G3546" t="b">
        <v>0</v>
      </c>
    </row>
    <row r="3547" spans="5:7" x14ac:dyDescent="0.25">
      <c r="E3547">
        <v>3541</v>
      </c>
      <c r="G3547" t="b">
        <v>0</v>
      </c>
    </row>
    <row r="3548" spans="5:7" x14ac:dyDescent="0.25">
      <c r="E3548">
        <v>3542</v>
      </c>
      <c r="G3548" t="b">
        <v>0</v>
      </c>
    </row>
    <row r="3549" spans="5:7" x14ac:dyDescent="0.25">
      <c r="E3549">
        <v>3543</v>
      </c>
      <c r="G3549" t="b">
        <v>0</v>
      </c>
    </row>
    <row r="3550" spans="5:7" x14ac:dyDescent="0.25">
      <c r="E3550">
        <v>3544</v>
      </c>
      <c r="G3550" t="b">
        <v>0</v>
      </c>
    </row>
    <row r="3551" spans="5:7" x14ac:dyDescent="0.25">
      <c r="E3551">
        <v>3545</v>
      </c>
      <c r="G3551" t="b">
        <v>0</v>
      </c>
    </row>
    <row r="3552" spans="5:7" x14ac:dyDescent="0.25">
      <c r="E3552">
        <v>3546</v>
      </c>
      <c r="G3552" t="b">
        <v>0</v>
      </c>
    </row>
    <row r="3553" spans="5:7" x14ac:dyDescent="0.25">
      <c r="E3553">
        <v>3547</v>
      </c>
      <c r="G3553" t="b">
        <v>0</v>
      </c>
    </row>
    <row r="3554" spans="5:7" x14ac:dyDescent="0.25">
      <c r="E3554">
        <v>3548</v>
      </c>
      <c r="G3554" t="b">
        <v>0</v>
      </c>
    </row>
    <row r="3555" spans="5:7" x14ac:dyDescent="0.25">
      <c r="E3555">
        <v>3549</v>
      </c>
      <c r="G3555" t="b">
        <v>0</v>
      </c>
    </row>
    <row r="3556" spans="5:7" x14ac:dyDescent="0.25">
      <c r="E3556">
        <v>3550</v>
      </c>
      <c r="G3556" t="b">
        <v>0</v>
      </c>
    </row>
    <row r="3557" spans="5:7" x14ac:dyDescent="0.25">
      <c r="E3557">
        <v>3551</v>
      </c>
      <c r="G3557" t="b">
        <v>0</v>
      </c>
    </row>
    <row r="3558" spans="5:7" x14ac:dyDescent="0.25">
      <c r="E3558">
        <v>3552</v>
      </c>
      <c r="G3558" t="b">
        <v>0</v>
      </c>
    </row>
    <row r="3559" spans="5:7" x14ac:dyDescent="0.25">
      <c r="E3559">
        <v>3553</v>
      </c>
      <c r="G3559" t="b">
        <v>0</v>
      </c>
    </row>
    <row r="3560" spans="5:7" x14ac:dyDescent="0.25">
      <c r="E3560">
        <v>3554</v>
      </c>
      <c r="G3560" t="b">
        <v>0</v>
      </c>
    </row>
    <row r="3561" spans="5:7" x14ac:dyDescent="0.25">
      <c r="E3561">
        <v>3555</v>
      </c>
      <c r="G3561" t="b">
        <v>0</v>
      </c>
    </row>
    <row r="3562" spans="5:7" x14ac:dyDescent="0.25">
      <c r="E3562">
        <v>3556</v>
      </c>
      <c r="G3562" t="b">
        <v>0</v>
      </c>
    </row>
    <row r="3563" spans="5:7" x14ac:dyDescent="0.25">
      <c r="E3563">
        <v>3557</v>
      </c>
      <c r="G3563" t="b">
        <v>0</v>
      </c>
    </row>
    <row r="3564" spans="5:7" x14ac:dyDescent="0.25">
      <c r="E3564">
        <v>3558</v>
      </c>
      <c r="G3564" t="b">
        <v>0</v>
      </c>
    </row>
    <row r="3565" spans="5:7" x14ac:dyDescent="0.25">
      <c r="E3565">
        <v>3559</v>
      </c>
      <c r="G3565" t="b">
        <v>0</v>
      </c>
    </row>
    <row r="3566" spans="5:7" x14ac:dyDescent="0.25">
      <c r="E3566">
        <v>3560</v>
      </c>
      <c r="G3566" t="b">
        <v>0</v>
      </c>
    </row>
    <row r="3567" spans="5:7" x14ac:dyDescent="0.25">
      <c r="E3567">
        <v>3561</v>
      </c>
      <c r="G3567" t="b">
        <v>0</v>
      </c>
    </row>
    <row r="3568" spans="5:7" x14ac:dyDescent="0.25">
      <c r="E3568">
        <v>3562</v>
      </c>
      <c r="G3568" t="b">
        <v>1</v>
      </c>
    </row>
    <row r="3569" spans="5:7" x14ac:dyDescent="0.25">
      <c r="E3569">
        <v>3563</v>
      </c>
      <c r="G3569" t="b">
        <v>0</v>
      </c>
    </row>
    <row r="3570" spans="5:7" x14ac:dyDescent="0.25">
      <c r="E3570">
        <v>3564</v>
      </c>
      <c r="G3570" t="b">
        <v>0</v>
      </c>
    </row>
    <row r="3571" spans="5:7" x14ac:dyDescent="0.25">
      <c r="E3571">
        <v>3565</v>
      </c>
      <c r="G3571" t="b">
        <v>0</v>
      </c>
    </row>
    <row r="3572" spans="5:7" x14ac:dyDescent="0.25">
      <c r="E3572">
        <v>3566</v>
      </c>
      <c r="G3572" t="b">
        <v>0</v>
      </c>
    </row>
    <row r="3573" spans="5:7" x14ac:dyDescent="0.25">
      <c r="E3573">
        <v>3567</v>
      </c>
      <c r="G3573" t="b">
        <v>0</v>
      </c>
    </row>
    <row r="3574" spans="5:7" x14ac:dyDescent="0.25">
      <c r="E3574">
        <v>3568</v>
      </c>
      <c r="G3574" t="b">
        <v>0</v>
      </c>
    </row>
    <row r="3575" spans="5:7" x14ac:dyDescent="0.25">
      <c r="E3575">
        <v>3569</v>
      </c>
      <c r="G3575" t="b">
        <v>1</v>
      </c>
    </row>
    <row r="3576" spans="5:7" x14ac:dyDescent="0.25">
      <c r="E3576">
        <v>3570</v>
      </c>
      <c r="G3576" t="b">
        <v>0</v>
      </c>
    </row>
    <row r="3577" spans="5:7" x14ac:dyDescent="0.25">
      <c r="E3577">
        <v>3571</v>
      </c>
      <c r="G3577" t="b">
        <v>0</v>
      </c>
    </row>
    <row r="3578" spans="5:7" x14ac:dyDescent="0.25">
      <c r="E3578">
        <v>3572</v>
      </c>
      <c r="G3578" t="b">
        <v>0</v>
      </c>
    </row>
    <row r="3579" spans="5:7" x14ac:dyDescent="0.25">
      <c r="E3579">
        <v>3573</v>
      </c>
      <c r="G3579" t="b">
        <v>0</v>
      </c>
    </row>
    <row r="3580" spans="5:7" x14ac:dyDescent="0.25">
      <c r="E3580">
        <v>3574</v>
      </c>
      <c r="G3580" t="b">
        <v>0</v>
      </c>
    </row>
    <row r="3581" spans="5:7" x14ac:dyDescent="0.25">
      <c r="E3581">
        <v>3575</v>
      </c>
      <c r="G3581" t="b">
        <v>0</v>
      </c>
    </row>
    <row r="3582" spans="5:7" x14ac:dyDescent="0.25">
      <c r="E3582">
        <v>3576</v>
      </c>
      <c r="G3582" t="b">
        <v>0</v>
      </c>
    </row>
    <row r="3583" spans="5:7" x14ac:dyDescent="0.25">
      <c r="E3583">
        <v>3577</v>
      </c>
      <c r="G3583" t="b">
        <v>0</v>
      </c>
    </row>
    <row r="3584" spans="5:7" x14ac:dyDescent="0.25">
      <c r="E3584">
        <v>3578</v>
      </c>
      <c r="G3584" t="b">
        <v>0</v>
      </c>
    </row>
    <row r="3585" spans="5:7" x14ac:dyDescent="0.25">
      <c r="E3585">
        <v>3579</v>
      </c>
      <c r="G3585" t="b">
        <v>0</v>
      </c>
    </row>
    <row r="3586" spans="5:7" x14ac:dyDescent="0.25">
      <c r="E3586">
        <v>3580</v>
      </c>
      <c r="G3586" t="b">
        <v>0</v>
      </c>
    </row>
    <row r="3587" spans="5:7" x14ac:dyDescent="0.25">
      <c r="E3587">
        <v>3581</v>
      </c>
      <c r="G3587" t="b">
        <v>0</v>
      </c>
    </row>
    <row r="3588" spans="5:7" x14ac:dyDescent="0.25">
      <c r="E3588">
        <v>3582</v>
      </c>
      <c r="G3588" t="b">
        <v>0</v>
      </c>
    </row>
    <row r="3589" spans="5:7" x14ac:dyDescent="0.25">
      <c r="E3589">
        <v>3583</v>
      </c>
      <c r="G3589" t="b">
        <v>0</v>
      </c>
    </row>
    <row r="3590" spans="5:7" x14ac:dyDescent="0.25">
      <c r="E3590">
        <v>3584</v>
      </c>
      <c r="G3590" t="b">
        <v>0</v>
      </c>
    </row>
    <row r="3591" spans="5:7" x14ac:dyDescent="0.25">
      <c r="E3591">
        <v>3585</v>
      </c>
      <c r="G3591" t="b">
        <v>0</v>
      </c>
    </row>
    <row r="3592" spans="5:7" x14ac:dyDescent="0.25">
      <c r="E3592">
        <v>3586</v>
      </c>
      <c r="G3592" t="b">
        <v>1</v>
      </c>
    </row>
    <row r="3593" spans="5:7" x14ac:dyDescent="0.25">
      <c r="E3593">
        <v>3587</v>
      </c>
      <c r="G3593" t="b">
        <v>0</v>
      </c>
    </row>
    <row r="3594" spans="5:7" x14ac:dyDescent="0.25">
      <c r="E3594">
        <v>3588</v>
      </c>
      <c r="G3594" t="b">
        <v>0</v>
      </c>
    </row>
    <row r="3595" spans="5:7" x14ac:dyDescent="0.25">
      <c r="E3595">
        <v>3589</v>
      </c>
      <c r="G3595" t="b">
        <v>0</v>
      </c>
    </row>
    <row r="3596" spans="5:7" x14ac:dyDescent="0.25">
      <c r="E3596">
        <v>3590</v>
      </c>
      <c r="G3596" t="b">
        <v>0</v>
      </c>
    </row>
    <row r="3597" spans="5:7" x14ac:dyDescent="0.25">
      <c r="E3597">
        <v>3591</v>
      </c>
      <c r="G3597" t="b">
        <v>0</v>
      </c>
    </row>
    <row r="3598" spans="5:7" x14ac:dyDescent="0.25">
      <c r="E3598">
        <v>3592</v>
      </c>
      <c r="G3598" t="b">
        <v>0</v>
      </c>
    </row>
    <row r="3599" spans="5:7" x14ac:dyDescent="0.25">
      <c r="E3599">
        <v>3593</v>
      </c>
      <c r="G3599" t="b">
        <v>0</v>
      </c>
    </row>
    <row r="3600" spans="5:7" x14ac:dyDescent="0.25">
      <c r="E3600">
        <v>3594</v>
      </c>
      <c r="G3600" t="b">
        <v>0</v>
      </c>
    </row>
    <row r="3601" spans="5:7" x14ac:dyDescent="0.25">
      <c r="E3601">
        <v>3595</v>
      </c>
      <c r="G3601" t="b">
        <v>0</v>
      </c>
    </row>
    <row r="3602" spans="5:7" x14ac:dyDescent="0.25">
      <c r="E3602">
        <v>3596</v>
      </c>
      <c r="G3602" t="b">
        <v>0</v>
      </c>
    </row>
    <row r="3603" spans="5:7" x14ac:dyDescent="0.25">
      <c r="E3603">
        <v>3597</v>
      </c>
      <c r="G3603" t="b">
        <v>1</v>
      </c>
    </row>
    <row r="3604" spans="5:7" x14ac:dyDescent="0.25">
      <c r="E3604">
        <v>3598</v>
      </c>
      <c r="G3604" t="b">
        <v>0</v>
      </c>
    </row>
    <row r="3605" spans="5:7" x14ac:dyDescent="0.25">
      <c r="E3605">
        <v>3599</v>
      </c>
      <c r="G3605" t="b">
        <v>0</v>
      </c>
    </row>
    <row r="3606" spans="5:7" x14ac:dyDescent="0.25">
      <c r="E3606">
        <v>3600</v>
      </c>
      <c r="G3606" t="b">
        <v>0</v>
      </c>
    </row>
    <row r="3607" spans="5:7" x14ac:dyDescent="0.25">
      <c r="E3607">
        <v>3601</v>
      </c>
      <c r="G3607" t="b">
        <v>0</v>
      </c>
    </row>
    <row r="3608" spans="5:7" x14ac:dyDescent="0.25">
      <c r="E3608">
        <v>3602</v>
      </c>
      <c r="G3608" t="b">
        <v>0</v>
      </c>
    </row>
    <row r="3609" spans="5:7" x14ac:dyDescent="0.25">
      <c r="E3609">
        <v>3603</v>
      </c>
      <c r="G3609" t="b">
        <v>0</v>
      </c>
    </row>
    <row r="3610" spans="5:7" x14ac:dyDescent="0.25">
      <c r="E3610">
        <v>3604</v>
      </c>
      <c r="G3610" t="b">
        <v>0</v>
      </c>
    </row>
    <row r="3611" spans="5:7" x14ac:dyDescent="0.25">
      <c r="E3611">
        <v>3605</v>
      </c>
      <c r="G3611" t="b">
        <v>0</v>
      </c>
    </row>
    <row r="3612" spans="5:7" x14ac:dyDescent="0.25">
      <c r="E3612">
        <v>3606</v>
      </c>
      <c r="G3612" t="b">
        <v>0</v>
      </c>
    </row>
    <row r="3613" spans="5:7" x14ac:dyDescent="0.25">
      <c r="E3613">
        <v>3607</v>
      </c>
      <c r="G3613" t="b">
        <v>0</v>
      </c>
    </row>
    <row r="3614" spans="5:7" x14ac:dyDescent="0.25">
      <c r="E3614">
        <v>3608</v>
      </c>
      <c r="G3614" t="b">
        <v>0</v>
      </c>
    </row>
    <row r="3615" spans="5:7" x14ac:dyDescent="0.25">
      <c r="E3615">
        <v>3609</v>
      </c>
      <c r="G3615" t="b">
        <v>0</v>
      </c>
    </row>
    <row r="3616" spans="5:7" x14ac:dyDescent="0.25">
      <c r="E3616">
        <v>3610</v>
      </c>
      <c r="G3616" t="b">
        <v>0</v>
      </c>
    </row>
    <row r="3617" spans="5:7" x14ac:dyDescent="0.25">
      <c r="E3617">
        <v>3611</v>
      </c>
      <c r="G3617" t="b">
        <v>0</v>
      </c>
    </row>
    <row r="3618" spans="5:7" x14ac:dyDescent="0.25">
      <c r="E3618">
        <v>3612</v>
      </c>
      <c r="G3618" t="b">
        <v>0</v>
      </c>
    </row>
    <row r="3619" spans="5:7" x14ac:dyDescent="0.25">
      <c r="E3619">
        <v>3613</v>
      </c>
      <c r="G3619" t="b">
        <v>0</v>
      </c>
    </row>
    <row r="3620" spans="5:7" x14ac:dyDescent="0.25">
      <c r="E3620">
        <v>3614</v>
      </c>
      <c r="G3620" t="b">
        <v>1</v>
      </c>
    </row>
    <row r="3621" spans="5:7" x14ac:dyDescent="0.25">
      <c r="E3621">
        <v>3615</v>
      </c>
      <c r="G3621" t="b">
        <v>1</v>
      </c>
    </row>
    <row r="3622" spans="5:7" x14ac:dyDescent="0.25">
      <c r="E3622">
        <v>3616</v>
      </c>
      <c r="G3622" t="b">
        <v>0</v>
      </c>
    </row>
    <row r="3623" spans="5:7" x14ac:dyDescent="0.25">
      <c r="E3623">
        <v>3617</v>
      </c>
      <c r="G3623" t="b">
        <v>0</v>
      </c>
    </row>
    <row r="3624" spans="5:7" x14ac:dyDescent="0.25">
      <c r="E3624">
        <v>3618</v>
      </c>
      <c r="G3624" t="b">
        <v>0</v>
      </c>
    </row>
    <row r="3625" spans="5:7" x14ac:dyDescent="0.25">
      <c r="E3625">
        <v>3619</v>
      </c>
      <c r="G3625" t="b">
        <v>0</v>
      </c>
    </row>
    <row r="3626" spans="5:7" x14ac:dyDescent="0.25">
      <c r="E3626">
        <v>3620</v>
      </c>
      <c r="G3626" t="b">
        <v>1</v>
      </c>
    </row>
    <row r="3627" spans="5:7" x14ac:dyDescent="0.25">
      <c r="E3627">
        <v>3621</v>
      </c>
      <c r="G3627" t="b">
        <v>0</v>
      </c>
    </row>
    <row r="3628" spans="5:7" x14ac:dyDescent="0.25">
      <c r="E3628">
        <v>3622</v>
      </c>
      <c r="G3628" t="b">
        <v>0</v>
      </c>
    </row>
    <row r="3629" spans="5:7" x14ac:dyDescent="0.25">
      <c r="E3629">
        <v>3623</v>
      </c>
      <c r="G3629" t="b">
        <v>0</v>
      </c>
    </row>
    <row r="3630" spans="5:7" x14ac:dyDescent="0.25">
      <c r="E3630">
        <v>3624</v>
      </c>
      <c r="G3630" t="b">
        <v>0</v>
      </c>
    </row>
    <row r="3631" spans="5:7" x14ac:dyDescent="0.25">
      <c r="E3631">
        <v>3625</v>
      </c>
      <c r="G3631" t="b">
        <v>0</v>
      </c>
    </row>
    <row r="3632" spans="5:7" x14ac:dyDescent="0.25">
      <c r="E3632">
        <v>3626</v>
      </c>
      <c r="G3632" t="b">
        <v>0</v>
      </c>
    </row>
    <row r="3633" spans="5:7" x14ac:dyDescent="0.25">
      <c r="E3633">
        <v>3627</v>
      </c>
      <c r="G3633" t="b">
        <v>0</v>
      </c>
    </row>
    <row r="3634" spans="5:7" x14ac:dyDescent="0.25">
      <c r="E3634">
        <v>3628</v>
      </c>
      <c r="G3634" t="b">
        <v>1</v>
      </c>
    </row>
    <row r="3635" spans="5:7" x14ac:dyDescent="0.25">
      <c r="E3635">
        <v>3629</v>
      </c>
      <c r="G3635" t="b">
        <v>0</v>
      </c>
    </row>
    <row r="3636" spans="5:7" x14ac:dyDescent="0.25">
      <c r="E3636">
        <v>3630</v>
      </c>
      <c r="G3636" t="b">
        <v>0</v>
      </c>
    </row>
    <row r="3637" spans="5:7" x14ac:dyDescent="0.25">
      <c r="E3637">
        <v>3631</v>
      </c>
      <c r="G3637" t="b">
        <v>0</v>
      </c>
    </row>
    <row r="3638" spans="5:7" x14ac:dyDescent="0.25">
      <c r="E3638">
        <v>3632</v>
      </c>
      <c r="G3638" t="b">
        <v>0</v>
      </c>
    </row>
    <row r="3639" spans="5:7" x14ac:dyDescent="0.25">
      <c r="E3639">
        <v>3633</v>
      </c>
      <c r="G3639" t="b">
        <v>0</v>
      </c>
    </row>
    <row r="3640" spans="5:7" x14ac:dyDescent="0.25">
      <c r="E3640">
        <v>3634</v>
      </c>
      <c r="G3640" t="b">
        <v>0</v>
      </c>
    </row>
    <row r="3641" spans="5:7" x14ac:dyDescent="0.25">
      <c r="E3641">
        <v>3635</v>
      </c>
      <c r="G3641" t="b">
        <v>0</v>
      </c>
    </row>
    <row r="3642" spans="5:7" x14ac:dyDescent="0.25">
      <c r="E3642">
        <v>3636</v>
      </c>
      <c r="G3642" t="b">
        <v>0</v>
      </c>
    </row>
    <row r="3643" spans="5:7" x14ac:dyDescent="0.25">
      <c r="E3643">
        <v>3637</v>
      </c>
      <c r="G3643" t="b">
        <v>0</v>
      </c>
    </row>
    <row r="3644" spans="5:7" x14ac:dyDescent="0.25">
      <c r="E3644">
        <v>3638</v>
      </c>
      <c r="G3644" t="b">
        <v>1</v>
      </c>
    </row>
    <row r="3645" spans="5:7" x14ac:dyDescent="0.25">
      <c r="E3645">
        <v>3639</v>
      </c>
      <c r="G3645" t="b">
        <v>1</v>
      </c>
    </row>
    <row r="3646" spans="5:7" x14ac:dyDescent="0.25">
      <c r="E3646">
        <v>3640</v>
      </c>
      <c r="G3646" t="b">
        <v>0</v>
      </c>
    </row>
    <row r="3647" spans="5:7" x14ac:dyDescent="0.25">
      <c r="E3647">
        <v>3641</v>
      </c>
      <c r="G3647" t="b">
        <v>0</v>
      </c>
    </row>
    <row r="3648" spans="5:7" x14ac:dyDescent="0.25">
      <c r="E3648">
        <v>3642</v>
      </c>
      <c r="G3648" t="b">
        <v>0</v>
      </c>
    </row>
    <row r="3649" spans="5:7" x14ac:dyDescent="0.25">
      <c r="E3649">
        <v>3643</v>
      </c>
      <c r="G3649" t="b">
        <v>0</v>
      </c>
    </row>
    <row r="3650" spans="5:7" x14ac:dyDescent="0.25">
      <c r="E3650">
        <v>3644</v>
      </c>
      <c r="G3650" t="b">
        <v>0</v>
      </c>
    </row>
    <row r="3651" spans="5:7" x14ac:dyDescent="0.25">
      <c r="E3651">
        <v>3645</v>
      </c>
      <c r="G3651" t="b">
        <v>0</v>
      </c>
    </row>
    <row r="3652" spans="5:7" x14ac:dyDescent="0.25">
      <c r="E3652">
        <v>3646</v>
      </c>
      <c r="G3652" t="b">
        <v>1</v>
      </c>
    </row>
    <row r="3653" spans="5:7" x14ac:dyDescent="0.25">
      <c r="E3653">
        <v>3647</v>
      </c>
      <c r="G3653" t="b">
        <v>0</v>
      </c>
    </row>
    <row r="3654" spans="5:7" x14ac:dyDescent="0.25">
      <c r="E3654">
        <v>3648</v>
      </c>
      <c r="G3654" t="b">
        <v>0</v>
      </c>
    </row>
    <row r="3655" spans="5:7" x14ac:dyDescent="0.25">
      <c r="E3655">
        <v>3649</v>
      </c>
      <c r="G3655" t="b">
        <v>0</v>
      </c>
    </row>
    <row r="3656" spans="5:7" x14ac:dyDescent="0.25">
      <c r="E3656">
        <v>3650</v>
      </c>
      <c r="G3656" t="b">
        <v>0</v>
      </c>
    </row>
    <row r="3657" spans="5:7" x14ac:dyDescent="0.25">
      <c r="E3657">
        <v>3651</v>
      </c>
      <c r="G3657" t="b">
        <v>0</v>
      </c>
    </row>
    <row r="3658" spans="5:7" x14ac:dyDescent="0.25">
      <c r="E3658">
        <v>3652</v>
      </c>
      <c r="G3658" t="b">
        <v>0</v>
      </c>
    </row>
    <row r="3659" spans="5:7" x14ac:dyDescent="0.25">
      <c r="E3659">
        <v>3653</v>
      </c>
      <c r="G3659" t="b">
        <v>0</v>
      </c>
    </row>
    <row r="3660" spans="5:7" x14ac:dyDescent="0.25">
      <c r="E3660">
        <v>3654</v>
      </c>
      <c r="G3660" t="b">
        <v>0</v>
      </c>
    </row>
    <row r="3661" spans="5:7" x14ac:dyDescent="0.25">
      <c r="E3661">
        <v>3655</v>
      </c>
      <c r="G3661" t="b">
        <v>0</v>
      </c>
    </row>
    <row r="3662" spans="5:7" x14ac:dyDescent="0.25">
      <c r="E3662">
        <v>3656</v>
      </c>
      <c r="G3662" t="b">
        <v>0</v>
      </c>
    </row>
    <row r="3663" spans="5:7" x14ac:dyDescent="0.25">
      <c r="E3663">
        <v>3657</v>
      </c>
      <c r="G3663" t="b">
        <v>0</v>
      </c>
    </row>
    <row r="3664" spans="5:7" x14ac:dyDescent="0.25">
      <c r="E3664">
        <v>3658</v>
      </c>
      <c r="G3664" t="b">
        <v>0</v>
      </c>
    </row>
    <row r="3665" spans="5:7" x14ac:dyDescent="0.25">
      <c r="E3665">
        <v>3659</v>
      </c>
      <c r="G3665" t="b">
        <v>0</v>
      </c>
    </row>
    <row r="3666" spans="5:7" x14ac:dyDescent="0.25">
      <c r="E3666">
        <v>3660</v>
      </c>
      <c r="G3666" t="b">
        <v>0</v>
      </c>
    </row>
    <row r="3667" spans="5:7" x14ac:dyDescent="0.25">
      <c r="E3667">
        <v>3661</v>
      </c>
      <c r="G3667" t="b">
        <v>0</v>
      </c>
    </row>
    <row r="3668" spans="5:7" x14ac:dyDescent="0.25">
      <c r="E3668">
        <v>3662</v>
      </c>
      <c r="G3668" t="b">
        <v>0</v>
      </c>
    </row>
    <row r="3669" spans="5:7" x14ac:dyDescent="0.25">
      <c r="E3669">
        <v>3663</v>
      </c>
      <c r="G3669" t="b">
        <v>0</v>
      </c>
    </row>
    <row r="3670" spans="5:7" x14ac:dyDescent="0.25">
      <c r="E3670">
        <v>3664</v>
      </c>
      <c r="G3670" t="b">
        <v>0</v>
      </c>
    </row>
    <row r="3671" spans="5:7" x14ac:dyDescent="0.25">
      <c r="E3671">
        <v>3665</v>
      </c>
      <c r="G3671" t="b">
        <v>0</v>
      </c>
    </row>
    <row r="3672" spans="5:7" x14ac:dyDescent="0.25">
      <c r="E3672">
        <v>3666</v>
      </c>
      <c r="G3672" t="b">
        <v>0</v>
      </c>
    </row>
    <row r="3673" spans="5:7" x14ac:dyDescent="0.25">
      <c r="E3673">
        <v>3667</v>
      </c>
      <c r="G3673" t="b">
        <v>0</v>
      </c>
    </row>
    <row r="3674" spans="5:7" x14ac:dyDescent="0.25">
      <c r="E3674">
        <v>3668</v>
      </c>
      <c r="G3674" t="b">
        <v>0</v>
      </c>
    </row>
    <row r="3675" spans="5:7" x14ac:dyDescent="0.25">
      <c r="E3675">
        <v>3669</v>
      </c>
      <c r="G3675" t="b">
        <v>0</v>
      </c>
    </row>
    <row r="3676" spans="5:7" x14ac:dyDescent="0.25">
      <c r="E3676">
        <v>3670</v>
      </c>
      <c r="G3676" t="b">
        <v>0</v>
      </c>
    </row>
    <row r="3677" spans="5:7" x14ac:dyDescent="0.25">
      <c r="E3677">
        <v>3671</v>
      </c>
      <c r="G3677" t="b">
        <v>0</v>
      </c>
    </row>
    <row r="3678" spans="5:7" x14ac:dyDescent="0.25">
      <c r="E3678">
        <v>3672</v>
      </c>
      <c r="G3678" t="b">
        <v>0</v>
      </c>
    </row>
    <row r="3679" spans="5:7" x14ac:dyDescent="0.25">
      <c r="E3679">
        <v>3673</v>
      </c>
      <c r="G3679" t="b">
        <v>0</v>
      </c>
    </row>
    <row r="3680" spans="5:7" x14ac:dyDescent="0.25">
      <c r="E3680">
        <v>3674</v>
      </c>
      <c r="G3680" t="b">
        <v>0</v>
      </c>
    </row>
    <row r="3681" spans="5:7" x14ac:dyDescent="0.25">
      <c r="E3681">
        <v>3675</v>
      </c>
      <c r="G3681" t="b">
        <v>0</v>
      </c>
    </row>
    <row r="3682" spans="5:7" x14ac:dyDescent="0.25">
      <c r="E3682">
        <v>3676</v>
      </c>
      <c r="G3682" t="b">
        <v>0</v>
      </c>
    </row>
    <row r="3683" spans="5:7" x14ac:dyDescent="0.25">
      <c r="E3683">
        <v>3677</v>
      </c>
      <c r="G3683" t="b">
        <v>0</v>
      </c>
    </row>
    <row r="3684" spans="5:7" x14ac:dyDescent="0.25">
      <c r="E3684">
        <v>3678</v>
      </c>
      <c r="G3684" t="b">
        <v>0</v>
      </c>
    </row>
    <row r="3685" spans="5:7" x14ac:dyDescent="0.25">
      <c r="E3685">
        <v>3679</v>
      </c>
      <c r="G3685" t="b">
        <v>0</v>
      </c>
    </row>
    <row r="3686" spans="5:7" x14ac:dyDescent="0.25">
      <c r="E3686">
        <v>3680</v>
      </c>
      <c r="G3686" t="b">
        <v>0</v>
      </c>
    </row>
    <row r="3687" spans="5:7" x14ac:dyDescent="0.25">
      <c r="E3687">
        <v>3681</v>
      </c>
      <c r="G3687" t="b">
        <v>0</v>
      </c>
    </row>
    <row r="3688" spans="5:7" x14ac:dyDescent="0.25">
      <c r="E3688">
        <v>3682</v>
      </c>
      <c r="G3688" t="b">
        <v>0</v>
      </c>
    </row>
    <row r="3689" spans="5:7" x14ac:dyDescent="0.25">
      <c r="E3689">
        <v>3683</v>
      </c>
      <c r="G3689" t="b">
        <v>0</v>
      </c>
    </row>
    <row r="3690" spans="5:7" x14ac:dyDescent="0.25">
      <c r="E3690">
        <v>3684</v>
      </c>
      <c r="G3690" t="b">
        <v>0</v>
      </c>
    </row>
    <row r="3691" spans="5:7" x14ac:dyDescent="0.25">
      <c r="E3691">
        <v>3685</v>
      </c>
      <c r="G3691" t="b">
        <v>0</v>
      </c>
    </row>
    <row r="3692" spans="5:7" x14ac:dyDescent="0.25">
      <c r="E3692">
        <v>3686</v>
      </c>
      <c r="G3692" t="b">
        <v>0</v>
      </c>
    </row>
    <row r="3693" spans="5:7" x14ac:dyDescent="0.25">
      <c r="E3693">
        <v>3687</v>
      </c>
      <c r="G3693" t="b">
        <v>0</v>
      </c>
    </row>
    <row r="3694" spans="5:7" x14ac:dyDescent="0.25">
      <c r="E3694">
        <v>3688</v>
      </c>
      <c r="G3694" t="b">
        <v>0</v>
      </c>
    </row>
    <row r="3695" spans="5:7" x14ac:dyDescent="0.25">
      <c r="E3695">
        <v>3689</v>
      </c>
      <c r="G3695" t="b">
        <v>0</v>
      </c>
    </row>
    <row r="3696" spans="5:7" x14ac:dyDescent="0.25">
      <c r="E3696">
        <v>3690</v>
      </c>
      <c r="G3696" t="b">
        <v>0</v>
      </c>
    </row>
    <row r="3697" spans="5:7" x14ac:dyDescent="0.25">
      <c r="E3697">
        <v>3691</v>
      </c>
      <c r="G3697" t="b">
        <v>0</v>
      </c>
    </row>
    <row r="3698" spans="5:7" x14ac:dyDescent="0.25">
      <c r="E3698">
        <v>3692</v>
      </c>
      <c r="G3698" t="b">
        <v>0</v>
      </c>
    </row>
    <row r="3699" spans="5:7" x14ac:dyDescent="0.25">
      <c r="E3699">
        <v>3693</v>
      </c>
      <c r="G3699" t="b">
        <v>1</v>
      </c>
    </row>
    <row r="3700" spans="5:7" x14ac:dyDescent="0.25">
      <c r="E3700">
        <v>3694</v>
      </c>
      <c r="G3700" t="b">
        <v>0</v>
      </c>
    </row>
    <row r="3701" spans="5:7" x14ac:dyDescent="0.25">
      <c r="E3701">
        <v>3695</v>
      </c>
      <c r="G3701" t="b">
        <v>0</v>
      </c>
    </row>
    <row r="3702" spans="5:7" x14ac:dyDescent="0.25">
      <c r="E3702">
        <v>3696</v>
      </c>
      <c r="G3702" t="b">
        <v>0</v>
      </c>
    </row>
    <row r="3703" spans="5:7" x14ac:dyDescent="0.25">
      <c r="E3703">
        <v>3697</v>
      </c>
      <c r="G3703" t="b">
        <v>1</v>
      </c>
    </row>
    <row r="3704" spans="5:7" x14ac:dyDescent="0.25">
      <c r="E3704">
        <v>3698</v>
      </c>
      <c r="G3704" t="b">
        <v>0</v>
      </c>
    </row>
    <row r="3705" spans="5:7" x14ac:dyDescent="0.25">
      <c r="E3705">
        <v>3699</v>
      </c>
      <c r="G3705" t="b">
        <v>0</v>
      </c>
    </row>
    <row r="3706" spans="5:7" x14ac:dyDescent="0.25">
      <c r="E3706">
        <v>3700</v>
      </c>
      <c r="G3706" t="b">
        <v>0</v>
      </c>
    </row>
    <row r="3707" spans="5:7" x14ac:dyDescent="0.25">
      <c r="E3707">
        <v>3701</v>
      </c>
      <c r="G3707" t="b">
        <v>0</v>
      </c>
    </row>
    <row r="3708" spans="5:7" x14ac:dyDescent="0.25">
      <c r="E3708">
        <v>3702</v>
      </c>
      <c r="G3708" t="b">
        <v>0</v>
      </c>
    </row>
    <row r="3709" spans="5:7" x14ac:dyDescent="0.25">
      <c r="E3709">
        <v>3703</v>
      </c>
      <c r="G3709" t="b">
        <v>0</v>
      </c>
    </row>
    <row r="3710" spans="5:7" x14ac:dyDescent="0.25">
      <c r="E3710">
        <v>3704</v>
      </c>
      <c r="G3710" t="b">
        <v>1</v>
      </c>
    </row>
    <row r="3711" spans="5:7" x14ac:dyDescent="0.25">
      <c r="E3711">
        <v>3705</v>
      </c>
      <c r="G3711" t="b">
        <v>0</v>
      </c>
    </row>
    <row r="3712" spans="5:7" x14ac:dyDescent="0.25">
      <c r="E3712">
        <v>3706</v>
      </c>
      <c r="G3712" t="b">
        <v>0</v>
      </c>
    </row>
    <row r="3713" spans="5:7" x14ac:dyDescent="0.25">
      <c r="E3713">
        <v>3707</v>
      </c>
      <c r="G3713" t="b">
        <v>0</v>
      </c>
    </row>
    <row r="3714" spans="5:7" x14ac:dyDescent="0.25">
      <c r="E3714">
        <v>3708</v>
      </c>
      <c r="G3714" t="b">
        <v>0</v>
      </c>
    </row>
    <row r="3715" spans="5:7" x14ac:dyDescent="0.25">
      <c r="E3715">
        <v>3709</v>
      </c>
      <c r="G3715" t="b">
        <v>0</v>
      </c>
    </row>
    <row r="3716" spans="5:7" x14ac:dyDescent="0.25">
      <c r="E3716">
        <v>3710</v>
      </c>
      <c r="G3716" t="b">
        <v>0</v>
      </c>
    </row>
    <row r="3717" spans="5:7" x14ac:dyDescent="0.25">
      <c r="E3717">
        <v>3711</v>
      </c>
      <c r="G3717" t="b">
        <v>0</v>
      </c>
    </row>
    <row r="3718" spans="5:7" x14ac:dyDescent="0.25">
      <c r="E3718">
        <v>3712</v>
      </c>
      <c r="G3718" t="b">
        <v>0</v>
      </c>
    </row>
    <row r="3719" spans="5:7" x14ac:dyDescent="0.25">
      <c r="E3719">
        <v>3713</v>
      </c>
      <c r="G3719" t="b">
        <v>0</v>
      </c>
    </row>
    <row r="3720" spans="5:7" x14ac:dyDescent="0.25">
      <c r="E3720">
        <v>3714</v>
      </c>
      <c r="G3720" t="b">
        <v>0</v>
      </c>
    </row>
    <row r="3721" spans="5:7" x14ac:dyDescent="0.25">
      <c r="E3721">
        <v>3715</v>
      </c>
      <c r="G3721" t="b">
        <v>0</v>
      </c>
    </row>
    <row r="3722" spans="5:7" x14ac:dyDescent="0.25">
      <c r="E3722">
        <v>3716</v>
      </c>
      <c r="G3722" t="b">
        <v>0</v>
      </c>
    </row>
    <row r="3723" spans="5:7" x14ac:dyDescent="0.25">
      <c r="E3723">
        <v>3717</v>
      </c>
      <c r="G3723" t="b">
        <v>0</v>
      </c>
    </row>
    <row r="3724" spans="5:7" x14ac:dyDescent="0.25">
      <c r="E3724">
        <v>3718</v>
      </c>
      <c r="G3724" t="b">
        <v>0</v>
      </c>
    </row>
    <row r="3725" spans="5:7" x14ac:dyDescent="0.25">
      <c r="E3725">
        <v>3719</v>
      </c>
      <c r="G3725" t="b">
        <v>0</v>
      </c>
    </row>
    <row r="3726" spans="5:7" x14ac:dyDescent="0.25">
      <c r="E3726">
        <v>3720</v>
      </c>
      <c r="G3726" t="b">
        <v>0</v>
      </c>
    </row>
    <row r="3727" spans="5:7" x14ac:dyDescent="0.25">
      <c r="E3727">
        <v>3721</v>
      </c>
      <c r="G3727" t="b">
        <v>0</v>
      </c>
    </row>
    <row r="3728" spans="5:7" x14ac:dyDescent="0.25">
      <c r="E3728">
        <v>3722</v>
      </c>
      <c r="G3728" t="b">
        <v>0</v>
      </c>
    </row>
    <row r="3729" spans="5:7" x14ac:dyDescent="0.25">
      <c r="E3729">
        <v>3723</v>
      </c>
      <c r="G3729" t="b">
        <v>0</v>
      </c>
    </row>
    <row r="3730" spans="5:7" x14ac:dyDescent="0.25">
      <c r="E3730">
        <v>3724</v>
      </c>
      <c r="G3730" t="b">
        <v>1</v>
      </c>
    </row>
    <row r="3731" spans="5:7" x14ac:dyDescent="0.25">
      <c r="E3731">
        <v>3725</v>
      </c>
      <c r="G3731" t="b">
        <v>0</v>
      </c>
    </row>
    <row r="3732" spans="5:7" x14ac:dyDescent="0.25">
      <c r="E3732">
        <v>3726</v>
      </c>
      <c r="G3732" t="b">
        <v>0</v>
      </c>
    </row>
    <row r="3733" spans="5:7" x14ac:dyDescent="0.25">
      <c r="E3733">
        <v>3727</v>
      </c>
      <c r="G3733" t="b">
        <v>0</v>
      </c>
    </row>
    <row r="3734" spans="5:7" x14ac:dyDescent="0.25">
      <c r="E3734">
        <v>3728</v>
      </c>
      <c r="G3734" t="b">
        <v>0</v>
      </c>
    </row>
    <row r="3735" spans="5:7" x14ac:dyDescent="0.25">
      <c r="E3735">
        <v>3729</v>
      </c>
      <c r="G3735" t="b">
        <v>0</v>
      </c>
    </row>
    <row r="3736" spans="5:7" x14ac:dyDescent="0.25">
      <c r="E3736">
        <v>3730</v>
      </c>
      <c r="G3736" t="b">
        <v>0</v>
      </c>
    </row>
    <row r="3737" spans="5:7" x14ac:dyDescent="0.25">
      <c r="E3737">
        <v>3731</v>
      </c>
      <c r="G3737" t="b">
        <v>0</v>
      </c>
    </row>
    <row r="3738" spans="5:7" x14ac:dyDescent="0.25">
      <c r="E3738">
        <v>3732</v>
      </c>
      <c r="G3738" t="b">
        <v>0</v>
      </c>
    </row>
    <row r="3739" spans="5:7" x14ac:dyDescent="0.25">
      <c r="E3739">
        <v>3733</v>
      </c>
      <c r="G3739" t="b">
        <v>0</v>
      </c>
    </row>
    <row r="3740" spans="5:7" x14ac:dyDescent="0.25">
      <c r="E3740">
        <v>3734</v>
      </c>
      <c r="G3740" t="b">
        <v>0</v>
      </c>
    </row>
    <row r="3741" spans="5:7" x14ac:dyDescent="0.25">
      <c r="E3741">
        <v>3735</v>
      </c>
      <c r="G3741" t="b">
        <v>0</v>
      </c>
    </row>
    <row r="3742" spans="5:7" x14ac:dyDescent="0.25">
      <c r="E3742">
        <v>3736</v>
      </c>
      <c r="G3742" t="b">
        <v>0</v>
      </c>
    </row>
    <row r="3743" spans="5:7" x14ac:dyDescent="0.25">
      <c r="E3743">
        <v>3737</v>
      </c>
      <c r="G3743" t="b">
        <v>0</v>
      </c>
    </row>
    <row r="3744" spans="5:7" x14ac:dyDescent="0.25">
      <c r="E3744">
        <v>3738</v>
      </c>
      <c r="G3744" t="b">
        <v>0</v>
      </c>
    </row>
    <row r="3745" spans="5:7" x14ac:dyDescent="0.25">
      <c r="E3745">
        <v>3739</v>
      </c>
      <c r="G3745" t="b">
        <v>0</v>
      </c>
    </row>
    <row r="3746" spans="5:7" x14ac:dyDescent="0.25">
      <c r="E3746">
        <v>3740</v>
      </c>
      <c r="G3746" t="b">
        <v>0</v>
      </c>
    </row>
    <row r="3747" spans="5:7" x14ac:dyDescent="0.25">
      <c r="E3747">
        <v>3741</v>
      </c>
      <c r="G3747" t="b">
        <v>0</v>
      </c>
    </row>
    <row r="3748" spans="5:7" x14ac:dyDescent="0.25">
      <c r="E3748">
        <v>3742</v>
      </c>
      <c r="G3748" t="b">
        <v>0</v>
      </c>
    </row>
    <row r="3749" spans="5:7" x14ac:dyDescent="0.25">
      <c r="E3749">
        <v>3743</v>
      </c>
      <c r="G3749" t="b">
        <v>0</v>
      </c>
    </row>
    <row r="3750" spans="5:7" x14ac:dyDescent="0.25">
      <c r="E3750">
        <v>3744</v>
      </c>
      <c r="G3750" t="b">
        <v>0</v>
      </c>
    </row>
    <row r="3751" spans="5:7" x14ac:dyDescent="0.25">
      <c r="E3751">
        <v>3745</v>
      </c>
      <c r="G3751" t="b">
        <v>1</v>
      </c>
    </row>
    <row r="3752" spans="5:7" x14ac:dyDescent="0.25">
      <c r="E3752">
        <v>3746</v>
      </c>
      <c r="G3752" t="b">
        <v>0</v>
      </c>
    </row>
    <row r="3753" spans="5:7" x14ac:dyDescent="0.25">
      <c r="E3753">
        <v>3747</v>
      </c>
      <c r="G3753" t="b">
        <v>0</v>
      </c>
    </row>
    <row r="3754" spans="5:7" x14ac:dyDescent="0.25">
      <c r="E3754">
        <v>3748</v>
      </c>
      <c r="G3754" t="b">
        <v>0</v>
      </c>
    </row>
    <row r="3755" spans="5:7" x14ac:dyDescent="0.25">
      <c r="E3755">
        <v>3749</v>
      </c>
      <c r="G3755" t="b">
        <v>0</v>
      </c>
    </row>
    <row r="3756" spans="5:7" x14ac:dyDescent="0.25">
      <c r="E3756">
        <v>3750</v>
      </c>
      <c r="G3756" t="b">
        <v>0</v>
      </c>
    </row>
    <row r="3757" spans="5:7" x14ac:dyDescent="0.25">
      <c r="E3757">
        <v>3751</v>
      </c>
      <c r="G3757" t="b">
        <v>0</v>
      </c>
    </row>
    <row r="3758" spans="5:7" x14ac:dyDescent="0.25">
      <c r="E3758">
        <v>3752</v>
      </c>
      <c r="G3758" t="b">
        <v>0</v>
      </c>
    </row>
    <row r="3759" spans="5:7" x14ac:dyDescent="0.25">
      <c r="E3759">
        <v>3753</v>
      </c>
      <c r="G3759" t="b">
        <v>0</v>
      </c>
    </row>
    <row r="3760" spans="5:7" x14ac:dyDescent="0.25">
      <c r="E3760">
        <v>3754</v>
      </c>
      <c r="G3760" t="b">
        <v>0</v>
      </c>
    </row>
    <row r="3761" spans="5:7" x14ac:dyDescent="0.25">
      <c r="E3761">
        <v>3755</v>
      </c>
      <c r="G3761" t="b">
        <v>0</v>
      </c>
    </row>
    <row r="3762" spans="5:7" x14ac:dyDescent="0.25">
      <c r="E3762">
        <v>3756</v>
      </c>
      <c r="G3762" t="b">
        <v>0</v>
      </c>
    </row>
    <row r="3763" spans="5:7" x14ac:dyDescent="0.25">
      <c r="E3763">
        <v>3757</v>
      </c>
      <c r="G3763" t="b">
        <v>0</v>
      </c>
    </row>
    <row r="3764" spans="5:7" x14ac:dyDescent="0.25">
      <c r="E3764">
        <v>3758</v>
      </c>
      <c r="G3764" t="b">
        <v>0</v>
      </c>
    </row>
    <row r="3765" spans="5:7" x14ac:dyDescent="0.25">
      <c r="E3765">
        <v>3759</v>
      </c>
      <c r="G3765" t="b">
        <v>0</v>
      </c>
    </row>
    <row r="3766" spans="5:7" x14ac:dyDescent="0.25">
      <c r="E3766">
        <v>3760</v>
      </c>
      <c r="G3766" t="b">
        <v>0</v>
      </c>
    </row>
    <row r="3767" spans="5:7" x14ac:dyDescent="0.25">
      <c r="E3767">
        <v>3761</v>
      </c>
      <c r="G3767" t="b">
        <v>0</v>
      </c>
    </row>
    <row r="3768" spans="5:7" x14ac:dyDescent="0.25">
      <c r="E3768">
        <v>3762</v>
      </c>
      <c r="G3768" t="b">
        <v>0</v>
      </c>
    </row>
    <row r="3769" spans="5:7" x14ac:dyDescent="0.25">
      <c r="E3769">
        <v>3763</v>
      </c>
      <c r="G3769" t="b">
        <v>1</v>
      </c>
    </row>
    <row r="3770" spans="5:7" x14ac:dyDescent="0.25">
      <c r="E3770">
        <v>3764</v>
      </c>
      <c r="G3770" t="b">
        <v>0</v>
      </c>
    </row>
    <row r="3771" spans="5:7" x14ac:dyDescent="0.25">
      <c r="E3771">
        <v>3765</v>
      </c>
      <c r="G3771" t="b">
        <v>0</v>
      </c>
    </row>
    <row r="3772" spans="5:7" x14ac:dyDescent="0.25">
      <c r="E3772">
        <v>3766</v>
      </c>
      <c r="G3772" t="b">
        <v>0</v>
      </c>
    </row>
    <row r="3773" spans="5:7" x14ac:dyDescent="0.25">
      <c r="E3773">
        <v>3767</v>
      </c>
      <c r="G3773" t="b">
        <v>0</v>
      </c>
    </row>
    <row r="3774" spans="5:7" x14ac:dyDescent="0.25">
      <c r="E3774">
        <v>3768</v>
      </c>
      <c r="G3774" t="b">
        <v>0</v>
      </c>
    </row>
    <row r="3775" spans="5:7" x14ac:dyDescent="0.25">
      <c r="E3775">
        <v>3769</v>
      </c>
      <c r="G3775" t="b">
        <v>1</v>
      </c>
    </row>
    <row r="3776" spans="5:7" x14ac:dyDescent="0.25">
      <c r="E3776">
        <v>3770</v>
      </c>
      <c r="G3776" t="b">
        <v>0</v>
      </c>
    </row>
    <row r="3777" spans="5:7" x14ac:dyDescent="0.25">
      <c r="E3777">
        <v>3771</v>
      </c>
      <c r="G3777" t="b">
        <v>0</v>
      </c>
    </row>
    <row r="3778" spans="5:7" x14ac:dyDescent="0.25">
      <c r="E3778">
        <v>3772</v>
      </c>
      <c r="G3778" t="b">
        <v>1</v>
      </c>
    </row>
    <row r="3779" spans="5:7" x14ac:dyDescent="0.25">
      <c r="E3779">
        <v>3773</v>
      </c>
      <c r="G3779" t="b">
        <v>0</v>
      </c>
    </row>
    <row r="3780" spans="5:7" x14ac:dyDescent="0.25">
      <c r="E3780">
        <v>3774</v>
      </c>
      <c r="G3780" t="b">
        <v>0</v>
      </c>
    </row>
    <row r="3781" spans="5:7" x14ac:dyDescent="0.25">
      <c r="E3781">
        <v>3775</v>
      </c>
      <c r="G3781" t="b">
        <v>0</v>
      </c>
    </row>
    <row r="3782" spans="5:7" x14ac:dyDescent="0.25">
      <c r="E3782">
        <v>3776</v>
      </c>
      <c r="G3782" t="b">
        <v>0</v>
      </c>
    </row>
    <row r="3783" spans="5:7" x14ac:dyDescent="0.25">
      <c r="E3783">
        <v>3777</v>
      </c>
      <c r="G3783" t="b">
        <v>0</v>
      </c>
    </row>
    <row r="3784" spans="5:7" x14ac:dyDescent="0.25">
      <c r="E3784">
        <v>3778</v>
      </c>
      <c r="G3784" t="b">
        <v>0</v>
      </c>
    </row>
    <row r="3785" spans="5:7" x14ac:dyDescent="0.25">
      <c r="E3785">
        <v>3779</v>
      </c>
      <c r="G3785" t="b">
        <v>0</v>
      </c>
    </row>
    <row r="3786" spans="5:7" x14ac:dyDescent="0.25">
      <c r="E3786">
        <v>3780</v>
      </c>
      <c r="G3786" t="b">
        <v>0</v>
      </c>
    </row>
    <row r="3787" spans="5:7" x14ac:dyDescent="0.25">
      <c r="E3787">
        <v>3781</v>
      </c>
      <c r="G3787" t="b">
        <v>0</v>
      </c>
    </row>
    <row r="3788" spans="5:7" x14ac:dyDescent="0.25">
      <c r="E3788">
        <v>3782</v>
      </c>
      <c r="G3788" t="b">
        <v>0</v>
      </c>
    </row>
    <row r="3789" spans="5:7" x14ac:dyDescent="0.25">
      <c r="E3789">
        <v>3783</v>
      </c>
      <c r="G3789" t="b">
        <v>0</v>
      </c>
    </row>
    <row r="3790" spans="5:7" x14ac:dyDescent="0.25">
      <c r="E3790">
        <v>3784</v>
      </c>
      <c r="G3790" t="b">
        <v>0</v>
      </c>
    </row>
    <row r="3791" spans="5:7" x14ac:dyDescent="0.25">
      <c r="E3791">
        <v>3785</v>
      </c>
      <c r="G3791" t="b">
        <v>0</v>
      </c>
    </row>
    <row r="3792" spans="5:7" x14ac:dyDescent="0.25">
      <c r="E3792">
        <v>3786</v>
      </c>
      <c r="G3792" t="b">
        <v>0</v>
      </c>
    </row>
    <row r="3793" spans="5:7" x14ac:dyDescent="0.25">
      <c r="E3793">
        <v>3787</v>
      </c>
      <c r="G3793" t="b">
        <v>0</v>
      </c>
    </row>
    <row r="3794" spans="5:7" x14ac:dyDescent="0.25">
      <c r="E3794">
        <v>3788</v>
      </c>
      <c r="G3794" t="b">
        <v>1</v>
      </c>
    </row>
    <row r="3795" spans="5:7" x14ac:dyDescent="0.25">
      <c r="E3795">
        <v>3789</v>
      </c>
      <c r="G3795" t="b">
        <v>0</v>
      </c>
    </row>
    <row r="3796" spans="5:7" x14ac:dyDescent="0.25">
      <c r="E3796">
        <v>3790</v>
      </c>
      <c r="G3796" t="b">
        <v>0</v>
      </c>
    </row>
    <row r="3797" spans="5:7" x14ac:dyDescent="0.25">
      <c r="E3797">
        <v>3791</v>
      </c>
      <c r="G3797" t="b">
        <v>0</v>
      </c>
    </row>
    <row r="3798" spans="5:7" x14ac:dyDescent="0.25">
      <c r="E3798">
        <v>3792</v>
      </c>
      <c r="G3798" t="b">
        <v>0</v>
      </c>
    </row>
    <row r="3799" spans="5:7" x14ac:dyDescent="0.25">
      <c r="E3799">
        <v>3793</v>
      </c>
      <c r="G3799" t="b">
        <v>0</v>
      </c>
    </row>
    <row r="3800" spans="5:7" x14ac:dyDescent="0.25">
      <c r="E3800">
        <v>3794</v>
      </c>
      <c r="G3800" t="b">
        <v>0</v>
      </c>
    </row>
    <row r="3801" spans="5:7" x14ac:dyDescent="0.25">
      <c r="E3801">
        <v>3795</v>
      </c>
      <c r="G3801" t="b">
        <v>0</v>
      </c>
    </row>
    <row r="3802" spans="5:7" x14ac:dyDescent="0.25">
      <c r="E3802">
        <v>3796</v>
      </c>
      <c r="G3802" t="b">
        <v>0</v>
      </c>
    </row>
    <row r="3803" spans="5:7" x14ac:dyDescent="0.25">
      <c r="E3803">
        <v>3797</v>
      </c>
      <c r="G3803" t="b">
        <v>0</v>
      </c>
    </row>
    <row r="3804" spans="5:7" x14ac:dyDescent="0.25">
      <c r="E3804">
        <v>3798</v>
      </c>
      <c r="G3804" t="b">
        <v>0</v>
      </c>
    </row>
    <row r="3805" spans="5:7" x14ac:dyDescent="0.25">
      <c r="E3805">
        <v>3799</v>
      </c>
      <c r="G3805" t="b">
        <v>0</v>
      </c>
    </row>
    <row r="3806" spans="5:7" x14ac:dyDescent="0.25">
      <c r="E3806">
        <v>3800</v>
      </c>
      <c r="G3806" t="b">
        <v>0</v>
      </c>
    </row>
    <row r="3807" spans="5:7" x14ac:dyDescent="0.25">
      <c r="E3807">
        <v>3801</v>
      </c>
      <c r="G3807" t="b">
        <v>0</v>
      </c>
    </row>
    <row r="3808" spans="5:7" x14ac:dyDescent="0.25">
      <c r="E3808">
        <v>3802</v>
      </c>
      <c r="G3808" t="b">
        <v>0</v>
      </c>
    </row>
    <row r="3809" spans="5:7" x14ac:dyDescent="0.25">
      <c r="E3809">
        <v>3803</v>
      </c>
      <c r="G3809" t="b">
        <v>0</v>
      </c>
    </row>
    <row r="3810" spans="5:7" x14ac:dyDescent="0.25">
      <c r="E3810">
        <v>3804</v>
      </c>
      <c r="G3810" t="b">
        <v>0</v>
      </c>
    </row>
    <row r="3811" spans="5:7" x14ac:dyDescent="0.25">
      <c r="E3811">
        <v>3805</v>
      </c>
      <c r="G3811" t="b">
        <v>0</v>
      </c>
    </row>
    <row r="3812" spans="5:7" x14ac:dyDescent="0.25">
      <c r="E3812">
        <v>3806</v>
      </c>
      <c r="G3812" t="b">
        <v>0</v>
      </c>
    </row>
    <row r="3813" spans="5:7" x14ac:dyDescent="0.25">
      <c r="E3813">
        <v>3807</v>
      </c>
      <c r="G3813" t="b">
        <v>0</v>
      </c>
    </row>
    <row r="3814" spans="5:7" x14ac:dyDescent="0.25">
      <c r="E3814">
        <v>3808</v>
      </c>
      <c r="G3814" t="b">
        <v>0</v>
      </c>
    </row>
    <row r="3815" spans="5:7" x14ac:dyDescent="0.25">
      <c r="E3815">
        <v>3809</v>
      </c>
      <c r="G3815" t="b">
        <v>0</v>
      </c>
    </row>
    <row r="3816" spans="5:7" x14ac:dyDescent="0.25">
      <c r="E3816">
        <v>3810</v>
      </c>
      <c r="G3816" t="b">
        <v>0</v>
      </c>
    </row>
    <row r="3817" spans="5:7" x14ac:dyDescent="0.25">
      <c r="E3817">
        <v>3811</v>
      </c>
      <c r="G3817" t="b">
        <v>0</v>
      </c>
    </row>
    <row r="3818" spans="5:7" x14ac:dyDescent="0.25">
      <c r="E3818">
        <v>3812</v>
      </c>
      <c r="G3818" t="b">
        <v>0</v>
      </c>
    </row>
    <row r="3819" spans="5:7" x14ac:dyDescent="0.25">
      <c r="E3819">
        <v>3813</v>
      </c>
      <c r="G3819" t="b">
        <v>0</v>
      </c>
    </row>
    <row r="3820" spans="5:7" x14ac:dyDescent="0.25">
      <c r="E3820">
        <v>3814</v>
      </c>
      <c r="G3820" t="b">
        <v>0</v>
      </c>
    </row>
    <row r="3821" spans="5:7" x14ac:dyDescent="0.25">
      <c r="E3821">
        <v>3815</v>
      </c>
      <c r="G3821" t="b">
        <v>0</v>
      </c>
    </row>
    <row r="3822" spans="5:7" x14ac:dyDescent="0.25">
      <c r="E3822">
        <v>3816</v>
      </c>
      <c r="G3822" t="b">
        <v>1</v>
      </c>
    </row>
    <row r="3823" spans="5:7" x14ac:dyDescent="0.25">
      <c r="E3823">
        <v>3817</v>
      </c>
      <c r="G3823" t="b">
        <v>0</v>
      </c>
    </row>
    <row r="3824" spans="5:7" x14ac:dyDescent="0.25">
      <c r="E3824">
        <v>3818</v>
      </c>
      <c r="G3824" t="b">
        <v>0</v>
      </c>
    </row>
    <row r="3825" spans="5:7" x14ac:dyDescent="0.25">
      <c r="E3825">
        <v>3819</v>
      </c>
      <c r="G3825" t="b">
        <v>0</v>
      </c>
    </row>
    <row r="3826" spans="5:7" x14ac:dyDescent="0.25">
      <c r="E3826">
        <v>3820</v>
      </c>
      <c r="G3826" t="b">
        <v>0</v>
      </c>
    </row>
    <row r="3827" spans="5:7" x14ac:dyDescent="0.25">
      <c r="E3827">
        <v>3821</v>
      </c>
      <c r="G3827" t="b">
        <v>0</v>
      </c>
    </row>
    <row r="3828" spans="5:7" x14ac:dyDescent="0.25">
      <c r="E3828">
        <v>3822</v>
      </c>
      <c r="G3828" t="b">
        <v>1</v>
      </c>
    </row>
    <row r="3829" spans="5:7" x14ac:dyDescent="0.25">
      <c r="E3829">
        <v>3823</v>
      </c>
      <c r="G3829" t="b">
        <v>0</v>
      </c>
    </row>
    <row r="3830" spans="5:7" x14ac:dyDescent="0.25">
      <c r="E3830">
        <v>3824</v>
      </c>
      <c r="G3830" t="b">
        <v>0</v>
      </c>
    </row>
    <row r="3831" spans="5:7" x14ac:dyDescent="0.25">
      <c r="E3831">
        <v>3825</v>
      </c>
      <c r="G3831" t="b">
        <v>1</v>
      </c>
    </row>
    <row r="3832" spans="5:7" x14ac:dyDescent="0.25">
      <c r="E3832">
        <v>3826</v>
      </c>
      <c r="G3832" t="b">
        <v>0</v>
      </c>
    </row>
    <row r="3833" spans="5:7" x14ac:dyDescent="0.25">
      <c r="E3833">
        <v>3827</v>
      </c>
      <c r="G3833" t="b">
        <v>0</v>
      </c>
    </row>
    <row r="3834" spans="5:7" x14ac:dyDescent="0.25">
      <c r="E3834">
        <v>3828</v>
      </c>
      <c r="G3834" t="b">
        <v>0</v>
      </c>
    </row>
    <row r="3835" spans="5:7" x14ac:dyDescent="0.25">
      <c r="E3835">
        <v>3829</v>
      </c>
      <c r="G3835" t="b">
        <v>0</v>
      </c>
    </row>
    <row r="3836" spans="5:7" x14ac:dyDescent="0.25">
      <c r="E3836">
        <v>3830</v>
      </c>
      <c r="G3836" t="b">
        <v>0</v>
      </c>
    </row>
    <row r="3837" spans="5:7" x14ac:dyDescent="0.25">
      <c r="E3837">
        <v>3831</v>
      </c>
      <c r="G3837" t="b">
        <v>0</v>
      </c>
    </row>
    <row r="3838" spans="5:7" x14ac:dyDescent="0.25">
      <c r="E3838">
        <v>3832</v>
      </c>
      <c r="G3838" t="b">
        <v>0</v>
      </c>
    </row>
    <row r="3839" spans="5:7" x14ac:dyDescent="0.25">
      <c r="E3839">
        <v>3833</v>
      </c>
      <c r="G3839" t="b">
        <v>0</v>
      </c>
    </row>
    <row r="3840" spans="5:7" x14ac:dyDescent="0.25">
      <c r="E3840">
        <v>3834</v>
      </c>
      <c r="G3840" t="b">
        <v>0</v>
      </c>
    </row>
    <row r="3841" spans="5:7" x14ac:dyDescent="0.25">
      <c r="E3841">
        <v>3835</v>
      </c>
      <c r="G3841" t="b">
        <v>0</v>
      </c>
    </row>
    <row r="3842" spans="5:7" x14ac:dyDescent="0.25">
      <c r="E3842">
        <v>3836</v>
      </c>
      <c r="G3842" t="b">
        <v>0</v>
      </c>
    </row>
    <row r="3843" spans="5:7" x14ac:dyDescent="0.25">
      <c r="E3843">
        <v>3837</v>
      </c>
      <c r="G3843" t="b">
        <v>0</v>
      </c>
    </row>
    <row r="3844" spans="5:7" x14ac:dyDescent="0.25">
      <c r="E3844">
        <v>3838</v>
      </c>
      <c r="G3844" t="b">
        <v>0</v>
      </c>
    </row>
    <row r="3845" spans="5:7" x14ac:dyDescent="0.25">
      <c r="E3845">
        <v>3839</v>
      </c>
      <c r="G3845" t="b">
        <v>0</v>
      </c>
    </row>
    <row r="3846" spans="5:7" x14ac:dyDescent="0.25">
      <c r="E3846">
        <v>3840</v>
      </c>
      <c r="G3846" t="b">
        <v>1</v>
      </c>
    </row>
    <row r="3847" spans="5:7" x14ac:dyDescent="0.25">
      <c r="E3847">
        <v>3841</v>
      </c>
      <c r="G3847" t="b">
        <v>0</v>
      </c>
    </row>
    <row r="3848" spans="5:7" x14ac:dyDescent="0.25">
      <c r="E3848">
        <v>3842</v>
      </c>
      <c r="G3848" t="b">
        <v>0</v>
      </c>
    </row>
    <row r="3849" spans="5:7" x14ac:dyDescent="0.25">
      <c r="E3849">
        <v>3843</v>
      </c>
      <c r="G3849" t="b">
        <v>0</v>
      </c>
    </row>
    <row r="3850" spans="5:7" x14ac:dyDescent="0.25">
      <c r="E3850">
        <v>3844</v>
      </c>
      <c r="G3850" t="b">
        <v>0</v>
      </c>
    </row>
    <row r="3851" spans="5:7" x14ac:dyDescent="0.25">
      <c r="E3851">
        <v>3845</v>
      </c>
      <c r="G3851" t="b">
        <v>0</v>
      </c>
    </row>
    <row r="3852" spans="5:7" x14ac:dyDescent="0.25">
      <c r="E3852">
        <v>3846</v>
      </c>
      <c r="G3852" t="b">
        <v>0</v>
      </c>
    </row>
    <row r="3853" spans="5:7" x14ac:dyDescent="0.25">
      <c r="E3853">
        <v>3847</v>
      </c>
      <c r="G3853" t="b">
        <v>0</v>
      </c>
    </row>
    <row r="3854" spans="5:7" x14ac:dyDescent="0.25">
      <c r="E3854">
        <v>3848</v>
      </c>
      <c r="G3854" t="b">
        <v>0</v>
      </c>
    </row>
    <row r="3855" spans="5:7" x14ac:dyDescent="0.25">
      <c r="E3855">
        <v>3849</v>
      </c>
      <c r="G3855" t="b">
        <v>0</v>
      </c>
    </row>
    <row r="3856" spans="5:7" x14ac:dyDescent="0.25">
      <c r="E3856">
        <v>3850</v>
      </c>
      <c r="G3856" t="b">
        <v>0</v>
      </c>
    </row>
    <row r="3857" spans="5:7" x14ac:dyDescent="0.25">
      <c r="E3857">
        <v>3851</v>
      </c>
      <c r="G3857" t="b">
        <v>0</v>
      </c>
    </row>
    <row r="3858" spans="5:7" x14ac:dyDescent="0.25">
      <c r="E3858">
        <v>3852</v>
      </c>
      <c r="G3858" t="b">
        <v>0</v>
      </c>
    </row>
    <row r="3859" spans="5:7" x14ac:dyDescent="0.25">
      <c r="E3859">
        <v>3853</v>
      </c>
      <c r="G3859" t="b">
        <v>0</v>
      </c>
    </row>
    <row r="3860" spans="5:7" x14ac:dyDescent="0.25">
      <c r="E3860">
        <v>3854</v>
      </c>
      <c r="G3860" t="b">
        <v>0</v>
      </c>
    </row>
    <row r="3861" spans="5:7" x14ac:dyDescent="0.25">
      <c r="E3861">
        <v>3855</v>
      </c>
      <c r="G3861" t="b">
        <v>0</v>
      </c>
    </row>
    <row r="3862" spans="5:7" x14ac:dyDescent="0.25">
      <c r="E3862">
        <v>3856</v>
      </c>
      <c r="G3862" t="b">
        <v>0</v>
      </c>
    </row>
    <row r="3863" spans="5:7" x14ac:dyDescent="0.25">
      <c r="E3863">
        <v>3857</v>
      </c>
      <c r="G3863" t="b">
        <v>0</v>
      </c>
    </row>
    <row r="3864" spans="5:7" x14ac:dyDescent="0.25">
      <c r="E3864">
        <v>3858</v>
      </c>
      <c r="G3864" t="b">
        <v>0</v>
      </c>
    </row>
    <row r="3865" spans="5:7" x14ac:dyDescent="0.25">
      <c r="E3865">
        <v>3859</v>
      </c>
      <c r="G3865" t="b">
        <v>0</v>
      </c>
    </row>
    <row r="3866" spans="5:7" x14ac:dyDescent="0.25">
      <c r="E3866">
        <v>3860</v>
      </c>
      <c r="G3866" t="b">
        <v>0</v>
      </c>
    </row>
    <row r="3867" spans="5:7" x14ac:dyDescent="0.25">
      <c r="E3867">
        <v>3861</v>
      </c>
      <c r="G3867" t="b">
        <v>0</v>
      </c>
    </row>
    <row r="3868" spans="5:7" x14ac:dyDescent="0.25">
      <c r="E3868">
        <v>3862</v>
      </c>
      <c r="G3868" t="b">
        <v>0</v>
      </c>
    </row>
    <row r="3869" spans="5:7" x14ac:dyDescent="0.25">
      <c r="E3869">
        <v>3863</v>
      </c>
      <c r="G3869" t="b">
        <v>0</v>
      </c>
    </row>
    <row r="3870" spans="5:7" x14ac:dyDescent="0.25">
      <c r="E3870">
        <v>3864</v>
      </c>
      <c r="G3870" t="b">
        <v>0</v>
      </c>
    </row>
    <row r="3871" spans="5:7" x14ac:dyDescent="0.25">
      <c r="E3871">
        <v>3865</v>
      </c>
      <c r="G3871" t="b">
        <v>0</v>
      </c>
    </row>
    <row r="3872" spans="5:7" x14ac:dyDescent="0.25">
      <c r="E3872">
        <v>3866</v>
      </c>
      <c r="G3872" t="b">
        <v>0</v>
      </c>
    </row>
    <row r="3873" spans="5:7" x14ac:dyDescent="0.25">
      <c r="E3873">
        <v>3867</v>
      </c>
      <c r="G3873" t="b">
        <v>0</v>
      </c>
    </row>
    <row r="3874" spans="5:7" x14ac:dyDescent="0.25">
      <c r="E3874">
        <v>3868</v>
      </c>
      <c r="G3874" t="b">
        <v>0</v>
      </c>
    </row>
    <row r="3875" spans="5:7" x14ac:dyDescent="0.25">
      <c r="E3875">
        <v>3869</v>
      </c>
      <c r="G3875" t="b">
        <v>0</v>
      </c>
    </row>
    <row r="3876" spans="5:7" x14ac:dyDescent="0.25">
      <c r="E3876">
        <v>3870</v>
      </c>
      <c r="G3876" t="b">
        <v>0</v>
      </c>
    </row>
    <row r="3877" spans="5:7" x14ac:dyDescent="0.25">
      <c r="E3877">
        <v>3871</v>
      </c>
      <c r="G3877" t="b">
        <v>0</v>
      </c>
    </row>
    <row r="3878" spans="5:7" x14ac:dyDescent="0.25">
      <c r="E3878">
        <v>3872</v>
      </c>
      <c r="G3878" t="b">
        <v>0</v>
      </c>
    </row>
    <row r="3879" spans="5:7" x14ac:dyDescent="0.25">
      <c r="E3879">
        <v>3873</v>
      </c>
      <c r="G3879" t="b">
        <v>0</v>
      </c>
    </row>
    <row r="3880" spans="5:7" x14ac:dyDescent="0.25">
      <c r="E3880">
        <v>3874</v>
      </c>
      <c r="G3880" t="b">
        <v>0</v>
      </c>
    </row>
    <row r="3881" spans="5:7" x14ac:dyDescent="0.25">
      <c r="E3881">
        <v>3875</v>
      </c>
      <c r="G3881" t="b">
        <v>0</v>
      </c>
    </row>
    <row r="3882" spans="5:7" x14ac:dyDescent="0.25">
      <c r="E3882">
        <v>3876</v>
      </c>
      <c r="G3882" t="b">
        <v>0</v>
      </c>
    </row>
    <row r="3883" spans="5:7" x14ac:dyDescent="0.25">
      <c r="E3883">
        <v>3877</v>
      </c>
      <c r="G3883" t="b">
        <v>0</v>
      </c>
    </row>
    <row r="3884" spans="5:7" x14ac:dyDescent="0.25">
      <c r="E3884">
        <v>3878</v>
      </c>
      <c r="G3884" t="b">
        <v>1</v>
      </c>
    </row>
    <row r="3885" spans="5:7" x14ac:dyDescent="0.25">
      <c r="E3885">
        <v>3879</v>
      </c>
      <c r="G3885" t="b">
        <v>0</v>
      </c>
    </row>
    <row r="3886" spans="5:7" x14ac:dyDescent="0.25">
      <c r="E3886">
        <v>3880</v>
      </c>
      <c r="G3886" t="b">
        <v>1</v>
      </c>
    </row>
    <row r="3887" spans="5:7" x14ac:dyDescent="0.25">
      <c r="E3887">
        <v>3881</v>
      </c>
      <c r="G3887" t="b">
        <v>0</v>
      </c>
    </row>
    <row r="3888" spans="5:7" x14ac:dyDescent="0.25">
      <c r="E3888">
        <v>3882</v>
      </c>
      <c r="G3888" t="b">
        <v>0</v>
      </c>
    </row>
    <row r="3889" spans="5:7" x14ac:dyDescent="0.25">
      <c r="E3889">
        <v>3883</v>
      </c>
      <c r="G3889" t="b">
        <v>0</v>
      </c>
    </row>
    <row r="3890" spans="5:7" x14ac:dyDescent="0.25">
      <c r="E3890">
        <v>3884</v>
      </c>
      <c r="G3890" t="b">
        <v>0</v>
      </c>
    </row>
    <row r="3891" spans="5:7" x14ac:dyDescent="0.25">
      <c r="E3891">
        <v>3885</v>
      </c>
      <c r="G3891" t="b">
        <v>0</v>
      </c>
    </row>
    <row r="3892" spans="5:7" x14ac:dyDescent="0.25">
      <c r="E3892">
        <v>3886</v>
      </c>
      <c r="G3892" t="b">
        <v>0</v>
      </c>
    </row>
    <row r="3893" spans="5:7" x14ac:dyDescent="0.25">
      <c r="E3893">
        <v>3887</v>
      </c>
      <c r="G3893" t="b">
        <v>0</v>
      </c>
    </row>
    <row r="3894" spans="5:7" x14ac:dyDescent="0.25">
      <c r="E3894">
        <v>3888</v>
      </c>
      <c r="G3894" t="b">
        <v>0</v>
      </c>
    </row>
    <row r="3895" spans="5:7" x14ac:dyDescent="0.25">
      <c r="E3895">
        <v>3889</v>
      </c>
      <c r="G3895" t="b">
        <v>0</v>
      </c>
    </row>
    <row r="3896" spans="5:7" x14ac:dyDescent="0.25">
      <c r="E3896">
        <v>3890</v>
      </c>
      <c r="G3896" t="b">
        <v>0</v>
      </c>
    </row>
    <row r="3897" spans="5:7" x14ac:dyDescent="0.25">
      <c r="E3897">
        <v>3891</v>
      </c>
      <c r="G3897" t="b">
        <v>0</v>
      </c>
    </row>
    <row r="3898" spans="5:7" x14ac:dyDescent="0.25">
      <c r="E3898">
        <v>3892</v>
      </c>
      <c r="G3898" t="b">
        <v>0</v>
      </c>
    </row>
    <row r="3899" spans="5:7" x14ac:dyDescent="0.25">
      <c r="E3899">
        <v>3893</v>
      </c>
      <c r="G3899" t="b">
        <v>0</v>
      </c>
    </row>
    <row r="3900" spans="5:7" x14ac:dyDescent="0.25">
      <c r="E3900">
        <v>3894</v>
      </c>
      <c r="G3900" t="b">
        <v>0</v>
      </c>
    </row>
    <row r="3901" spans="5:7" x14ac:dyDescent="0.25">
      <c r="E3901">
        <v>3895</v>
      </c>
      <c r="G3901" t="b">
        <v>0</v>
      </c>
    </row>
    <row r="3902" spans="5:7" x14ac:dyDescent="0.25">
      <c r="E3902">
        <v>3896</v>
      </c>
      <c r="G3902" t="b">
        <v>0</v>
      </c>
    </row>
    <row r="3903" spans="5:7" x14ac:dyDescent="0.25">
      <c r="E3903">
        <v>3897</v>
      </c>
      <c r="G3903" t="b">
        <v>0</v>
      </c>
    </row>
    <row r="3904" spans="5:7" x14ac:dyDescent="0.25">
      <c r="E3904">
        <v>3898</v>
      </c>
      <c r="G3904" t="b">
        <v>0</v>
      </c>
    </row>
    <row r="3905" spans="5:7" x14ac:dyDescent="0.25">
      <c r="E3905">
        <v>3899</v>
      </c>
      <c r="G3905" t="b">
        <v>0</v>
      </c>
    </row>
    <row r="3906" spans="5:7" x14ac:dyDescent="0.25">
      <c r="E3906">
        <v>3900</v>
      </c>
      <c r="G3906" t="b">
        <v>0</v>
      </c>
    </row>
    <row r="3907" spans="5:7" x14ac:dyDescent="0.25">
      <c r="E3907">
        <v>3901</v>
      </c>
      <c r="G3907" t="b">
        <v>0</v>
      </c>
    </row>
    <row r="3908" spans="5:7" x14ac:dyDescent="0.25">
      <c r="E3908">
        <v>3902</v>
      </c>
      <c r="G3908" t="b">
        <v>0</v>
      </c>
    </row>
    <row r="3909" spans="5:7" x14ac:dyDescent="0.25">
      <c r="E3909">
        <v>3903</v>
      </c>
      <c r="G3909" t="b">
        <v>0</v>
      </c>
    </row>
    <row r="3910" spans="5:7" x14ac:dyDescent="0.25">
      <c r="E3910">
        <v>3904</v>
      </c>
      <c r="G3910" t="b">
        <v>0</v>
      </c>
    </row>
    <row r="3911" spans="5:7" x14ac:dyDescent="0.25">
      <c r="E3911">
        <v>3905</v>
      </c>
      <c r="G3911" t="b">
        <v>0</v>
      </c>
    </row>
    <row r="3912" spans="5:7" x14ac:dyDescent="0.25">
      <c r="E3912">
        <v>3906</v>
      </c>
      <c r="G3912" t="b">
        <v>1</v>
      </c>
    </row>
    <row r="3913" spans="5:7" x14ac:dyDescent="0.25">
      <c r="E3913">
        <v>3907</v>
      </c>
      <c r="G3913" t="b">
        <v>0</v>
      </c>
    </row>
    <row r="3914" spans="5:7" x14ac:dyDescent="0.25">
      <c r="E3914">
        <v>3908</v>
      </c>
      <c r="G3914" t="b">
        <v>0</v>
      </c>
    </row>
    <row r="3915" spans="5:7" x14ac:dyDescent="0.25">
      <c r="E3915">
        <v>3909</v>
      </c>
      <c r="G3915" t="b">
        <v>0</v>
      </c>
    </row>
    <row r="3916" spans="5:7" x14ac:dyDescent="0.25">
      <c r="E3916">
        <v>3910</v>
      </c>
      <c r="G3916" t="b">
        <v>1</v>
      </c>
    </row>
    <row r="3917" spans="5:7" x14ac:dyDescent="0.25">
      <c r="E3917">
        <v>3911</v>
      </c>
      <c r="G3917" t="b">
        <v>0</v>
      </c>
    </row>
    <row r="3918" spans="5:7" x14ac:dyDescent="0.25">
      <c r="E3918">
        <v>3912</v>
      </c>
      <c r="G3918" t="b">
        <v>0</v>
      </c>
    </row>
    <row r="3919" spans="5:7" x14ac:dyDescent="0.25">
      <c r="E3919">
        <v>3913</v>
      </c>
      <c r="G3919" t="b">
        <v>0</v>
      </c>
    </row>
    <row r="3920" spans="5:7" x14ac:dyDescent="0.25">
      <c r="E3920">
        <v>3914</v>
      </c>
      <c r="G3920" t="b">
        <v>0</v>
      </c>
    </row>
    <row r="3921" spans="5:7" x14ac:dyDescent="0.25">
      <c r="E3921">
        <v>3915</v>
      </c>
      <c r="G3921" t="b">
        <v>0</v>
      </c>
    </row>
    <row r="3922" spans="5:7" x14ac:dyDescent="0.25">
      <c r="E3922">
        <v>3916</v>
      </c>
      <c r="G3922" t="b">
        <v>0</v>
      </c>
    </row>
    <row r="3923" spans="5:7" x14ac:dyDescent="0.25">
      <c r="E3923">
        <v>3917</v>
      </c>
      <c r="G3923" t="b">
        <v>0</v>
      </c>
    </row>
    <row r="3924" spans="5:7" x14ac:dyDescent="0.25">
      <c r="E3924">
        <v>3918</v>
      </c>
      <c r="G3924" t="b">
        <v>0</v>
      </c>
    </row>
    <row r="3925" spans="5:7" x14ac:dyDescent="0.25">
      <c r="E3925">
        <v>3919</v>
      </c>
      <c r="G3925" t="b">
        <v>0</v>
      </c>
    </row>
    <row r="3926" spans="5:7" x14ac:dyDescent="0.25">
      <c r="E3926">
        <v>3920</v>
      </c>
      <c r="G3926" t="b">
        <v>0</v>
      </c>
    </row>
    <row r="3927" spans="5:7" x14ac:dyDescent="0.25">
      <c r="E3927">
        <v>3921</v>
      </c>
      <c r="G3927" t="b">
        <v>0</v>
      </c>
    </row>
    <row r="3928" spans="5:7" x14ac:dyDescent="0.25">
      <c r="E3928">
        <v>3922</v>
      </c>
      <c r="G3928" t="b">
        <v>1</v>
      </c>
    </row>
    <row r="3929" spans="5:7" x14ac:dyDescent="0.25">
      <c r="E3929">
        <v>3923</v>
      </c>
      <c r="G3929" t="b">
        <v>0</v>
      </c>
    </row>
    <row r="3930" spans="5:7" x14ac:dyDescent="0.25">
      <c r="E3930">
        <v>3924</v>
      </c>
      <c r="G3930" t="b">
        <v>0</v>
      </c>
    </row>
    <row r="3931" spans="5:7" x14ac:dyDescent="0.25">
      <c r="E3931">
        <v>3925</v>
      </c>
      <c r="G3931" t="b">
        <v>0</v>
      </c>
    </row>
    <row r="3932" spans="5:7" x14ac:dyDescent="0.25">
      <c r="E3932">
        <v>3926</v>
      </c>
      <c r="G3932" t="b">
        <v>0</v>
      </c>
    </row>
    <row r="3933" spans="5:7" x14ac:dyDescent="0.25">
      <c r="E3933">
        <v>3927</v>
      </c>
      <c r="G3933" t="b">
        <v>0</v>
      </c>
    </row>
    <row r="3934" spans="5:7" x14ac:dyDescent="0.25">
      <c r="E3934">
        <v>3928</v>
      </c>
      <c r="G3934" t="b">
        <v>0</v>
      </c>
    </row>
    <row r="3935" spans="5:7" x14ac:dyDescent="0.25">
      <c r="E3935">
        <v>3929</v>
      </c>
      <c r="G3935" t="b">
        <v>0</v>
      </c>
    </row>
    <row r="3936" spans="5:7" x14ac:dyDescent="0.25">
      <c r="E3936">
        <v>3930</v>
      </c>
      <c r="G3936" t="b">
        <v>0</v>
      </c>
    </row>
    <row r="3937" spans="5:7" x14ac:dyDescent="0.25">
      <c r="E3937">
        <v>3931</v>
      </c>
      <c r="G3937" t="b">
        <v>0</v>
      </c>
    </row>
    <row r="3938" spans="5:7" x14ac:dyDescent="0.25">
      <c r="E3938">
        <v>3932</v>
      </c>
      <c r="G3938" t="b">
        <v>1</v>
      </c>
    </row>
    <row r="3939" spans="5:7" x14ac:dyDescent="0.25">
      <c r="E3939">
        <v>3933</v>
      </c>
      <c r="G3939" t="b">
        <v>0</v>
      </c>
    </row>
    <row r="3940" spans="5:7" x14ac:dyDescent="0.25">
      <c r="E3940">
        <v>3934</v>
      </c>
      <c r="G3940" t="b">
        <v>0</v>
      </c>
    </row>
    <row r="3941" spans="5:7" x14ac:dyDescent="0.25">
      <c r="E3941">
        <v>3935</v>
      </c>
      <c r="G3941" t="b">
        <v>0</v>
      </c>
    </row>
    <row r="3942" spans="5:7" x14ac:dyDescent="0.25">
      <c r="E3942">
        <v>3936</v>
      </c>
      <c r="G3942" t="b">
        <v>0</v>
      </c>
    </row>
    <row r="3943" spans="5:7" x14ac:dyDescent="0.25">
      <c r="E3943">
        <v>3937</v>
      </c>
      <c r="G3943" t="b">
        <v>1</v>
      </c>
    </row>
    <row r="3944" spans="5:7" x14ac:dyDescent="0.25">
      <c r="E3944">
        <v>3938</v>
      </c>
      <c r="G3944" t="b">
        <v>0</v>
      </c>
    </row>
    <row r="3945" spans="5:7" x14ac:dyDescent="0.25">
      <c r="E3945">
        <v>3939</v>
      </c>
      <c r="G3945" t="b">
        <v>0</v>
      </c>
    </row>
    <row r="3946" spans="5:7" x14ac:dyDescent="0.25">
      <c r="E3946">
        <v>3940</v>
      </c>
      <c r="G3946" t="b">
        <v>0</v>
      </c>
    </row>
    <row r="3947" spans="5:7" x14ac:dyDescent="0.25">
      <c r="E3947">
        <v>3941</v>
      </c>
      <c r="G3947" t="b">
        <v>0</v>
      </c>
    </row>
    <row r="3948" spans="5:7" x14ac:dyDescent="0.25">
      <c r="E3948">
        <v>3942</v>
      </c>
      <c r="G3948" t="b">
        <v>0</v>
      </c>
    </row>
    <row r="3949" spans="5:7" x14ac:dyDescent="0.25">
      <c r="E3949">
        <v>3943</v>
      </c>
      <c r="G3949" t="b">
        <v>0</v>
      </c>
    </row>
    <row r="3950" spans="5:7" x14ac:dyDescent="0.25">
      <c r="E3950">
        <v>3944</v>
      </c>
      <c r="G3950" t="b">
        <v>0</v>
      </c>
    </row>
    <row r="3951" spans="5:7" x14ac:dyDescent="0.25">
      <c r="E3951">
        <v>3945</v>
      </c>
      <c r="G3951" t="b">
        <v>0</v>
      </c>
    </row>
    <row r="3952" spans="5:7" x14ac:dyDescent="0.25">
      <c r="E3952">
        <v>3946</v>
      </c>
      <c r="G3952" t="b">
        <v>0</v>
      </c>
    </row>
    <row r="3953" spans="5:7" x14ac:dyDescent="0.25">
      <c r="E3953">
        <v>3947</v>
      </c>
      <c r="G3953" t="b">
        <v>0</v>
      </c>
    </row>
    <row r="3954" spans="5:7" x14ac:dyDescent="0.25">
      <c r="E3954">
        <v>3948</v>
      </c>
      <c r="G3954" t="b">
        <v>0</v>
      </c>
    </row>
    <row r="3955" spans="5:7" x14ac:dyDescent="0.25">
      <c r="E3955">
        <v>3949</v>
      </c>
      <c r="G3955" t="b">
        <v>0</v>
      </c>
    </row>
    <row r="3956" spans="5:7" x14ac:dyDescent="0.25">
      <c r="E3956">
        <v>3950</v>
      </c>
      <c r="G3956" t="b">
        <v>0</v>
      </c>
    </row>
    <row r="3957" spans="5:7" x14ac:dyDescent="0.25">
      <c r="E3957">
        <v>3951</v>
      </c>
      <c r="G3957" t="b">
        <v>0</v>
      </c>
    </row>
    <row r="3958" spans="5:7" x14ac:dyDescent="0.25">
      <c r="E3958">
        <v>3952</v>
      </c>
      <c r="G3958" t="b">
        <v>0</v>
      </c>
    </row>
    <row r="3959" spans="5:7" x14ac:dyDescent="0.25">
      <c r="E3959">
        <v>3953</v>
      </c>
      <c r="G3959" t="b">
        <v>0</v>
      </c>
    </row>
    <row r="3960" spans="5:7" x14ac:dyDescent="0.25">
      <c r="E3960">
        <v>3954</v>
      </c>
      <c r="G3960" t="b">
        <v>0</v>
      </c>
    </row>
    <row r="3961" spans="5:7" x14ac:dyDescent="0.25">
      <c r="E3961">
        <v>3955</v>
      </c>
      <c r="G3961" t="b">
        <v>0</v>
      </c>
    </row>
    <row r="3962" spans="5:7" x14ac:dyDescent="0.25">
      <c r="E3962">
        <v>3956</v>
      </c>
      <c r="G3962" t="b">
        <v>0</v>
      </c>
    </row>
    <row r="3963" spans="5:7" x14ac:dyDescent="0.25">
      <c r="E3963">
        <v>3957</v>
      </c>
      <c r="G3963" t="b">
        <v>0</v>
      </c>
    </row>
    <row r="3964" spans="5:7" x14ac:dyDescent="0.25">
      <c r="E3964">
        <v>3958</v>
      </c>
      <c r="G3964" t="b">
        <v>0</v>
      </c>
    </row>
    <row r="3965" spans="5:7" x14ac:dyDescent="0.25">
      <c r="E3965">
        <v>3959</v>
      </c>
      <c r="G3965" t="b">
        <v>0</v>
      </c>
    </row>
    <row r="3966" spans="5:7" x14ac:dyDescent="0.25">
      <c r="E3966">
        <v>3960</v>
      </c>
      <c r="G3966" t="b">
        <v>0</v>
      </c>
    </row>
    <row r="3967" spans="5:7" x14ac:dyDescent="0.25">
      <c r="E3967">
        <v>3961</v>
      </c>
      <c r="G3967" t="b">
        <v>0</v>
      </c>
    </row>
    <row r="3968" spans="5:7" x14ac:dyDescent="0.25">
      <c r="E3968">
        <v>3962</v>
      </c>
      <c r="G3968" t="b">
        <v>0</v>
      </c>
    </row>
    <row r="3969" spans="5:7" x14ac:dyDescent="0.25">
      <c r="E3969">
        <v>3963</v>
      </c>
      <c r="G3969" t="b">
        <v>0</v>
      </c>
    </row>
    <row r="3970" spans="5:7" x14ac:dyDescent="0.25">
      <c r="E3970">
        <v>3964</v>
      </c>
      <c r="G3970" t="b">
        <v>0</v>
      </c>
    </row>
    <row r="3971" spans="5:7" x14ac:dyDescent="0.25">
      <c r="E3971">
        <v>3965</v>
      </c>
      <c r="G3971" t="b">
        <v>0</v>
      </c>
    </row>
    <row r="3972" spans="5:7" x14ac:dyDescent="0.25">
      <c r="E3972">
        <v>3966</v>
      </c>
      <c r="G3972" t="b">
        <v>1</v>
      </c>
    </row>
    <row r="3973" spans="5:7" x14ac:dyDescent="0.25">
      <c r="E3973">
        <v>3967</v>
      </c>
      <c r="G3973" t="b">
        <v>0</v>
      </c>
    </row>
    <row r="3974" spans="5:7" x14ac:dyDescent="0.25">
      <c r="E3974">
        <v>3968</v>
      </c>
      <c r="G3974" t="b">
        <v>0</v>
      </c>
    </row>
    <row r="3975" spans="5:7" x14ac:dyDescent="0.25">
      <c r="E3975">
        <v>3969</v>
      </c>
      <c r="G3975" t="b">
        <v>0</v>
      </c>
    </row>
    <row r="3976" spans="5:7" x14ac:dyDescent="0.25">
      <c r="E3976">
        <v>3970</v>
      </c>
      <c r="G3976" t="b">
        <v>0</v>
      </c>
    </row>
    <row r="3977" spans="5:7" x14ac:dyDescent="0.25">
      <c r="E3977">
        <v>3971</v>
      </c>
      <c r="G3977" t="b">
        <v>0</v>
      </c>
    </row>
    <row r="3978" spans="5:7" x14ac:dyDescent="0.25">
      <c r="E3978">
        <v>3972</v>
      </c>
      <c r="G3978" t="b">
        <v>0</v>
      </c>
    </row>
    <row r="3979" spans="5:7" x14ac:dyDescent="0.25">
      <c r="E3979">
        <v>3973</v>
      </c>
      <c r="G3979" t="b">
        <v>0</v>
      </c>
    </row>
    <row r="3980" spans="5:7" x14ac:dyDescent="0.25">
      <c r="E3980">
        <v>3974</v>
      </c>
      <c r="G3980" t="b">
        <v>0</v>
      </c>
    </row>
    <row r="3981" spans="5:7" x14ac:dyDescent="0.25">
      <c r="E3981">
        <v>3975</v>
      </c>
      <c r="G3981" t="b">
        <v>0</v>
      </c>
    </row>
    <row r="3982" spans="5:7" x14ac:dyDescent="0.25">
      <c r="E3982">
        <v>3976</v>
      </c>
      <c r="G3982" t="b">
        <v>0</v>
      </c>
    </row>
    <row r="3983" spans="5:7" x14ac:dyDescent="0.25">
      <c r="E3983">
        <v>3977</v>
      </c>
      <c r="G3983" t="b">
        <v>0</v>
      </c>
    </row>
    <row r="3984" spans="5:7" x14ac:dyDescent="0.25">
      <c r="E3984">
        <v>3978</v>
      </c>
      <c r="G3984" t="b">
        <v>0</v>
      </c>
    </row>
    <row r="3985" spans="5:7" x14ac:dyDescent="0.25">
      <c r="E3985">
        <v>3979</v>
      </c>
      <c r="G3985" t="b">
        <v>0</v>
      </c>
    </row>
    <row r="3986" spans="5:7" x14ac:dyDescent="0.25">
      <c r="E3986">
        <v>3980</v>
      </c>
      <c r="G3986" t="b">
        <v>0</v>
      </c>
    </row>
    <row r="3987" spans="5:7" x14ac:dyDescent="0.25">
      <c r="E3987">
        <v>3981</v>
      </c>
      <c r="G3987" t="b">
        <v>1</v>
      </c>
    </row>
    <row r="3988" spans="5:7" x14ac:dyDescent="0.25">
      <c r="E3988">
        <v>3982</v>
      </c>
      <c r="G3988" t="b">
        <v>0</v>
      </c>
    </row>
    <row r="3989" spans="5:7" x14ac:dyDescent="0.25">
      <c r="E3989">
        <v>3983</v>
      </c>
      <c r="G3989" t="b">
        <v>0</v>
      </c>
    </row>
    <row r="3990" spans="5:7" x14ac:dyDescent="0.25">
      <c r="E3990">
        <v>3984</v>
      </c>
      <c r="G3990" t="b">
        <v>0</v>
      </c>
    </row>
    <row r="3991" spans="5:7" x14ac:dyDescent="0.25">
      <c r="E3991">
        <v>3985</v>
      </c>
      <c r="G3991" t="b">
        <v>0</v>
      </c>
    </row>
    <row r="3992" spans="5:7" x14ac:dyDescent="0.25">
      <c r="E3992">
        <v>3986</v>
      </c>
      <c r="G3992" t="b">
        <v>0</v>
      </c>
    </row>
    <row r="3993" spans="5:7" x14ac:dyDescent="0.25">
      <c r="E3993">
        <v>3987</v>
      </c>
      <c r="G3993" t="b">
        <v>1</v>
      </c>
    </row>
    <row r="3994" spans="5:7" x14ac:dyDescent="0.25">
      <c r="E3994">
        <v>3988</v>
      </c>
      <c r="G3994" t="b">
        <v>0</v>
      </c>
    </row>
    <row r="3995" spans="5:7" x14ac:dyDescent="0.25">
      <c r="E3995">
        <v>3989</v>
      </c>
      <c r="G3995" t="b">
        <v>0</v>
      </c>
    </row>
    <row r="3996" spans="5:7" x14ac:dyDescent="0.25">
      <c r="E3996">
        <v>3990</v>
      </c>
      <c r="G3996" t="b">
        <v>0</v>
      </c>
    </row>
    <row r="3997" spans="5:7" x14ac:dyDescent="0.25">
      <c r="E3997">
        <v>3991</v>
      </c>
      <c r="G3997" t="b">
        <v>0</v>
      </c>
    </row>
    <row r="3998" spans="5:7" x14ac:dyDescent="0.25">
      <c r="E3998">
        <v>3992</v>
      </c>
      <c r="G3998" t="b">
        <v>0</v>
      </c>
    </row>
    <row r="3999" spans="5:7" x14ac:dyDescent="0.25">
      <c r="E3999">
        <v>3993</v>
      </c>
      <c r="G3999" t="b">
        <v>0</v>
      </c>
    </row>
    <row r="4000" spans="5:7" x14ac:dyDescent="0.25">
      <c r="E4000">
        <v>3994</v>
      </c>
      <c r="G4000" t="b">
        <v>0</v>
      </c>
    </row>
    <row r="4001" spans="5:7" x14ac:dyDescent="0.25">
      <c r="E4001">
        <v>3995</v>
      </c>
      <c r="G4001" t="b">
        <v>0</v>
      </c>
    </row>
    <row r="4002" spans="5:7" x14ac:dyDescent="0.25">
      <c r="E4002">
        <v>3996</v>
      </c>
      <c r="G4002" t="b">
        <v>0</v>
      </c>
    </row>
    <row r="4003" spans="5:7" x14ac:dyDescent="0.25">
      <c r="E4003">
        <v>3997</v>
      </c>
      <c r="G4003" t="b">
        <v>0</v>
      </c>
    </row>
    <row r="4004" spans="5:7" x14ac:dyDescent="0.25">
      <c r="E4004">
        <v>3998</v>
      </c>
      <c r="G4004" t="b">
        <v>0</v>
      </c>
    </row>
    <row r="4005" spans="5:7" x14ac:dyDescent="0.25">
      <c r="E4005">
        <v>3999</v>
      </c>
      <c r="G4005" t="b">
        <v>0</v>
      </c>
    </row>
    <row r="4006" spans="5:7" x14ac:dyDescent="0.25">
      <c r="E4006">
        <v>4000</v>
      </c>
      <c r="G4006" t="b">
        <v>0</v>
      </c>
    </row>
    <row r="4007" spans="5:7" x14ac:dyDescent="0.25">
      <c r="E4007">
        <v>4001</v>
      </c>
      <c r="G4007" t="b">
        <v>0</v>
      </c>
    </row>
    <row r="4008" spans="5:7" x14ac:dyDescent="0.25">
      <c r="E4008">
        <v>4002</v>
      </c>
      <c r="G4008" t="b">
        <v>0</v>
      </c>
    </row>
    <row r="4009" spans="5:7" x14ac:dyDescent="0.25">
      <c r="E4009">
        <v>4003</v>
      </c>
      <c r="G4009" t="b">
        <v>0</v>
      </c>
    </row>
    <row r="4010" spans="5:7" x14ac:dyDescent="0.25">
      <c r="E4010">
        <v>4004</v>
      </c>
      <c r="G4010" t="b">
        <v>0</v>
      </c>
    </row>
    <row r="4011" spans="5:7" x14ac:dyDescent="0.25">
      <c r="E4011">
        <v>4005</v>
      </c>
      <c r="G4011" t="b">
        <v>0</v>
      </c>
    </row>
    <row r="4012" spans="5:7" x14ac:dyDescent="0.25">
      <c r="E4012">
        <v>4006</v>
      </c>
      <c r="G4012" t="b">
        <v>0</v>
      </c>
    </row>
    <row r="4013" spans="5:7" x14ac:dyDescent="0.25">
      <c r="E4013">
        <v>4007</v>
      </c>
      <c r="G4013" t="b">
        <v>1</v>
      </c>
    </row>
    <row r="4014" spans="5:7" x14ac:dyDescent="0.25">
      <c r="E4014">
        <v>4008</v>
      </c>
      <c r="G4014" t="b">
        <v>0</v>
      </c>
    </row>
    <row r="4015" spans="5:7" x14ac:dyDescent="0.25">
      <c r="E4015">
        <v>4009</v>
      </c>
      <c r="G4015" t="b">
        <v>0</v>
      </c>
    </row>
    <row r="4016" spans="5:7" x14ac:dyDescent="0.25">
      <c r="E4016">
        <v>4010</v>
      </c>
      <c r="G4016" t="b">
        <v>0</v>
      </c>
    </row>
    <row r="4017" spans="5:7" x14ac:dyDescent="0.25">
      <c r="E4017">
        <v>4011</v>
      </c>
      <c r="G4017" t="b">
        <v>0</v>
      </c>
    </row>
    <row r="4018" spans="5:7" x14ac:dyDescent="0.25">
      <c r="E4018">
        <v>4012</v>
      </c>
      <c r="G4018" t="b">
        <v>0</v>
      </c>
    </row>
    <row r="4019" spans="5:7" x14ac:dyDescent="0.25">
      <c r="E4019">
        <v>4013</v>
      </c>
      <c r="G4019" t="b">
        <v>0</v>
      </c>
    </row>
    <row r="4020" spans="5:7" x14ac:dyDescent="0.25">
      <c r="E4020">
        <v>4014</v>
      </c>
      <c r="G4020" t="b">
        <v>0</v>
      </c>
    </row>
    <row r="4021" spans="5:7" x14ac:dyDescent="0.25">
      <c r="E4021">
        <v>4015</v>
      </c>
      <c r="G4021" t="b">
        <v>0</v>
      </c>
    </row>
    <row r="4022" spans="5:7" x14ac:dyDescent="0.25">
      <c r="E4022">
        <v>4016</v>
      </c>
      <c r="G4022" t="b">
        <v>0</v>
      </c>
    </row>
    <row r="4023" spans="5:7" x14ac:dyDescent="0.25">
      <c r="E4023">
        <v>4017</v>
      </c>
      <c r="G4023" t="b">
        <v>0</v>
      </c>
    </row>
    <row r="4024" spans="5:7" x14ac:dyDescent="0.25">
      <c r="E4024">
        <v>4018</v>
      </c>
      <c r="G4024" t="b">
        <v>0</v>
      </c>
    </row>
    <row r="4025" spans="5:7" x14ac:dyDescent="0.25">
      <c r="E4025">
        <v>4019</v>
      </c>
      <c r="G4025" t="b">
        <v>0</v>
      </c>
    </row>
    <row r="4026" spans="5:7" x14ac:dyDescent="0.25">
      <c r="E4026">
        <v>4020</v>
      </c>
      <c r="G4026" t="b">
        <v>0</v>
      </c>
    </row>
    <row r="4027" spans="5:7" x14ac:dyDescent="0.25">
      <c r="E4027">
        <v>4021</v>
      </c>
      <c r="G4027" t="b">
        <v>0</v>
      </c>
    </row>
    <row r="4028" spans="5:7" x14ac:dyDescent="0.25">
      <c r="E4028">
        <v>4022</v>
      </c>
      <c r="G4028" t="b">
        <v>0</v>
      </c>
    </row>
    <row r="4029" spans="5:7" x14ac:dyDescent="0.25">
      <c r="E4029">
        <v>4023</v>
      </c>
      <c r="G4029" t="b">
        <v>0</v>
      </c>
    </row>
    <row r="4030" spans="5:7" x14ac:dyDescent="0.25">
      <c r="E4030">
        <v>4024</v>
      </c>
      <c r="G4030" t="b">
        <v>0</v>
      </c>
    </row>
    <row r="4031" spans="5:7" x14ac:dyDescent="0.25">
      <c r="E4031">
        <v>4025</v>
      </c>
      <c r="G4031" t="b">
        <v>0</v>
      </c>
    </row>
    <row r="4032" spans="5:7" x14ac:dyDescent="0.25">
      <c r="E4032">
        <v>4026</v>
      </c>
      <c r="G4032" t="b">
        <v>0</v>
      </c>
    </row>
    <row r="4033" spans="5:7" x14ac:dyDescent="0.25">
      <c r="E4033">
        <v>4027</v>
      </c>
      <c r="G4033" t="b">
        <v>0</v>
      </c>
    </row>
    <row r="4034" spans="5:7" x14ac:dyDescent="0.25">
      <c r="E4034">
        <v>4028</v>
      </c>
      <c r="G4034" t="b">
        <v>0</v>
      </c>
    </row>
    <row r="4035" spans="5:7" x14ac:dyDescent="0.25">
      <c r="E4035">
        <v>4029</v>
      </c>
      <c r="G4035" t="b">
        <v>0</v>
      </c>
    </row>
    <row r="4036" spans="5:7" x14ac:dyDescent="0.25">
      <c r="E4036">
        <v>4030</v>
      </c>
      <c r="G4036" t="b">
        <v>0</v>
      </c>
    </row>
    <row r="4037" spans="5:7" x14ac:dyDescent="0.25">
      <c r="E4037">
        <v>4031</v>
      </c>
      <c r="G4037" t="b">
        <v>0</v>
      </c>
    </row>
    <row r="4038" spans="5:7" x14ac:dyDescent="0.25">
      <c r="E4038">
        <v>4032</v>
      </c>
      <c r="G4038" t="b">
        <v>0</v>
      </c>
    </row>
    <row r="4039" spans="5:7" x14ac:dyDescent="0.25">
      <c r="E4039">
        <v>4033</v>
      </c>
      <c r="G4039" t="b">
        <v>0</v>
      </c>
    </row>
    <row r="4040" spans="5:7" x14ac:dyDescent="0.25">
      <c r="E4040">
        <v>4034</v>
      </c>
      <c r="G4040" t="b">
        <v>0</v>
      </c>
    </row>
    <row r="4041" spans="5:7" x14ac:dyDescent="0.25">
      <c r="E4041">
        <v>4035</v>
      </c>
      <c r="G4041" t="b">
        <v>0</v>
      </c>
    </row>
    <row r="4042" spans="5:7" x14ac:dyDescent="0.25">
      <c r="E4042">
        <v>4036</v>
      </c>
      <c r="G4042" t="b">
        <v>0</v>
      </c>
    </row>
    <row r="4043" spans="5:7" x14ac:dyDescent="0.25">
      <c r="E4043">
        <v>4037</v>
      </c>
      <c r="G4043" t="b">
        <v>0</v>
      </c>
    </row>
    <row r="4044" spans="5:7" x14ac:dyDescent="0.25">
      <c r="E4044">
        <v>4038</v>
      </c>
      <c r="G4044" t="b">
        <v>0</v>
      </c>
    </row>
    <row r="4045" spans="5:7" x14ac:dyDescent="0.25">
      <c r="E4045">
        <v>4039</v>
      </c>
      <c r="G4045" t="b">
        <v>0</v>
      </c>
    </row>
    <row r="4046" spans="5:7" x14ac:dyDescent="0.25">
      <c r="E4046">
        <v>4040</v>
      </c>
      <c r="G4046" t="b">
        <v>1</v>
      </c>
    </row>
    <row r="4047" spans="5:7" x14ac:dyDescent="0.25">
      <c r="E4047">
        <v>4041</v>
      </c>
      <c r="G4047" t="b">
        <v>0</v>
      </c>
    </row>
    <row r="4048" spans="5:7" x14ac:dyDescent="0.25">
      <c r="E4048">
        <v>4042</v>
      </c>
      <c r="G4048" t="b">
        <v>0</v>
      </c>
    </row>
    <row r="4049" spans="5:7" x14ac:dyDescent="0.25">
      <c r="E4049">
        <v>4043</v>
      </c>
      <c r="G4049" t="b">
        <v>0</v>
      </c>
    </row>
    <row r="4050" spans="5:7" x14ac:dyDescent="0.25">
      <c r="E4050">
        <v>4044</v>
      </c>
      <c r="G4050" t="b">
        <v>1</v>
      </c>
    </row>
    <row r="4051" spans="5:7" x14ac:dyDescent="0.25">
      <c r="E4051">
        <v>4045</v>
      </c>
      <c r="G4051" t="b">
        <v>0</v>
      </c>
    </row>
    <row r="4052" spans="5:7" x14ac:dyDescent="0.25">
      <c r="E4052">
        <v>4046</v>
      </c>
      <c r="G4052" t="b">
        <v>1</v>
      </c>
    </row>
    <row r="4053" spans="5:7" x14ac:dyDescent="0.25">
      <c r="E4053">
        <v>4047</v>
      </c>
      <c r="G4053" t="b">
        <v>0</v>
      </c>
    </row>
    <row r="4054" spans="5:7" x14ac:dyDescent="0.25">
      <c r="E4054">
        <v>4048</v>
      </c>
      <c r="G4054" t="b">
        <v>0</v>
      </c>
    </row>
    <row r="4055" spans="5:7" x14ac:dyDescent="0.25">
      <c r="E4055">
        <v>4049</v>
      </c>
      <c r="G4055" t="b">
        <v>0</v>
      </c>
    </row>
    <row r="4056" spans="5:7" x14ac:dyDescent="0.25">
      <c r="E4056">
        <v>4050</v>
      </c>
      <c r="G4056" t="b">
        <v>0</v>
      </c>
    </row>
    <row r="4057" spans="5:7" x14ac:dyDescent="0.25">
      <c r="E4057">
        <v>4051</v>
      </c>
      <c r="G4057" t="b">
        <v>0</v>
      </c>
    </row>
    <row r="4058" spans="5:7" x14ac:dyDescent="0.25">
      <c r="E4058">
        <v>4052</v>
      </c>
      <c r="G4058" t="b">
        <v>0</v>
      </c>
    </row>
    <row r="4059" spans="5:7" x14ac:dyDescent="0.25">
      <c r="E4059">
        <v>4053</v>
      </c>
      <c r="G4059" t="b">
        <v>0</v>
      </c>
    </row>
    <row r="4060" spans="5:7" x14ac:dyDescent="0.25">
      <c r="E4060">
        <v>4054</v>
      </c>
      <c r="G4060" t="b">
        <v>0</v>
      </c>
    </row>
    <row r="4061" spans="5:7" x14ac:dyDescent="0.25">
      <c r="E4061">
        <v>4055</v>
      </c>
      <c r="G4061" t="b">
        <v>0</v>
      </c>
    </row>
    <row r="4062" spans="5:7" x14ac:dyDescent="0.25">
      <c r="E4062">
        <v>4056</v>
      </c>
      <c r="G4062" t="b">
        <v>0</v>
      </c>
    </row>
    <row r="4063" spans="5:7" x14ac:dyDescent="0.25">
      <c r="E4063">
        <v>4057</v>
      </c>
      <c r="G4063" t="b">
        <v>0</v>
      </c>
    </row>
    <row r="4064" spans="5:7" x14ac:dyDescent="0.25">
      <c r="E4064">
        <v>4058</v>
      </c>
      <c r="G4064" t="b">
        <v>0</v>
      </c>
    </row>
    <row r="4065" spans="5:7" x14ac:dyDescent="0.25">
      <c r="E4065">
        <v>4059</v>
      </c>
      <c r="G4065" t="b">
        <v>0</v>
      </c>
    </row>
    <row r="4066" spans="5:7" x14ac:dyDescent="0.25">
      <c r="E4066">
        <v>4060</v>
      </c>
      <c r="G4066" t="b">
        <v>0</v>
      </c>
    </row>
    <row r="4067" spans="5:7" x14ac:dyDescent="0.25">
      <c r="E4067">
        <v>4061</v>
      </c>
      <c r="G4067" t="b">
        <v>0</v>
      </c>
    </row>
    <row r="4068" spans="5:7" x14ac:dyDescent="0.25">
      <c r="E4068">
        <v>4062</v>
      </c>
      <c r="G4068" t="b">
        <v>1</v>
      </c>
    </row>
    <row r="4069" spans="5:7" x14ac:dyDescent="0.25">
      <c r="E4069">
        <v>4063</v>
      </c>
      <c r="G4069" t="b">
        <v>0</v>
      </c>
    </row>
    <row r="4070" spans="5:7" x14ac:dyDescent="0.25">
      <c r="E4070">
        <v>4064</v>
      </c>
      <c r="G4070" t="b">
        <v>1</v>
      </c>
    </row>
    <row r="4071" spans="5:7" x14ac:dyDescent="0.25">
      <c r="E4071">
        <v>4065</v>
      </c>
      <c r="G4071" t="b">
        <v>0</v>
      </c>
    </row>
    <row r="4072" spans="5:7" x14ac:dyDescent="0.25">
      <c r="E4072">
        <v>4066</v>
      </c>
      <c r="G4072" t="b">
        <v>0</v>
      </c>
    </row>
    <row r="4073" spans="5:7" x14ac:dyDescent="0.25">
      <c r="E4073">
        <v>4067</v>
      </c>
      <c r="G4073" t="b">
        <v>0</v>
      </c>
    </row>
    <row r="4074" spans="5:7" x14ac:dyDescent="0.25">
      <c r="E4074">
        <v>4068</v>
      </c>
      <c r="G4074" t="b">
        <v>0</v>
      </c>
    </row>
    <row r="4075" spans="5:7" x14ac:dyDescent="0.25">
      <c r="E4075">
        <v>4069</v>
      </c>
      <c r="G4075" t="b">
        <v>1</v>
      </c>
    </row>
    <row r="4076" spans="5:7" x14ac:dyDescent="0.25">
      <c r="E4076">
        <v>4070</v>
      </c>
      <c r="G4076" t="b">
        <v>0</v>
      </c>
    </row>
    <row r="4077" spans="5:7" x14ac:dyDescent="0.25">
      <c r="E4077">
        <v>4071</v>
      </c>
      <c r="G4077" t="b">
        <v>0</v>
      </c>
    </row>
    <row r="4078" spans="5:7" x14ac:dyDescent="0.25">
      <c r="E4078">
        <v>4072</v>
      </c>
      <c r="G4078" t="b">
        <v>0</v>
      </c>
    </row>
    <row r="4079" spans="5:7" x14ac:dyDescent="0.25">
      <c r="E4079">
        <v>4073</v>
      </c>
      <c r="G4079" t="b">
        <v>1</v>
      </c>
    </row>
    <row r="4080" spans="5:7" x14ac:dyDescent="0.25">
      <c r="E4080">
        <v>4074</v>
      </c>
      <c r="G4080" t="b">
        <v>0</v>
      </c>
    </row>
    <row r="4081" spans="5:7" x14ac:dyDescent="0.25">
      <c r="E4081">
        <v>4075</v>
      </c>
      <c r="G4081" t="b">
        <v>0</v>
      </c>
    </row>
    <row r="4082" spans="5:7" x14ac:dyDescent="0.25">
      <c r="E4082">
        <v>4076</v>
      </c>
      <c r="G4082" t="b">
        <v>0</v>
      </c>
    </row>
    <row r="4083" spans="5:7" x14ac:dyDescent="0.25">
      <c r="E4083">
        <v>4077</v>
      </c>
      <c r="G4083" t="b">
        <v>0</v>
      </c>
    </row>
    <row r="4084" spans="5:7" x14ac:dyDescent="0.25">
      <c r="E4084">
        <v>4078</v>
      </c>
      <c r="G4084" t="b">
        <v>0</v>
      </c>
    </row>
    <row r="4085" spans="5:7" x14ac:dyDescent="0.25">
      <c r="E4085">
        <v>4079</v>
      </c>
      <c r="G4085" t="b">
        <v>0</v>
      </c>
    </row>
    <row r="4086" spans="5:7" x14ac:dyDescent="0.25">
      <c r="E4086">
        <v>4080</v>
      </c>
      <c r="G4086" t="b">
        <v>0</v>
      </c>
    </row>
    <row r="4087" spans="5:7" x14ac:dyDescent="0.25">
      <c r="E4087">
        <v>4081</v>
      </c>
      <c r="G4087" t="b">
        <v>0</v>
      </c>
    </row>
    <row r="4088" spans="5:7" x14ac:dyDescent="0.25">
      <c r="E4088">
        <v>4082</v>
      </c>
      <c r="G4088" t="b">
        <v>0</v>
      </c>
    </row>
    <row r="4089" spans="5:7" x14ac:dyDescent="0.25">
      <c r="E4089">
        <v>4083</v>
      </c>
      <c r="G4089" t="b">
        <v>0</v>
      </c>
    </row>
    <row r="4090" spans="5:7" x14ac:dyDescent="0.25">
      <c r="E4090">
        <v>4084</v>
      </c>
      <c r="G4090" t="b">
        <v>0</v>
      </c>
    </row>
    <row r="4091" spans="5:7" x14ac:dyDescent="0.25">
      <c r="E4091">
        <v>4085</v>
      </c>
      <c r="G4091" t="b">
        <v>0</v>
      </c>
    </row>
    <row r="4092" spans="5:7" x14ac:dyDescent="0.25">
      <c r="E4092">
        <v>4086</v>
      </c>
      <c r="G4092" t="b">
        <v>0</v>
      </c>
    </row>
    <row r="4093" spans="5:7" x14ac:dyDescent="0.25">
      <c r="E4093">
        <v>4087</v>
      </c>
      <c r="G4093" t="b">
        <v>0</v>
      </c>
    </row>
    <row r="4094" spans="5:7" x14ac:dyDescent="0.25">
      <c r="E4094">
        <v>4088</v>
      </c>
      <c r="G4094" t="b">
        <v>0</v>
      </c>
    </row>
    <row r="4095" spans="5:7" x14ac:dyDescent="0.25">
      <c r="E4095">
        <v>4089</v>
      </c>
      <c r="G4095" t="b">
        <v>0</v>
      </c>
    </row>
    <row r="4096" spans="5:7" x14ac:dyDescent="0.25">
      <c r="E4096">
        <v>4090</v>
      </c>
      <c r="G4096" t="b">
        <v>1</v>
      </c>
    </row>
    <row r="4097" spans="5:7" x14ac:dyDescent="0.25">
      <c r="E4097">
        <v>4091</v>
      </c>
      <c r="G4097" t="b">
        <v>0</v>
      </c>
    </row>
    <row r="4098" spans="5:7" x14ac:dyDescent="0.25">
      <c r="E4098">
        <v>4092</v>
      </c>
      <c r="G4098" t="b">
        <v>0</v>
      </c>
    </row>
    <row r="4099" spans="5:7" x14ac:dyDescent="0.25">
      <c r="E4099">
        <v>4093</v>
      </c>
      <c r="G4099" t="b">
        <v>0</v>
      </c>
    </row>
    <row r="4100" spans="5:7" x14ac:dyDescent="0.25">
      <c r="E4100">
        <v>4094</v>
      </c>
      <c r="G4100" t="b">
        <v>0</v>
      </c>
    </row>
    <row r="4101" spans="5:7" x14ac:dyDescent="0.25">
      <c r="E4101">
        <v>4095</v>
      </c>
      <c r="G4101" t="b">
        <v>0</v>
      </c>
    </row>
    <row r="4102" spans="5:7" x14ac:dyDescent="0.25">
      <c r="E4102">
        <v>4096</v>
      </c>
      <c r="G4102" t="b">
        <v>1</v>
      </c>
    </row>
    <row r="4103" spans="5:7" x14ac:dyDescent="0.25">
      <c r="E4103">
        <v>4097</v>
      </c>
      <c r="G4103" t="b">
        <v>0</v>
      </c>
    </row>
    <row r="4104" spans="5:7" x14ac:dyDescent="0.25">
      <c r="E4104">
        <v>4098</v>
      </c>
      <c r="G4104" t="b">
        <v>0</v>
      </c>
    </row>
    <row r="4105" spans="5:7" x14ac:dyDescent="0.25">
      <c r="E4105">
        <v>4099</v>
      </c>
      <c r="G4105" t="b">
        <v>0</v>
      </c>
    </row>
    <row r="4106" spans="5:7" x14ac:dyDescent="0.25">
      <c r="E4106">
        <v>4100</v>
      </c>
      <c r="G4106" t="b">
        <v>0</v>
      </c>
    </row>
    <row r="4107" spans="5:7" x14ac:dyDescent="0.25">
      <c r="E4107">
        <v>4101</v>
      </c>
      <c r="G4107" t="b">
        <v>0</v>
      </c>
    </row>
    <row r="4108" spans="5:7" x14ac:dyDescent="0.25">
      <c r="E4108">
        <v>4102</v>
      </c>
      <c r="G4108" t="b">
        <v>0</v>
      </c>
    </row>
    <row r="4109" spans="5:7" x14ac:dyDescent="0.25">
      <c r="E4109">
        <v>4103</v>
      </c>
      <c r="G4109" t="b">
        <v>0</v>
      </c>
    </row>
    <row r="4110" spans="5:7" x14ac:dyDescent="0.25">
      <c r="E4110">
        <v>4104</v>
      </c>
      <c r="G4110" t="b">
        <v>0</v>
      </c>
    </row>
    <row r="4111" spans="5:7" x14ac:dyDescent="0.25">
      <c r="E4111">
        <v>4105</v>
      </c>
      <c r="G4111" t="b">
        <v>0</v>
      </c>
    </row>
    <row r="4112" spans="5:7" x14ac:dyDescent="0.25">
      <c r="E4112">
        <v>4106</v>
      </c>
      <c r="G4112" t="b">
        <v>1</v>
      </c>
    </row>
    <row r="4113" spans="5:7" x14ac:dyDescent="0.25">
      <c r="E4113">
        <v>4107</v>
      </c>
      <c r="G4113" t="b">
        <v>0</v>
      </c>
    </row>
    <row r="4114" spans="5:7" x14ac:dyDescent="0.25">
      <c r="E4114">
        <v>4108</v>
      </c>
      <c r="G4114" t="b">
        <v>0</v>
      </c>
    </row>
    <row r="4115" spans="5:7" x14ac:dyDescent="0.25">
      <c r="E4115">
        <v>4109</v>
      </c>
      <c r="G4115" t="b">
        <v>0</v>
      </c>
    </row>
    <row r="4116" spans="5:7" x14ac:dyDescent="0.25">
      <c r="E4116">
        <v>4110</v>
      </c>
      <c r="G4116" t="b">
        <v>0</v>
      </c>
    </row>
    <row r="4117" spans="5:7" x14ac:dyDescent="0.25">
      <c r="E4117">
        <v>4111</v>
      </c>
      <c r="G4117" t="b">
        <v>1</v>
      </c>
    </row>
    <row r="4118" spans="5:7" x14ac:dyDescent="0.25">
      <c r="E4118">
        <v>4112</v>
      </c>
      <c r="G4118" t="b">
        <v>0</v>
      </c>
    </row>
    <row r="4119" spans="5:7" x14ac:dyDescent="0.25">
      <c r="E4119">
        <v>4113</v>
      </c>
      <c r="G4119" t="b">
        <v>0</v>
      </c>
    </row>
    <row r="4120" spans="5:7" x14ac:dyDescent="0.25">
      <c r="E4120">
        <v>4114</v>
      </c>
      <c r="G4120" t="b">
        <v>1</v>
      </c>
    </row>
    <row r="4121" spans="5:7" x14ac:dyDescent="0.25">
      <c r="E4121">
        <v>4115</v>
      </c>
      <c r="G4121" t="b">
        <v>0</v>
      </c>
    </row>
    <row r="4122" spans="5:7" x14ac:dyDescent="0.25">
      <c r="E4122">
        <v>4116</v>
      </c>
      <c r="G4122" t="b">
        <v>0</v>
      </c>
    </row>
    <row r="4123" spans="5:7" x14ac:dyDescent="0.25">
      <c r="E4123">
        <v>4117</v>
      </c>
      <c r="G4123" t="b">
        <v>1</v>
      </c>
    </row>
    <row r="4124" spans="5:7" x14ac:dyDescent="0.25">
      <c r="E4124">
        <v>4118</v>
      </c>
      <c r="G4124" t="b">
        <v>0</v>
      </c>
    </row>
    <row r="4125" spans="5:7" x14ac:dyDescent="0.25">
      <c r="E4125">
        <v>4119</v>
      </c>
      <c r="G4125" t="b">
        <v>0</v>
      </c>
    </row>
    <row r="4126" spans="5:7" x14ac:dyDescent="0.25">
      <c r="E4126">
        <v>4120</v>
      </c>
      <c r="G4126" t="b">
        <v>0</v>
      </c>
    </row>
    <row r="4127" spans="5:7" x14ac:dyDescent="0.25">
      <c r="E4127">
        <v>4121</v>
      </c>
      <c r="G4127" t="b">
        <v>1</v>
      </c>
    </row>
    <row r="4128" spans="5:7" x14ac:dyDescent="0.25">
      <c r="E4128">
        <v>4122</v>
      </c>
      <c r="G4128" t="b">
        <v>1</v>
      </c>
    </row>
    <row r="4129" spans="5:7" x14ac:dyDescent="0.25">
      <c r="E4129">
        <v>4123</v>
      </c>
      <c r="G4129" t="b">
        <v>0</v>
      </c>
    </row>
    <row r="4130" spans="5:7" x14ac:dyDescent="0.25">
      <c r="E4130">
        <v>4124</v>
      </c>
      <c r="G4130" t="b">
        <v>0</v>
      </c>
    </row>
    <row r="4131" spans="5:7" x14ac:dyDescent="0.25">
      <c r="E4131">
        <v>4125</v>
      </c>
      <c r="G4131" t="b">
        <v>0</v>
      </c>
    </row>
    <row r="4132" spans="5:7" x14ac:dyDescent="0.25">
      <c r="E4132">
        <v>4126</v>
      </c>
      <c r="G4132" t="b">
        <v>0</v>
      </c>
    </row>
    <row r="4133" spans="5:7" x14ac:dyDescent="0.25">
      <c r="E4133">
        <v>4127</v>
      </c>
      <c r="G4133" t="b">
        <v>0</v>
      </c>
    </row>
    <row r="4134" spans="5:7" x14ac:dyDescent="0.25">
      <c r="E4134">
        <v>4128</v>
      </c>
      <c r="G4134" t="b">
        <v>0</v>
      </c>
    </row>
    <row r="4135" spans="5:7" x14ac:dyDescent="0.25">
      <c r="E4135">
        <v>4129</v>
      </c>
      <c r="G4135" t="b">
        <v>0</v>
      </c>
    </row>
    <row r="4136" spans="5:7" x14ac:dyDescent="0.25">
      <c r="E4136">
        <v>4130</v>
      </c>
      <c r="G4136" t="b">
        <v>0</v>
      </c>
    </row>
    <row r="4137" spans="5:7" x14ac:dyDescent="0.25">
      <c r="E4137">
        <v>4131</v>
      </c>
      <c r="G4137" t="b">
        <v>0</v>
      </c>
    </row>
    <row r="4138" spans="5:7" x14ac:dyDescent="0.25">
      <c r="E4138">
        <v>4132</v>
      </c>
      <c r="G4138" t="b">
        <v>0</v>
      </c>
    </row>
    <row r="4139" spans="5:7" x14ac:dyDescent="0.25">
      <c r="E4139">
        <v>4133</v>
      </c>
      <c r="G4139" t="b">
        <v>0</v>
      </c>
    </row>
    <row r="4140" spans="5:7" x14ac:dyDescent="0.25">
      <c r="E4140">
        <v>4134</v>
      </c>
      <c r="G4140" t="b">
        <v>0</v>
      </c>
    </row>
    <row r="4141" spans="5:7" x14ac:dyDescent="0.25">
      <c r="E4141">
        <v>4135</v>
      </c>
      <c r="G4141" t="b">
        <v>0</v>
      </c>
    </row>
    <row r="4142" spans="5:7" x14ac:dyDescent="0.25">
      <c r="E4142">
        <v>4136</v>
      </c>
      <c r="G4142" t="b">
        <v>0</v>
      </c>
    </row>
    <row r="4143" spans="5:7" x14ac:dyDescent="0.25">
      <c r="E4143">
        <v>4137</v>
      </c>
      <c r="G4143" t="b">
        <v>0</v>
      </c>
    </row>
    <row r="4144" spans="5:7" x14ac:dyDescent="0.25">
      <c r="E4144">
        <v>4138</v>
      </c>
      <c r="G4144" t="b">
        <v>0</v>
      </c>
    </row>
    <row r="4145" spans="5:7" x14ac:dyDescent="0.25">
      <c r="E4145">
        <v>4139</v>
      </c>
      <c r="G4145" t="b">
        <v>0</v>
      </c>
    </row>
    <row r="4146" spans="5:7" x14ac:dyDescent="0.25">
      <c r="E4146">
        <v>4140</v>
      </c>
      <c r="G4146" t="b">
        <v>0</v>
      </c>
    </row>
    <row r="4147" spans="5:7" x14ac:dyDescent="0.25">
      <c r="E4147">
        <v>4141</v>
      </c>
      <c r="G4147" t="b">
        <v>0</v>
      </c>
    </row>
    <row r="4148" spans="5:7" x14ac:dyDescent="0.25">
      <c r="E4148">
        <v>4142</v>
      </c>
      <c r="G4148" t="b">
        <v>1</v>
      </c>
    </row>
    <row r="4149" spans="5:7" x14ac:dyDescent="0.25">
      <c r="E4149">
        <v>4143</v>
      </c>
      <c r="G4149" t="b">
        <v>0</v>
      </c>
    </row>
    <row r="4150" spans="5:7" x14ac:dyDescent="0.25">
      <c r="E4150">
        <v>4144</v>
      </c>
      <c r="G4150" t="b">
        <v>0</v>
      </c>
    </row>
    <row r="4151" spans="5:7" x14ac:dyDescent="0.25">
      <c r="E4151">
        <v>4145</v>
      </c>
      <c r="G4151" t="b">
        <v>0</v>
      </c>
    </row>
    <row r="4152" spans="5:7" x14ac:dyDescent="0.25">
      <c r="E4152">
        <v>4146</v>
      </c>
      <c r="G4152" t="b">
        <v>0</v>
      </c>
    </row>
    <row r="4153" spans="5:7" x14ac:dyDescent="0.25">
      <c r="E4153">
        <v>4147</v>
      </c>
      <c r="G4153" t="b">
        <v>0</v>
      </c>
    </row>
    <row r="4154" spans="5:7" x14ac:dyDescent="0.25">
      <c r="E4154">
        <v>4148</v>
      </c>
      <c r="G4154" t="b">
        <v>0</v>
      </c>
    </row>
    <row r="4155" spans="5:7" x14ac:dyDescent="0.25">
      <c r="E4155">
        <v>4149</v>
      </c>
      <c r="G4155" t="b">
        <v>0</v>
      </c>
    </row>
    <row r="4156" spans="5:7" x14ac:dyDescent="0.25">
      <c r="E4156">
        <v>4150</v>
      </c>
      <c r="G4156" t="b">
        <v>1</v>
      </c>
    </row>
    <row r="4157" spans="5:7" x14ac:dyDescent="0.25">
      <c r="E4157">
        <v>4151</v>
      </c>
      <c r="G4157" t="b">
        <v>1</v>
      </c>
    </row>
    <row r="4158" spans="5:7" x14ac:dyDescent="0.25">
      <c r="E4158">
        <v>4152</v>
      </c>
      <c r="G4158" t="b">
        <v>1</v>
      </c>
    </row>
    <row r="4159" spans="5:7" x14ac:dyDescent="0.25">
      <c r="E4159">
        <v>4153</v>
      </c>
      <c r="G4159" t="b">
        <v>0</v>
      </c>
    </row>
    <row r="4160" spans="5:7" x14ac:dyDescent="0.25">
      <c r="E4160">
        <v>4154</v>
      </c>
      <c r="G4160" t="b">
        <v>0</v>
      </c>
    </row>
    <row r="4161" spans="5:7" x14ac:dyDescent="0.25">
      <c r="E4161">
        <v>4155</v>
      </c>
      <c r="G4161" t="b">
        <v>0</v>
      </c>
    </row>
    <row r="4162" spans="5:7" x14ac:dyDescent="0.25">
      <c r="E4162">
        <v>4156</v>
      </c>
      <c r="G4162" t="b">
        <v>0</v>
      </c>
    </row>
    <row r="4163" spans="5:7" x14ac:dyDescent="0.25">
      <c r="E4163">
        <v>4157</v>
      </c>
      <c r="G4163" t="b">
        <v>0</v>
      </c>
    </row>
    <row r="4164" spans="5:7" x14ac:dyDescent="0.25">
      <c r="E4164">
        <v>4158</v>
      </c>
      <c r="G4164" t="b">
        <v>0</v>
      </c>
    </row>
    <row r="4165" spans="5:7" x14ac:dyDescent="0.25">
      <c r="E4165">
        <v>4159</v>
      </c>
      <c r="G4165" t="b">
        <v>0</v>
      </c>
    </row>
    <row r="4166" spans="5:7" x14ac:dyDescent="0.25">
      <c r="E4166">
        <v>4160</v>
      </c>
      <c r="G4166" t="b">
        <v>0</v>
      </c>
    </row>
    <row r="4167" spans="5:7" x14ac:dyDescent="0.25">
      <c r="E4167">
        <v>4161</v>
      </c>
      <c r="G4167" t="b">
        <v>0</v>
      </c>
    </row>
    <row r="4168" spans="5:7" x14ac:dyDescent="0.25">
      <c r="E4168">
        <v>4162</v>
      </c>
      <c r="G4168" t="b">
        <v>0</v>
      </c>
    </row>
    <row r="4169" spans="5:7" x14ac:dyDescent="0.25">
      <c r="E4169">
        <v>4163</v>
      </c>
      <c r="G4169" t="b">
        <v>0</v>
      </c>
    </row>
    <row r="4170" spans="5:7" x14ac:dyDescent="0.25">
      <c r="E4170">
        <v>4164</v>
      </c>
      <c r="G4170" t="b">
        <v>0</v>
      </c>
    </row>
    <row r="4171" spans="5:7" x14ac:dyDescent="0.25">
      <c r="E4171">
        <v>4165</v>
      </c>
      <c r="G4171" t="b">
        <v>0</v>
      </c>
    </row>
    <row r="4172" spans="5:7" x14ac:dyDescent="0.25">
      <c r="E4172">
        <v>4166</v>
      </c>
      <c r="G4172" t="b">
        <v>0</v>
      </c>
    </row>
    <row r="4173" spans="5:7" x14ac:dyDescent="0.25">
      <c r="E4173">
        <v>4167</v>
      </c>
      <c r="G4173" t="b">
        <v>0</v>
      </c>
    </row>
    <row r="4174" spans="5:7" x14ac:dyDescent="0.25">
      <c r="E4174">
        <v>4168</v>
      </c>
      <c r="G4174" t="b">
        <v>0</v>
      </c>
    </row>
    <row r="4175" spans="5:7" x14ac:dyDescent="0.25">
      <c r="E4175">
        <v>4169</v>
      </c>
      <c r="G4175" t="b">
        <v>1</v>
      </c>
    </row>
    <row r="4176" spans="5:7" x14ac:dyDescent="0.25">
      <c r="E4176">
        <v>4170</v>
      </c>
      <c r="G4176" t="b">
        <v>0</v>
      </c>
    </row>
    <row r="4177" spans="5:7" x14ac:dyDescent="0.25">
      <c r="E4177">
        <v>4171</v>
      </c>
      <c r="G4177" t="b">
        <v>0</v>
      </c>
    </row>
    <row r="4178" spans="5:7" x14ac:dyDescent="0.25">
      <c r="E4178">
        <v>4172</v>
      </c>
      <c r="G4178" t="b">
        <v>0</v>
      </c>
    </row>
    <row r="4179" spans="5:7" x14ac:dyDescent="0.25">
      <c r="E4179">
        <v>4173</v>
      </c>
      <c r="G4179" t="b">
        <v>0</v>
      </c>
    </row>
    <row r="4180" spans="5:7" x14ac:dyDescent="0.25">
      <c r="E4180">
        <v>4174</v>
      </c>
      <c r="G4180" t="b">
        <v>0</v>
      </c>
    </row>
    <row r="4181" spans="5:7" x14ac:dyDescent="0.25">
      <c r="E4181">
        <v>4175</v>
      </c>
      <c r="G4181" t="b">
        <v>0</v>
      </c>
    </row>
    <row r="4182" spans="5:7" x14ac:dyDescent="0.25">
      <c r="E4182">
        <v>4176</v>
      </c>
      <c r="G4182" t="b">
        <v>0</v>
      </c>
    </row>
    <row r="4183" spans="5:7" x14ac:dyDescent="0.25">
      <c r="E4183">
        <v>4177</v>
      </c>
      <c r="G4183" t="b">
        <v>0</v>
      </c>
    </row>
    <row r="4184" spans="5:7" x14ac:dyDescent="0.25">
      <c r="E4184">
        <v>4178</v>
      </c>
      <c r="G4184" t="b">
        <v>0</v>
      </c>
    </row>
    <row r="4185" spans="5:7" x14ac:dyDescent="0.25">
      <c r="E4185">
        <v>4179</v>
      </c>
      <c r="G4185" t="b">
        <v>0</v>
      </c>
    </row>
    <row r="4186" spans="5:7" x14ac:dyDescent="0.25">
      <c r="E4186">
        <v>4180</v>
      </c>
      <c r="G4186" t="b">
        <v>1</v>
      </c>
    </row>
    <row r="4187" spans="5:7" x14ac:dyDescent="0.25">
      <c r="E4187">
        <v>4181</v>
      </c>
      <c r="G4187" t="b">
        <v>0</v>
      </c>
    </row>
    <row r="4188" spans="5:7" x14ac:dyDescent="0.25">
      <c r="E4188">
        <v>4182</v>
      </c>
      <c r="G4188" t="b">
        <v>0</v>
      </c>
    </row>
    <row r="4189" spans="5:7" x14ac:dyDescent="0.25">
      <c r="E4189">
        <v>4183</v>
      </c>
      <c r="G4189" t="b">
        <v>1</v>
      </c>
    </row>
    <row r="4190" spans="5:7" x14ac:dyDescent="0.25">
      <c r="E4190">
        <v>4184</v>
      </c>
      <c r="G4190" t="b">
        <v>0</v>
      </c>
    </row>
    <row r="4191" spans="5:7" x14ac:dyDescent="0.25">
      <c r="E4191">
        <v>4185</v>
      </c>
      <c r="G4191" t="b">
        <v>0</v>
      </c>
    </row>
    <row r="4192" spans="5:7" x14ac:dyDescent="0.25">
      <c r="E4192">
        <v>4186</v>
      </c>
      <c r="G4192" t="b">
        <v>0</v>
      </c>
    </row>
    <row r="4193" spans="5:7" x14ac:dyDescent="0.25">
      <c r="E4193">
        <v>4187</v>
      </c>
      <c r="G4193" t="b">
        <v>0</v>
      </c>
    </row>
    <row r="4194" spans="5:7" x14ac:dyDescent="0.25">
      <c r="E4194">
        <v>4188</v>
      </c>
      <c r="G4194" t="b">
        <v>0</v>
      </c>
    </row>
    <row r="4195" spans="5:7" x14ac:dyDescent="0.25">
      <c r="E4195">
        <v>4189</v>
      </c>
      <c r="G4195" t="b">
        <v>1</v>
      </c>
    </row>
    <row r="4196" spans="5:7" x14ac:dyDescent="0.25">
      <c r="E4196">
        <v>4190</v>
      </c>
      <c r="G4196" t="b">
        <v>0</v>
      </c>
    </row>
    <row r="4197" spans="5:7" x14ac:dyDescent="0.25">
      <c r="E4197">
        <v>4191</v>
      </c>
      <c r="G4197" t="b">
        <v>0</v>
      </c>
    </row>
    <row r="4198" spans="5:7" x14ac:dyDescent="0.25">
      <c r="E4198">
        <v>4192</v>
      </c>
      <c r="G4198" t="b">
        <v>0</v>
      </c>
    </row>
    <row r="4199" spans="5:7" x14ac:dyDescent="0.25">
      <c r="E4199">
        <v>4193</v>
      </c>
      <c r="G4199" t="b">
        <v>1</v>
      </c>
    </row>
    <row r="4200" spans="5:7" x14ac:dyDescent="0.25">
      <c r="E4200">
        <v>4194</v>
      </c>
      <c r="G4200" t="b">
        <v>0</v>
      </c>
    </row>
    <row r="4201" spans="5:7" x14ac:dyDescent="0.25">
      <c r="E4201">
        <v>4195</v>
      </c>
      <c r="G4201" t="b">
        <v>0</v>
      </c>
    </row>
    <row r="4202" spans="5:7" x14ac:dyDescent="0.25">
      <c r="E4202">
        <v>4196</v>
      </c>
      <c r="G4202" t="b">
        <v>0</v>
      </c>
    </row>
    <row r="4203" spans="5:7" x14ac:dyDescent="0.25">
      <c r="E4203">
        <v>4197</v>
      </c>
      <c r="G4203" t="b">
        <v>0</v>
      </c>
    </row>
    <row r="4204" spans="5:7" x14ac:dyDescent="0.25">
      <c r="E4204">
        <v>4198</v>
      </c>
      <c r="G4204" t="b">
        <v>0</v>
      </c>
    </row>
    <row r="4205" spans="5:7" x14ac:dyDescent="0.25">
      <c r="E4205">
        <v>4199</v>
      </c>
      <c r="G4205" t="b">
        <v>0</v>
      </c>
    </row>
    <row r="4206" spans="5:7" x14ac:dyDescent="0.25">
      <c r="E4206">
        <v>4200</v>
      </c>
      <c r="G4206" t="b">
        <v>0</v>
      </c>
    </row>
    <row r="4207" spans="5:7" x14ac:dyDescent="0.25">
      <c r="E4207">
        <v>4201</v>
      </c>
      <c r="G4207" t="b">
        <v>0</v>
      </c>
    </row>
    <row r="4208" spans="5:7" x14ac:dyDescent="0.25">
      <c r="E4208">
        <v>4202</v>
      </c>
      <c r="G4208" t="b">
        <v>0</v>
      </c>
    </row>
    <row r="4209" spans="5:7" x14ac:dyDescent="0.25">
      <c r="E4209">
        <v>4203</v>
      </c>
      <c r="G4209" t="b">
        <v>0</v>
      </c>
    </row>
    <row r="4210" spans="5:7" x14ac:dyDescent="0.25">
      <c r="E4210">
        <v>4204</v>
      </c>
      <c r="G4210" t="b">
        <v>0</v>
      </c>
    </row>
    <row r="4211" spans="5:7" x14ac:dyDescent="0.25">
      <c r="E4211">
        <v>4205</v>
      </c>
      <c r="G4211" t="b">
        <v>0</v>
      </c>
    </row>
    <row r="4212" spans="5:7" x14ac:dyDescent="0.25">
      <c r="E4212">
        <v>4206</v>
      </c>
      <c r="G4212" t="b">
        <v>0</v>
      </c>
    </row>
    <row r="4213" spans="5:7" x14ac:dyDescent="0.25">
      <c r="E4213">
        <v>4207</v>
      </c>
      <c r="G4213" t="b">
        <v>0</v>
      </c>
    </row>
    <row r="4214" spans="5:7" x14ac:dyDescent="0.25">
      <c r="E4214">
        <v>4208</v>
      </c>
      <c r="G4214" t="b">
        <v>0</v>
      </c>
    </row>
    <row r="4215" spans="5:7" x14ac:dyDescent="0.25">
      <c r="E4215">
        <v>4209</v>
      </c>
      <c r="G4215" t="b">
        <v>0</v>
      </c>
    </row>
    <row r="4216" spans="5:7" x14ac:dyDescent="0.25">
      <c r="E4216">
        <v>4210</v>
      </c>
      <c r="G4216" t="b">
        <v>0</v>
      </c>
    </row>
    <row r="4217" spans="5:7" x14ac:dyDescent="0.25">
      <c r="E4217">
        <v>4211</v>
      </c>
      <c r="G4217" t="b">
        <v>0</v>
      </c>
    </row>
    <row r="4218" spans="5:7" x14ac:dyDescent="0.25">
      <c r="E4218">
        <v>4212</v>
      </c>
      <c r="G4218" t="b">
        <v>0</v>
      </c>
    </row>
    <row r="4219" spans="5:7" x14ac:dyDescent="0.25">
      <c r="E4219">
        <v>4213</v>
      </c>
      <c r="G4219" t="b">
        <v>0</v>
      </c>
    </row>
    <row r="4220" spans="5:7" x14ac:dyDescent="0.25">
      <c r="E4220">
        <v>4214</v>
      </c>
      <c r="G4220" t="b">
        <v>0</v>
      </c>
    </row>
    <row r="4221" spans="5:7" x14ac:dyDescent="0.25">
      <c r="E4221">
        <v>4215</v>
      </c>
      <c r="G4221" t="b">
        <v>0</v>
      </c>
    </row>
    <row r="4222" spans="5:7" x14ac:dyDescent="0.25">
      <c r="E4222">
        <v>4216</v>
      </c>
      <c r="G4222" t="b">
        <v>0</v>
      </c>
    </row>
    <row r="4223" spans="5:7" x14ac:dyDescent="0.25">
      <c r="E4223">
        <v>4217</v>
      </c>
      <c r="G4223" t="b">
        <v>0</v>
      </c>
    </row>
    <row r="4224" spans="5:7" x14ac:dyDescent="0.25">
      <c r="E4224">
        <v>4218</v>
      </c>
      <c r="G4224" t="b">
        <v>0</v>
      </c>
    </row>
    <row r="4225" spans="5:7" x14ac:dyDescent="0.25">
      <c r="E4225">
        <v>4219</v>
      </c>
      <c r="G4225" t="b">
        <v>0</v>
      </c>
    </row>
    <row r="4226" spans="5:7" x14ac:dyDescent="0.25">
      <c r="E4226">
        <v>4220</v>
      </c>
      <c r="G4226" t="b">
        <v>0</v>
      </c>
    </row>
    <row r="4227" spans="5:7" x14ac:dyDescent="0.25">
      <c r="E4227">
        <v>4221</v>
      </c>
      <c r="G4227" t="b">
        <v>0</v>
      </c>
    </row>
    <row r="4228" spans="5:7" x14ac:dyDescent="0.25">
      <c r="E4228">
        <v>4222</v>
      </c>
      <c r="G4228" t="b">
        <v>0</v>
      </c>
    </row>
    <row r="4229" spans="5:7" x14ac:dyDescent="0.25">
      <c r="E4229">
        <v>4223</v>
      </c>
      <c r="G4229" t="b">
        <v>0</v>
      </c>
    </row>
    <row r="4230" spans="5:7" x14ac:dyDescent="0.25">
      <c r="E4230">
        <v>4224</v>
      </c>
      <c r="G4230" t="b">
        <v>0</v>
      </c>
    </row>
    <row r="4231" spans="5:7" x14ac:dyDescent="0.25">
      <c r="E4231">
        <v>4225</v>
      </c>
      <c r="G4231" t="b">
        <v>0</v>
      </c>
    </row>
    <row r="4232" spans="5:7" x14ac:dyDescent="0.25">
      <c r="E4232">
        <v>4226</v>
      </c>
      <c r="G4232" t="b">
        <v>0</v>
      </c>
    </row>
    <row r="4233" spans="5:7" x14ac:dyDescent="0.25">
      <c r="E4233">
        <v>4227</v>
      </c>
      <c r="G4233" t="b">
        <v>0</v>
      </c>
    </row>
    <row r="4234" spans="5:7" x14ac:dyDescent="0.25">
      <c r="E4234">
        <v>4228</v>
      </c>
      <c r="G4234" t="b">
        <v>0</v>
      </c>
    </row>
    <row r="4235" spans="5:7" x14ac:dyDescent="0.25">
      <c r="E4235">
        <v>4229</v>
      </c>
      <c r="G4235" t="b">
        <v>0</v>
      </c>
    </row>
    <row r="4236" spans="5:7" x14ac:dyDescent="0.25">
      <c r="E4236">
        <v>4230</v>
      </c>
      <c r="G4236" t="b">
        <v>0</v>
      </c>
    </row>
    <row r="4237" spans="5:7" x14ac:dyDescent="0.25">
      <c r="E4237">
        <v>4231</v>
      </c>
      <c r="G4237" t="b">
        <v>0</v>
      </c>
    </row>
    <row r="4238" spans="5:7" x14ac:dyDescent="0.25">
      <c r="E4238">
        <v>4232</v>
      </c>
      <c r="G4238" t="b">
        <v>0</v>
      </c>
    </row>
    <row r="4239" spans="5:7" x14ac:dyDescent="0.25">
      <c r="E4239">
        <v>4233</v>
      </c>
      <c r="G4239" t="b">
        <v>0</v>
      </c>
    </row>
    <row r="4240" spans="5:7" x14ac:dyDescent="0.25">
      <c r="E4240">
        <v>4234</v>
      </c>
      <c r="G4240" t="b">
        <v>0</v>
      </c>
    </row>
    <row r="4241" spans="5:7" x14ac:dyDescent="0.25">
      <c r="E4241">
        <v>4235</v>
      </c>
      <c r="G4241" t="b">
        <v>0</v>
      </c>
    </row>
    <row r="4242" spans="5:7" x14ac:dyDescent="0.25">
      <c r="E4242">
        <v>4236</v>
      </c>
      <c r="G4242" t="b">
        <v>0</v>
      </c>
    </row>
    <row r="4243" spans="5:7" x14ac:dyDescent="0.25">
      <c r="E4243">
        <v>4237</v>
      </c>
      <c r="G4243" t="b">
        <v>1</v>
      </c>
    </row>
    <row r="4244" spans="5:7" x14ac:dyDescent="0.25">
      <c r="E4244">
        <v>4238</v>
      </c>
      <c r="G4244" t="b">
        <v>0</v>
      </c>
    </row>
    <row r="4245" spans="5:7" x14ac:dyDescent="0.25">
      <c r="E4245">
        <v>4239</v>
      </c>
      <c r="G4245" t="b">
        <v>0</v>
      </c>
    </row>
    <row r="4246" spans="5:7" x14ac:dyDescent="0.25">
      <c r="E4246">
        <v>4240</v>
      </c>
      <c r="G4246" t="b">
        <v>0</v>
      </c>
    </row>
    <row r="4247" spans="5:7" x14ac:dyDescent="0.25">
      <c r="E4247">
        <v>4241</v>
      </c>
      <c r="G4247" t="b">
        <v>0</v>
      </c>
    </row>
    <row r="4248" spans="5:7" x14ac:dyDescent="0.25">
      <c r="E4248">
        <v>4242</v>
      </c>
      <c r="G4248" t="b">
        <v>0</v>
      </c>
    </row>
    <row r="4249" spans="5:7" x14ac:dyDescent="0.25">
      <c r="E4249">
        <v>4243</v>
      </c>
      <c r="G4249" t="b">
        <v>0</v>
      </c>
    </row>
    <row r="4250" spans="5:7" x14ac:dyDescent="0.25">
      <c r="E4250">
        <v>4244</v>
      </c>
      <c r="G4250" t="b">
        <v>0</v>
      </c>
    </row>
    <row r="4251" spans="5:7" x14ac:dyDescent="0.25">
      <c r="E4251">
        <v>4245</v>
      </c>
      <c r="G4251" t="b">
        <v>0</v>
      </c>
    </row>
    <row r="4252" spans="5:7" x14ac:dyDescent="0.25">
      <c r="E4252">
        <v>4246</v>
      </c>
      <c r="G4252" t="b">
        <v>0</v>
      </c>
    </row>
    <row r="4253" spans="5:7" x14ac:dyDescent="0.25">
      <c r="E4253">
        <v>4247</v>
      </c>
      <c r="G4253" t="b">
        <v>0</v>
      </c>
    </row>
    <row r="4254" spans="5:7" x14ac:dyDescent="0.25">
      <c r="E4254">
        <v>4248</v>
      </c>
      <c r="G4254" t="b">
        <v>0</v>
      </c>
    </row>
    <row r="4255" spans="5:7" x14ac:dyDescent="0.25">
      <c r="E4255">
        <v>4249</v>
      </c>
      <c r="G4255" t="b">
        <v>0</v>
      </c>
    </row>
    <row r="4256" spans="5:7" x14ac:dyDescent="0.25">
      <c r="E4256">
        <v>4250</v>
      </c>
      <c r="G4256" t="b">
        <v>0</v>
      </c>
    </row>
    <row r="4257" spans="5:7" x14ac:dyDescent="0.25">
      <c r="E4257">
        <v>4251</v>
      </c>
      <c r="G4257" t="b">
        <v>0</v>
      </c>
    </row>
    <row r="4258" spans="5:7" x14ac:dyDescent="0.25">
      <c r="E4258">
        <v>4252</v>
      </c>
      <c r="G4258" t="b">
        <v>1</v>
      </c>
    </row>
    <row r="4259" spans="5:7" x14ac:dyDescent="0.25">
      <c r="E4259">
        <v>4253</v>
      </c>
      <c r="G4259" t="b">
        <v>1</v>
      </c>
    </row>
    <row r="4260" spans="5:7" x14ac:dyDescent="0.25">
      <c r="E4260">
        <v>4254</v>
      </c>
      <c r="G4260" t="b">
        <v>0</v>
      </c>
    </row>
    <row r="4261" spans="5:7" x14ac:dyDescent="0.25">
      <c r="E4261">
        <v>4255</v>
      </c>
      <c r="G4261" t="b">
        <v>0</v>
      </c>
    </row>
    <row r="4262" spans="5:7" x14ac:dyDescent="0.25">
      <c r="E4262">
        <v>4256</v>
      </c>
      <c r="G4262" t="b">
        <v>0</v>
      </c>
    </row>
    <row r="4263" spans="5:7" x14ac:dyDescent="0.25">
      <c r="E4263">
        <v>4257</v>
      </c>
      <c r="G4263" t="b">
        <v>0</v>
      </c>
    </row>
    <row r="4264" spans="5:7" x14ac:dyDescent="0.25">
      <c r="E4264">
        <v>4258</v>
      </c>
      <c r="G4264" t="b">
        <v>0</v>
      </c>
    </row>
    <row r="4265" spans="5:7" x14ac:dyDescent="0.25">
      <c r="E4265">
        <v>4259</v>
      </c>
      <c r="G4265" t="b">
        <v>0</v>
      </c>
    </row>
    <row r="4266" spans="5:7" x14ac:dyDescent="0.25">
      <c r="E4266">
        <v>4260</v>
      </c>
      <c r="G4266" t="b">
        <v>0</v>
      </c>
    </row>
    <row r="4267" spans="5:7" x14ac:dyDescent="0.25">
      <c r="E4267">
        <v>4261</v>
      </c>
      <c r="G4267" t="b">
        <v>0</v>
      </c>
    </row>
    <row r="4268" spans="5:7" x14ac:dyDescent="0.25">
      <c r="E4268">
        <v>4262</v>
      </c>
      <c r="G4268" t="b">
        <v>0</v>
      </c>
    </row>
    <row r="4269" spans="5:7" x14ac:dyDescent="0.25">
      <c r="E4269">
        <v>4263</v>
      </c>
      <c r="G4269" t="b">
        <v>0</v>
      </c>
    </row>
    <row r="4270" spans="5:7" x14ac:dyDescent="0.25">
      <c r="E4270">
        <v>4264</v>
      </c>
      <c r="G4270" t="b">
        <v>0</v>
      </c>
    </row>
    <row r="4271" spans="5:7" x14ac:dyDescent="0.25">
      <c r="E4271">
        <v>4265</v>
      </c>
      <c r="G4271" t="b">
        <v>1</v>
      </c>
    </row>
    <row r="4272" spans="5:7" x14ac:dyDescent="0.25">
      <c r="E4272">
        <v>4266</v>
      </c>
      <c r="G4272" t="b">
        <v>1</v>
      </c>
    </row>
    <row r="4273" spans="5:7" x14ac:dyDescent="0.25">
      <c r="E4273">
        <v>4267</v>
      </c>
      <c r="G4273" t="b">
        <v>0</v>
      </c>
    </row>
    <row r="4274" spans="5:7" x14ac:dyDescent="0.25">
      <c r="E4274">
        <v>4268</v>
      </c>
      <c r="G4274" t="b">
        <v>1</v>
      </c>
    </row>
    <row r="4275" spans="5:7" x14ac:dyDescent="0.25">
      <c r="E4275">
        <v>4269</v>
      </c>
      <c r="G4275" t="b">
        <v>0</v>
      </c>
    </row>
    <row r="4276" spans="5:7" x14ac:dyDescent="0.25">
      <c r="E4276">
        <v>4270</v>
      </c>
      <c r="G4276" t="b">
        <v>0</v>
      </c>
    </row>
    <row r="4277" spans="5:7" x14ac:dyDescent="0.25">
      <c r="E4277">
        <v>4271</v>
      </c>
      <c r="G4277" t="b">
        <v>0</v>
      </c>
    </row>
    <row r="4278" spans="5:7" x14ac:dyDescent="0.25">
      <c r="E4278">
        <v>4272</v>
      </c>
      <c r="G4278" t="b">
        <v>0</v>
      </c>
    </row>
    <row r="4279" spans="5:7" x14ac:dyDescent="0.25">
      <c r="E4279">
        <v>4273</v>
      </c>
      <c r="G4279" t="b">
        <v>0</v>
      </c>
    </row>
    <row r="4280" spans="5:7" x14ac:dyDescent="0.25">
      <c r="E4280">
        <v>4274</v>
      </c>
      <c r="G4280" t="b">
        <v>0</v>
      </c>
    </row>
    <row r="4281" spans="5:7" x14ac:dyDescent="0.25">
      <c r="E4281">
        <v>4275</v>
      </c>
      <c r="G4281" t="b">
        <v>1</v>
      </c>
    </row>
    <row r="4282" spans="5:7" x14ac:dyDescent="0.25">
      <c r="E4282">
        <v>4276</v>
      </c>
      <c r="G4282" t="b">
        <v>0</v>
      </c>
    </row>
    <row r="4283" spans="5:7" x14ac:dyDescent="0.25">
      <c r="E4283">
        <v>4277</v>
      </c>
      <c r="G4283" t="b">
        <v>0</v>
      </c>
    </row>
    <row r="4284" spans="5:7" x14ac:dyDescent="0.25">
      <c r="E4284">
        <v>4278</v>
      </c>
      <c r="G4284" t="b">
        <v>0</v>
      </c>
    </row>
    <row r="4285" spans="5:7" x14ac:dyDescent="0.25">
      <c r="E4285">
        <v>4279</v>
      </c>
      <c r="G4285" t="b">
        <v>0</v>
      </c>
    </row>
    <row r="4286" spans="5:7" x14ac:dyDescent="0.25">
      <c r="E4286">
        <v>4280</v>
      </c>
      <c r="G4286" t="b">
        <v>0</v>
      </c>
    </row>
    <row r="4287" spans="5:7" x14ac:dyDescent="0.25">
      <c r="E4287">
        <v>4281</v>
      </c>
      <c r="G4287" t="b">
        <v>0</v>
      </c>
    </row>
    <row r="4288" spans="5:7" x14ac:dyDescent="0.25">
      <c r="E4288">
        <v>4282</v>
      </c>
      <c r="G4288" t="b">
        <v>0</v>
      </c>
    </row>
    <row r="4289" spans="5:7" x14ac:dyDescent="0.25">
      <c r="E4289">
        <v>4283</v>
      </c>
      <c r="G4289" t="b">
        <v>0</v>
      </c>
    </row>
    <row r="4290" spans="5:7" x14ac:dyDescent="0.25">
      <c r="E4290">
        <v>4284</v>
      </c>
      <c r="G4290" t="b">
        <v>0</v>
      </c>
    </row>
    <row r="4291" spans="5:7" x14ac:dyDescent="0.25">
      <c r="E4291">
        <v>4285</v>
      </c>
      <c r="G4291" t="b">
        <v>0</v>
      </c>
    </row>
    <row r="4292" spans="5:7" x14ac:dyDescent="0.25">
      <c r="E4292">
        <v>4286</v>
      </c>
      <c r="G4292" t="b">
        <v>0</v>
      </c>
    </row>
    <row r="4293" spans="5:7" x14ac:dyDescent="0.25">
      <c r="E4293">
        <v>4287</v>
      </c>
      <c r="G4293" t="b">
        <v>0</v>
      </c>
    </row>
    <row r="4294" spans="5:7" x14ac:dyDescent="0.25">
      <c r="E4294">
        <v>4288</v>
      </c>
      <c r="G4294" t="b">
        <v>0</v>
      </c>
    </row>
    <row r="4295" spans="5:7" x14ac:dyDescent="0.25">
      <c r="E4295">
        <v>4289</v>
      </c>
      <c r="G4295" t="b">
        <v>0</v>
      </c>
    </row>
    <row r="4296" spans="5:7" x14ac:dyDescent="0.25">
      <c r="E4296">
        <v>4290</v>
      </c>
      <c r="G4296" t="b">
        <v>0</v>
      </c>
    </row>
    <row r="4297" spans="5:7" x14ac:dyDescent="0.25">
      <c r="E4297">
        <v>4291</v>
      </c>
      <c r="G4297" t="b">
        <v>0</v>
      </c>
    </row>
    <row r="4298" spans="5:7" x14ac:dyDescent="0.25">
      <c r="E4298">
        <v>4292</v>
      </c>
      <c r="G4298" t="b">
        <v>0</v>
      </c>
    </row>
    <row r="4299" spans="5:7" x14ac:dyDescent="0.25">
      <c r="E4299">
        <v>4293</v>
      </c>
      <c r="G4299" t="b">
        <v>1</v>
      </c>
    </row>
    <row r="4300" spans="5:7" x14ac:dyDescent="0.25">
      <c r="E4300">
        <v>4294</v>
      </c>
      <c r="G4300" t="b">
        <v>0</v>
      </c>
    </row>
    <row r="4301" spans="5:7" x14ac:dyDescent="0.25">
      <c r="E4301">
        <v>4295</v>
      </c>
      <c r="G4301" t="b">
        <v>0</v>
      </c>
    </row>
    <row r="4302" spans="5:7" x14ac:dyDescent="0.25">
      <c r="E4302">
        <v>4296</v>
      </c>
      <c r="G4302" t="b">
        <v>0</v>
      </c>
    </row>
    <row r="4303" spans="5:7" x14ac:dyDescent="0.25">
      <c r="E4303">
        <v>4297</v>
      </c>
      <c r="G4303" t="b">
        <v>0</v>
      </c>
    </row>
    <row r="4304" spans="5:7" x14ac:dyDescent="0.25">
      <c r="E4304">
        <v>4298</v>
      </c>
      <c r="G4304" t="b">
        <v>0</v>
      </c>
    </row>
    <row r="4305" spans="5:7" x14ac:dyDescent="0.25">
      <c r="E4305">
        <v>4299</v>
      </c>
      <c r="G4305" t="b">
        <v>0</v>
      </c>
    </row>
    <row r="4306" spans="5:7" x14ac:dyDescent="0.25">
      <c r="E4306">
        <v>4300</v>
      </c>
      <c r="G4306" t="b">
        <v>0</v>
      </c>
    </row>
    <row r="4307" spans="5:7" x14ac:dyDescent="0.25">
      <c r="E4307">
        <v>4301</v>
      </c>
      <c r="G4307" t="b">
        <v>0</v>
      </c>
    </row>
    <row r="4308" spans="5:7" x14ac:dyDescent="0.25">
      <c r="E4308">
        <v>4302</v>
      </c>
      <c r="G4308" t="b">
        <v>0</v>
      </c>
    </row>
    <row r="4309" spans="5:7" x14ac:dyDescent="0.25">
      <c r="E4309">
        <v>4303</v>
      </c>
      <c r="G4309" t="b">
        <v>0</v>
      </c>
    </row>
    <row r="4310" spans="5:7" x14ac:dyDescent="0.25">
      <c r="E4310">
        <v>4304</v>
      </c>
      <c r="G4310" t="b">
        <v>0</v>
      </c>
    </row>
    <row r="4311" spans="5:7" x14ac:dyDescent="0.25">
      <c r="E4311">
        <v>4305</v>
      </c>
      <c r="G4311" t="b">
        <v>0</v>
      </c>
    </row>
    <row r="4312" spans="5:7" x14ac:dyDescent="0.25">
      <c r="E4312">
        <v>4306</v>
      </c>
      <c r="G4312" t="b">
        <v>0</v>
      </c>
    </row>
    <row r="4313" spans="5:7" x14ac:dyDescent="0.25">
      <c r="E4313">
        <v>4307</v>
      </c>
      <c r="G4313" t="b">
        <v>1</v>
      </c>
    </row>
    <row r="4314" spans="5:7" x14ac:dyDescent="0.25">
      <c r="E4314">
        <v>4308</v>
      </c>
      <c r="G4314" t="b">
        <v>1</v>
      </c>
    </row>
    <row r="4315" spans="5:7" x14ac:dyDescent="0.25">
      <c r="E4315">
        <v>4309</v>
      </c>
      <c r="G4315" t="b">
        <v>0</v>
      </c>
    </row>
    <row r="4316" spans="5:7" x14ac:dyDescent="0.25">
      <c r="E4316">
        <v>4310</v>
      </c>
      <c r="G4316" t="b">
        <v>0</v>
      </c>
    </row>
    <row r="4317" spans="5:7" x14ac:dyDescent="0.25">
      <c r="E4317">
        <v>4311</v>
      </c>
      <c r="G4317" t="b">
        <v>0</v>
      </c>
    </row>
    <row r="4318" spans="5:7" x14ac:dyDescent="0.25">
      <c r="E4318">
        <v>4312</v>
      </c>
      <c r="G4318" t="b">
        <v>0</v>
      </c>
    </row>
    <row r="4319" spans="5:7" x14ac:dyDescent="0.25">
      <c r="E4319">
        <v>4313</v>
      </c>
      <c r="G4319" t="b">
        <v>0</v>
      </c>
    </row>
    <row r="4320" spans="5:7" x14ac:dyDescent="0.25">
      <c r="E4320">
        <v>4314</v>
      </c>
      <c r="G4320" t="b">
        <v>0</v>
      </c>
    </row>
    <row r="4321" spans="5:7" x14ac:dyDescent="0.25">
      <c r="E4321">
        <v>4315</v>
      </c>
      <c r="G4321" t="b">
        <v>0</v>
      </c>
    </row>
    <row r="4322" spans="5:7" x14ac:dyDescent="0.25">
      <c r="E4322">
        <v>4316</v>
      </c>
      <c r="G4322" t="b">
        <v>0</v>
      </c>
    </row>
    <row r="4323" spans="5:7" x14ac:dyDescent="0.25">
      <c r="E4323">
        <v>4317</v>
      </c>
      <c r="G4323" t="b">
        <v>0</v>
      </c>
    </row>
    <row r="4324" spans="5:7" x14ac:dyDescent="0.25">
      <c r="E4324">
        <v>4318</v>
      </c>
      <c r="G4324" t="b">
        <v>1</v>
      </c>
    </row>
    <row r="4325" spans="5:7" x14ac:dyDescent="0.25">
      <c r="E4325">
        <v>4319</v>
      </c>
      <c r="G4325" t="b">
        <v>0</v>
      </c>
    </row>
    <row r="4326" spans="5:7" x14ac:dyDescent="0.25">
      <c r="E4326">
        <v>4320</v>
      </c>
      <c r="G4326" t="b">
        <v>1</v>
      </c>
    </row>
    <row r="4327" spans="5:7" x14ac:dyDescent="0.25">
      <c r="E4327">
        <v>4321</v>
      </c>
      <c r="G4327" t="b">
        <v>0</v>
      </c>
    </row>
    <row r="4328" spans="5:7" x14ac:dyDescent="0.25">
      <c r="E4328">
        <v>4322</v>
      </c>
      <c r="G4328" t="b">
        <v>0</v>
      </c>
    </row>
    <row r="4329" spans="5:7" x14ac:dyDescent="0.25">
      <c r="E4329">
        <v>4323</v>
      </c>
      <c r="G4329" t="b">
        <v>0</v>
      </c>
    </row>
    <row r="4330" spans="5:7" x14ac:dyDescent="0.25">
      <c r="E4330">
        <v>4324</v>
      </c>
      <c r="G4330" t="b">
        <v>0</v>
      </c>
    </row>
    <row r="4331" spans="5:7" x14ac:dyDescent="0.25">
      <c r="E4331">
        <v>4325</v>
      </c>
      <c r="G4331" t="b">
        <v>0</v>
      </c>
    </row>
    <row r="4332" spans="5:7" x14ac:dyDescent="0.25">
      <c r="E4332">
        <v>4326</v>
      </c>
      <c r="G4332" t="b">
        <v>0</v>
      </c>
    </row>
    <row r="4333" spans="5:7" x14ac:dyDescent="0.25">
      <c r="E4333">
        <v>4327</v>
      </c>
      <c r="G4333" t="b">
        <v>0</v>
      </c>
    </row>
    <row r="4334" spans="5:7" x14ac:dyDescent="0.25">
      <c r="E4334">
        <v>4328</v>
      </c>
      <c r="G4334" t="b">
        <v>0</v>
      </c>
    </row>
    <row r="4335" spans="5:7" x14ac:dyDescent="0.25">
      <c r="E4335">
        <v>4329</v>
      </c>
      <c r="G4335" t="b">
        <v>0</v>
      </c>
    </row>
    <row r="4336" spans="5:7" x14ac:dyDescent="0.25">
      <c r="E4336">
        <v>4330</v>
      </c>
      <c r="G4336" t="b">
        <v>0</v>
      </c>
    </row>
    <row r="4337" spans="5:7" x14ac:dyDescent="0.25">
      <c r="E4337">
        <v>4331</v>
      </c>
      <c r="G4337" t="b">
        <v>0</v>
      </c>
    </row>
    <row r="4338" spans="5:7" x14ac:dyDescent="0.25">
      <c r="E4338">
        <v>4332</v>
      </c>
      <c r="G4338" t="b">
        <v>0</v>
      </c>
    </row>
    <row r="4339" spans="5:7" x14ac:dyDescent="0.25">
      <c r="E4339">
        <v>4333</v>
      </c>
      <c r="G4339" t="b">
        <v>0</v>
      </c>
    </row>
    <row r="4340" spans="5:7" x14ac:dyDescent="0.25">
      <c r="E4340">
        <v>4334</v>
      </c>
      <c r="G4340" t="b">
        <v>1</v>
      </c>
    </row>
    <row r="4341" spans="5:7" x14ac:dyDescent="0.25">
      <c r="E4341">
        <v>4335</v>
      </c>
      <c r="G4341" t="b">
        <v>0</v>
      </c>
    </row>
    <row r="4342" spans="5:7" x14ac:dyDescent="0.25">
      <c r="E4342">
        <v>4336</v>
      </c>
      <c r="G4342" t="b">
        <v>0</v>
      </c>
    </row>
    <row r="4343" spans="5:7" x14ac:dyDescent="0.25">
      <c r="E4343">
        <v>4337</v>
      </c>
      <c r="G4343" t="b">
        <v>0</v>
      </c>
    </row>
    <row r="4344" spans="5:7" x14ac:dyDescent="0.25">
      <c r="E4344">
        <v>4338</v>
      </c>
      <c r="G4344" t="b">
        <v>0</v>
      </c>
    </row>
    <row r="4345" spans="5:7" x14ac:dyDescent="0.25">
      <c r="E4345">
        <v>4339</v>
      </c>
      <c r="G4345" t="b">
        <v>0</v>
      </c>
    </row>
    <row r="4346" spans="5:7" x14ac:dyDescent="0.25">
      <c r="E4346">
        <v>4340</v>
      </c>
      <c r="G4346" t="b">
        <v>0</v>
      </c>
    </row>
    <row r="4347" spans="5:7" x14ac:dyDescent="0.25">
      <c r="E4347">
        <v>4341</v>
      </c>
      <c r="G4347" t="b">
        <v>0</v>
      </c>
    </row>
    <row r="4348" spans="5:7" x14ac:dyDescent="0.25">
      <c r="E4348">
        <v>4342</v>
      </c>
      <c r="G4348" t="b">
        <v>1</v>
      </c>
    </row>
    <row r="4349" spans="5:7" x14ac:dyDescent="0.25">
      <c r="E4349">
        <v>4343</v>
      </c>
      <c r="G4349" t="b">
        <v>1</v>
      </c>
    </row>
    <row r="4350" spans="5:7" x14ac:dyDescent="0.25">
      <c r="E4350">
        <v>4344</v>
      </c>
      <c r="G4350" t="b">
        <v>1</v>
      </c>
    </row>
    <row r="4351" spans="5:7" x14ac:dyDescent="0.25">
      <c r="E4351">
        <v>4345</v>
      </c>
      <c r="G4351" t="b">
        <v>0</v>
      </c>
    </row>
    <row r="4352" spans="5:7" x14ac:dyDescent="0.25">
      <c r="E4352">
        <v>4346</v>
      </c>
      <c r="G4352" t="b">
        <v>0</v>
      </c>
    </row>
    <row r="4353" spans="5:7" x14ac:dyDescent="0.25">
      <c r="E4353">
        <v>4347</v>
      </c>
      <c r="G4353" t="b">
        <v>0</v>
      </c>
    </row>
    <row r="4354" spans="5:7" x14ac:dyDescent="0.25">
      <c r="E4354">
        <v>4348</v>
      </c>
      <c r="G4354" t="b">
        <v>0</v>
      </c>
    </row>
    <row r="4355" spans="5:7" x14ac:dyDescent="0.25">
      <c r="E4355">
        <v>4349</v>
      </c>
      <c r="G4355" t="b">
        <v>0</v>
      </c>
    </row>
    <row r="4356" spans="5:7" x14ac:dyDescent="0.25">
      <c r="E4356">
        <v>4350</v>
      </c>
      <c r="G4356" t="b">
        <v>0</v>
      </c>
    </row>
    <row r="4357" spans="5:7" x14ac:dyDescent="0.25">
      <c r="E4357">
        <v>4351</v>
      </c>
      <c r="G4357" t="b">
        <v>0</v>
      </c>
    </row>
    <row r="4358" spans="5:7" x14ac:dyDescent="0.25">
      <c r="E4358">
        <v>4352</v>
      </c>
      <c r="G4358" t="b">
        <v>0</v>
      </c>
    </row>
    <row r="4359" spans="5:7" x14ac:dyDescent="0.25">
      <c r="E4359">
        <v>4353</v>
      </c>
      <c r="G4359" t="b">
        <v>0</v>
      </c>
    </row>
    <row r="4360" spans="5:7" x14ac:dyDescent="0.25">
      <c r="E4360">
        <v>4354</v>
      </c>
      <c r="G4360" t="b">
        <v>1</v>
      </c>
    </row>
    <row r="4361" spans="5:7" x14ac:dyDescent="0.25">
      <c r="E4361">
        <v>4355</v>
      </c>
      <c r="G4361" t="b">
        <v>0</v>
      </c>
    </row>
    <row r="4362" spans="5:7" x14ac:dyDescent="0.25">
      <c r="E4362">
        <v>4356</v>
      </c>
      <c r="G4362" t="b">
        <v>1</v>
      </c>
    </row>
    <row r="4363" spans="5:7" x14ac:dyDescent="0.25">
      <c r="E4363">
        <v>4357</v>
      </c>
      <c r="G4363" t="b">
        <v>0</v>
      </c>
    </row>
    <row r="4364" spans="5:7" x14ac:dyDescent="0.25">
      <c r="E4364">
        <v>4358</v>
      </c>
      <c r="G4364" t="b">
        <v>0</v>
      </c>
    </row>
    <row r="4365" spans="5:7" x14ac:dyDescent="0.25">
      <c r="E4365">
        <v>4359</v>
      </c>
      <c r="G4365" t="b">
        <v>0</v>
      </c>
    </row>
    <row r="4366" spans="5:7" x14ac:dyDescent="0.25">
      <c r="E4366">
        <v>4360</v>
      </c>
      <c r="G4366" t="b">
        <v>0</v>
      </c>
    </row>
    <row r="4367" spans="5:7" x14ac:dyDescent="0.25">
      <c r="E4367">
        <v>4361</v>
      </c>
      <c r="G4367" t="b">
        <v>0</v>
      </c>
    </row>
    <row r="4368" spans="5:7" x14ac:dyDescent="0.25">
      <c r="E4368">
        <v>4362</v>
      </c>
      <c r="G4368" t="b">
        <v>0</v>
      </c>
    </row>
    <row r="4369" spans="5:7" x14ac:dyDescent="0.25">
      <c r="E4369">
        <v>4363</v>
      </c>
      <c r="G4369" t="b">
        <v>0</v>
      </c>
    </row>
    <row r="4370" spans="5:7" x14ac:dyDescent="0.25">
      <c r="E4370">
        <v>4364</v>
      </c>
      <c r="G4370" t="b">
        <v>0</v>
      </c>
    </row>
    <row r="4371" spans="5:7" x14ac:dyDescent="0.25">
      <c r="E4371">
        <v>4365</v>
      </c>
      <c r="G4371" t="b">
        <v>0</v>
      </c>
    </row>
    <row r="4372" spans="5:7" x14ac:dyDescent="0.25">
      <c r="E4372">
        <v>4366</v>
      </c>
      <c r="G4372" t="b">
        <v>0</v>
      </c>
    </row>
    <row r="4373" spans="5:7" x14ac:dyDescent="0.25">
      <c r="E4373">
        <v>4367</v>
      </c>
      <c r="G4373" t="b">
        <v>0</v>
      </c>
    </row>
    <row r="4374" spans="5:7" x14ac:dyDescent="0.25">
      <c r="E4374">
        <v>4368</v>
      </c>
      <c r="G4374" t="b">
        <v>0</v>
      </c>
    </row>
    <row r="4375" spans="5:7" x14ac:dyDescent="0.25">
      <c r="E4375">
        <v>4369</v>
      </c>
      <c r="G4375" t="b">
        <v>0</v>
      </c>
    </row>
    <row r="4376" spans="5:7" x14ac:dyDescent="0.25">
      <c r="E4376">
        <v>4370</v>
      </c>
      <c r="G4376" t="b">
        <v>0</v>
      </c>
    </row>
    <row r="4377" spans="5:7" x14ac:dyDescent="0.25">
      <c r="E4377">
        <v>4371</v>
      </c>
      <c r="G4377" t="b">
        <v>0</v>
      </c>
    </row>
    <row r="4378" spans="5:7" x14ac:dyDescent="0.25">
      <c r="E4378">
        <v>4372</v>
      </c>
      <c r="G4378" t="b">
        <v>1</v>
      </c>
    </row>
    <row r="4379" spans="5:7" x14ac:dyDescent="0.25">
      <c r="E4379">
        <v>4373</v>
      </c>
      <c r="G4379" t="b">
        <v>0</v>
      </c>
    </row>
    <row r="4380" spans="5:7" x14ac:dyDescent="0.25">
      <c r="E4380">
        <v>4374</v>
      </c>
      <c r="G4380" t="b">
        <v>0</v>
      </c>
    </row>
    <row r="4381" spans="5:7" x14ac:dyDescent="0.25">
      <c r="E4381">
        <v>4375</v>
      </c>
      <c r="G4381" t="b">
        <v>0</v>
      </c>
    </row>
    <row r="4382" spans="5:7" x14ac:dyDescent="0.25">
      <c r="E4382">
        <v>4376</v>
      </c>
      <c r="G4382" t="b">
        <v>0</v>
      </c>
    </row>
    <row r="4383" spans="5:7" x14ac:dyDescent="0.25">
      <c r="E4383">
        <v>4377</v>
      </c>
      <c r="G4383" t="b">
        <v>0</v>
      </c>
    </row>
    <row r="4384" spans="5:7" x14ac:dyDescent="0.25">
      <c r="E4384">
        <v>4378</v>
      </c>
      <c r="G4384" t="b">
        <v>0</v>
      </c>
    </row>
    <row r="4385" spans="5:7" x14ac:dyDescent="0.25">
      <c r="E4385">
        <v>4379</v>
      </c>
      <c r="G4385" t="b">
        <v>0</v>
      </c>
    </row>
    <row r="4386" spans="5:7" x14ac:dyDescent="0.25">
      <c r="E4386">
        <v>4380</v>
      </c>
      <c r="G4386" t="b">
        <v>0</v>
      </c>
    </row>
    <row r="4387" spans="5:7" x14ac:dyDescent="0.25">
      <c r="E4387">
        <v>4381</v>
      </c>
      <c r="G4387" t="b">
        <v>0</v>
      </c>
    </row>
    <row r="4388" spans="5:7" x14ac:dyDescent="0.25">
      <c r="E4388">
        <v>4382</v>
      </c>
      <c r="G4388" t="b">
        <v>0</v>
      </c>
    </row>
    <row r="4389" spans="5:7" x14ac:dyDescent="0.25">
      <c r="E4389">
        <v>4383</v>
      </c>
      <c r="G4389" t="b">
        <v>0</v>
      </c>
    </row>
    <row r="4390" spans="5:7" x14ac:dyDescent="0.25">
      <c r="E4390">
        <v>4384</v>
      </c>
      <c r="G4390" t="b">
        <v>0</v>
      </c>
    </row>
    <row r="4391" spans="5:7" x14ac:dyDescent="0.25">
      <c r="E4391">
        <v>4385</v>
      </c>
      <c r="G4391" t="b">
        <v>0</v>
      </c>
    </row>
    <row r="4392" spans="5:7" x14ac:dyDescent="0.25">
      <c r="E4392">
        <v>4386</v>
      </c>
      <c r="G4392" t="b">
        <v>0</v>
      </c>
    </row>
    <row r="4393" spans="5:7" x14ac:dyDescent="0.25">
      <c r="E4393">
        <v>4387</v>
      </c>
      <c r="G4393" t="b">
        <v>0</v>
      </c>
    </row>
    <row r="4394" spans="5:7" x14ac:dyDescent="0.25">
      <c r="E4394">
        <v>4388</v>
      </c>
      <c r="G4394" t="b">
        <v>0</v>
      </c>
    </row>
    <row r="4395" spans="5:7" x14ac:dyDescent="0.25">
      <c r="E4395">
        <v>4389</v>
      </c>
      <c r="G4395" t="b">
        <v>0</v>
      </c>
    </row>
    <row r="4396" spans="5:7" x14ac:dyDescent="0.25">
      <c r="E4396">
        <v>4390</v>
      </c>
      <c r="G4396" t="b">
        <v>0</v>
      </c>
    </row>
    <row r="4397" spans="5:7" x14ac:dyDescent="0.25">
      <c r="E4397">
        <v>4391</v>
      </c>
      <c r="G4397" t="b">
        <v>1</v>
      </c>
    </row>
    <row r="4398" spans="5:7" x14ac:dyDescent="0.25">
      <c r="E4398">
        <v>4392</v>
      </c>
      <c r="G4398" t="b">
        <v>0</v>
      </c>
    </row>
    <row r="4399" spans="5:7" x14ac:dyDescent="0.25">
      <c r="E4399">
        <v>4393</v>
      </c>
      <c r="G4399" t="b">
        <v>0</v>
      </c>
    </row>
    <row r="4400" spans="5:7" x14ac:dyDescent="0.25">
      <c r="E4400">
        <v>4394</v>
      </c>
      <c r="G4400" t="b">
        <v>0</v>
      </c>
    </row>
    <row r="4401" spans="5:7" x14ac:dyDescent="0.25">
      <c r="E4401">
        <v>4395</v>
      </c>
      <c r="G4401" t="b">
        <v>0</v>
      </c>
    </row>
    <row r="4402" spans="5:7" x14ac:dyDescent="0.25">
      <c r="E4402">
        <v>4396</v>
      </c>
      <c r="G4402" t="b">
        <v>0</v>
      </c>
    </row>
    <row r="4403" spans="5:7" x14ac:dyDescent="0.25">
      <c r="E4403">
        <v>4397</v>
      </c>
      <c r="G4403" t="b">
        <v>0</v>
      </c>
    </row>
    <row r="4404" spans="5:7" x14ac:dyDescent="0.25">
      <c r="E4404">
        <v>4398</v>
      </c>
      <c r="G4404" t="b">
        <v>0</v>
      </c>
    </row>
    <row r="4405" spans="5:7" x14ac:dyDescent="0.25">
      <c r="E4405">
        <v>4399</v>
      </c>
      <c r="G4405" t="b">
        <v>0</v>
      </c>
    </row>
    <row r="4406" spans="5:7" x14ac:dyDescent="0.25">
      <c r="E4406">
        <v>4400</v>
      </c>
      <c r="G4406" t="b">
        <v>0</v>
      </c>
    </row>
    <row r="4407" spans="5:7" x14ac:dyDescent="0.25">
      <c r="E4407">
        <v>4401</v>
      </c>
      <c r="G4407" t="b">
        <v>0</v>
      </c>
    </row>
    <row r="4408" spans="5:7" x14ac:dyDescent="0.25">
      <c r="E4408">
        <v>4402</v>
      </c>
      <c r="G4408" t="b">
        <v>0</v>
      </c>
    </row>
    <row r="4409" spans="5:7" x14ac:dyDescent="0.25">
      <c r="E4409">
        <v>4403</v>
      </c>
      <c r="G4409" t="b">
        <v>0</v>
      </c>
    </row>
    <row r="4410" spans="5:7" x14ac:dyDescent="0.25">
      <c r="E4410">
        <v>4404</v>
      </c>
      <c r="G4410" t="b">
        <v>0</v>
      </c>
    </row>
    <row r="4411" spans="5:7" x14ac:dyDescent="0.25">
      <c r="E4411">
        <v>4405</v>
      </c>
      <c r="G4411" t="b">
        <v>0</v>
      </c>
    </row>
    <row r="4412" spans="5:7" x14ac:dyDescent="0.25">
      <c r="E4412">
        <v>4406</v>
      </c>
      <c r="G4412" t="b">
        <v>0</v>
      </c>
    </row>
    <row r="4413" spans="5:7" x14ac:dyDescent="0.25">
      <c r="E4413">
        <v>4407</v>
      </c>
      <c r="G4413" t="b">
        <v>0</v>
      </c>
    </row>
    <row r="4414" spans="5:7" x14ac:dyDescent="0.25">
      <c r="E4414">
        <v>4408</v>
      </c>
      <c r="G4414" t="b">
        <v>0</v>
      </c>
    </row>
    <row r="4415" spans="5:7" x14ac:dyDescent="0.25">
      <c r="E4415">
        <v>4409</v>
      </c>
      <c r="G4415" t="b">
        <v>0</v>
      </c>
    </row>
    <row r="4416" spans="5:7" x14ac:dyDescent="0.25">
      <c r="E4416">
        <v>4410</v>
      </c>
      <c r="G4416" t="b">
        <v>0</v>
      </c>
    </row>
    <row r="4417" spans="5:7" x14ac:dyDescent="0.25">
      <c r="E4417">
        <v>4411</v>
      </c>
      <c r="G4417" t="b">
        <v>1</v>
      </c>
    </row>
    <row r="4418" spans="5:7" x14ac:dyDescent="0.25">
      <c r="E4418">
        <v>4412</v>
      </c>
      <c r="G4418" t="b">
        <v>0</v>
      </c>
    </row>
    <row r="4419" spans="5:7" x14ac:dyDescent="0.25">
      <c r="E4419">
        <v>4413</v>
      </c>
      <c r="G4419" t="b">
        <v>0</v>
      </c>
    </row>
    <row r="4420" spans="5:7" x14ac:dyDescent="0.25">
      <c r="E4420">
        <v>4414</v>
      </c>
      <c r="G4420" t="b">
        <v>0</v>
      </c>
    </row>
    <row r="4421" spans="5:7" x14ac:dyDescent="0.25">
      <c r="E4421">
        <v>4415</v>
      </c>
      <c r="G4421" t="b">
        <v>0</v>
      </c>
    </row>
    <row r="4422" spans="5:7" x14ac:dyDescent="0.25">
      <c r="E4422">
        <v>4416</v>
      </c>
      <c r="G4422" t="b">
        <v>0</v>
      </c>
    </row>
    <row r="4423" spans="5:7" x14ac:dyDescent="0.25">
      <c r="E4423">
        <v>4417</v>
      </c>
      <c r="G4423" t="b">
        <v>0</v>
      </c>
    </row>
    <row r="4424" spans="5:7" x14ac:dyDescent="0.25">
      <c r="E4424">
        <v>4418</v>
      </c>
      <c r="G4424" t="b">
        <v>1</v>
      </c>
    </row>
    <row r="4425" spans="5:7" x14ac:dyDescent="0.25">
      <c r="E4425">
        <v>4419</v>
      </c>
      <c r="G4425" t="b">
        <v>0</v>
      </c>
    </row>
    <row r="4426" spans="5:7" x14ac:dyDescent="0.25">
      <c r="E4426">
        <v>4420</v>
      </c>
      <c r="G4426" t="b">
        <v>0</v>
      </c>
    </row>
    <row r="4427" spans="5:7" x14ac:dyDescent="0.25">
      <c r="E4427">
        <v>4421</v>
      </c>
      <c r="G4427" t="b">
        <v>0</v>
      </c>
    </row>
    <row r="4428" spans="5:7" x14ac:dyDescent="0.25">
      <c r="E4428">
        <v>4422</v>
      </c>
      <c r="G4428" t="b">
        <v>0</v>
      </c>
    </row>
    <row r="4429" spans="5:7" x14ac:dyDescent="0.25">
      <c r="E4429">
        <v>4423</v>
      </c>
      <c r="G4429" t="b">
        <v>1</v>
      </c>
    </row>
    <row r="4430" spans="5:7" x14ac:dyDescent="0.25">
      <c r="E4430">
        <v>4424</v>
      </c>
      <c r="G4430" t="b">
        <v>1</v>
      </c>
    </row>
    <row r="4431" spans="5:7" x14ac:dyDescent="0.25">
      <c r="E4431">
        <v>4425</v>
      </c>
      <c r="G4431" t="b">
        <v>0</v>
      </c>
    </row>
    <row r="4432" spans="5:7" x14ac:dyDescent="0.25">
      <c r="E4432">
        <v>4426</v>
      </c>
      <c r="G4432" t="b">
        <v>1</v>
      </c>
    </row>
    <row r="4433" spans="5:7" x14ac:dyDescent="0.25">
      <c r="E4433">
        <v>4427</v>
      </c>
      <c r="G4433" t="b">
        <v>1</v>
      </c>
    </row>
    <row r="4434" spans="5:7" x14ac:dyDescent="0.25">
      <c r="E4434">
        <v>4428</v>
      </c>
      <c r="G4434" t="b">
        <v>0</v>
      </c>
    </row>
    <row r="4435" spans="5:7" x14ac:dyDescent="0.25">
      <c r="E4435">
        <v>4429</v>
      </c>
      <c r="G4435" t="b">
        <v>0</v>
      </c>
    </row>
    <row r="4436" spans="5:7" x14ac:dyDescent="0.25">
      <c r="E4436">
        <v>4430</v>
      </c>
      <c r="G4436" t="b">
        <v>0</v>
      </c>
    </row>
    <row r="4437" spans="5:7" x14ac:dyDescent="0.25">
      <c r="E4437">
        <v>4431</v>
      </c>
      <c r="G4437" t="b">
        <v>0</v>
      </c>
    </row>
    <row r="4438" spans="5:7" x14ac:dyDescent="0.25">
      <c r="E4438">
        <v>4432</v>
      </c>
      <c r="G4438" t="b">
        <v>0</v>
      </c>
    </row>
    <row r="4439" spans="5:7" x14ac:dyDescent="0.25">
      <c r="E4439">
        <v>4433</v>
      </c>
      <c r="G4439" t="b">
        <v>1</v>
      </c>
    </row>
    <row r="4440" spans="5:7" x14ac:dyDescent="0.25">
      <c r="E4440">
        <v>4434</v>
      </c>
      <c r="G4440" t="b">
        <v>0</v>
      </c>
    </row>
    <row r="4441" spans="5:7" x14ac:dyDescent="0.25">
      <c r="E4441">
        <v>4435</v>
      </c>
      <c r="G4441" t="b">
        <v>0</v>
      </c>
    </row>
    <row r="4442" spans="5:7" x14ac:dyDescent="0.25">
      <c r="E4442">
        <v>4436</v>
      </c>
      <c r="G4442" t="b">
        <v>0</v>
      </c>
    </row>
    <row r="4443" spans="5:7" x14ac:dyDescent="0.25">
      <c r="E4443">
        <v>4437</v>
      </c>
      <c r="G4443" t="b">
        <v>0</v>
      </c>
    </row>
    <row r="4444" spans="5:7" x14ac:dyDescent="0.25">
      <c r="E4444">
        <v>4438</v>
      </c>
      <c r="G4444" t="b">
        <v>0</v>
      </c>
    </row>
    <row r="4445" spans="5:7" x14ac:dyDescent="0.25">
      <c r="E4445">
        <v>4439</v>
      </c>
      <c r="G4445" t="b">
        <v>0</v>
      </c>
    </row>
    <row r="4446" spans="5:7" x14ac:dyDescent="0.25">
      <c r="E4446">
        <v>4440</v>
      </c>
      <c r="G4446" t="b">
        <v>0</v>
      </c>
    </row>
    <row r="4447" spans="5:7" x14ac:dyDescent="0.25">
      <c r="E4447">
        <v>4441</v>
      </c>
      <c r="G4447" t="b">
        <v>0</v>
      </c>
    </row>
    <row r="4448" spans="5:7" x14ac:dyDescent="0.25">
      <c r="E4448">
        <v>4442</v>
      </c>
      <c r="G4448" t="b">
        <v>0</v>
      </c>
    </row>
    <row r="4449" spans="5:7" x14ac:dyDescent="0.25">
      <c r="E4449">
        <v>4443</v>
      </c>
      <c r="G4449" t="b">
        <v>0</v>
      </c>
    </row>
    <row r="4450" spans="5:7" x14ac:dyDescent="0.25">
      <c r="E4450">
        <v>4444</v>
      </c>
      <c r="G4450" t="b">
        <v>0</v>
      </c>
    </row>
    <row r="4451" spans="5:7" x14ac:dyDescent="0.25">
      <c r="E4451">
        <v>4445</v>
      </c>
      <c r="G4451" t="b">
        <v>0</v>
      </c>
    </row>
    <row r="4452" spans="5:7" x14ac:dyDescent="0.25">
      <c r="E4452">
        <v>4446</v>
      </c>
      <c r="G4452" t="b">
        <v>0</v>
      </c>
    </row>
    <row r="4453" spans="5:7" x14ac:dyDescent="0.25">
      <c r="E4453">
        <v>4447</v>
      </c>
      <c r="G4453" t="b">
        <v>1</v>
      </c>
    </row>
    <row r="4454" spans="5:7" x14ac:dyDescent="0.25">
      <c r="E4454">
        <v>4448</v>
      </c>
      <c r="G4454" t="b">
        <v>0</v>
      </c>
    </row>
    <row r="4455" spans="5:7" x14ac:dyDescent="0.25">
      <c r="E4455">
        <v>4449</v>
      </c>
      <c r="G4455" t="b">
        <v>0</v>
      </c>
    </row>
    <row r="4456" spans="5:7" x14ac:dyDescent="0.25">
      <c r="E4456">
        <v>4450</v>
      </c>
      <c r="G4456" t="b">
        <v>0</v>
      </c>
    </row>
    <row r="4457" spans="5:7" x14ac:dyDescent="0.25">
      <c r="E4457">
        <v>4451</v>
      </c>
      <c r="G4457" t="b">
        <v>1</v>
      </c>
    </row>
    <row r="4458" spans="5:7" x14ac:dyDescent="0.25">
      <c r="E4458">
        <v>4452</v>
      </c>
      <c r="G4458" t="b">
        <v>1</v>
      </c>
    </row>
    <row r="4459" spans="5:7" x14ac:dyDescent="0.25">
      <c r="E4459">
        <v>4453</v>
      </c>
      <c r="G4459" t="b">
        <v>0</v>
      </c>
    </row>
    <row r="4460" spans="5:7" x14ac:dyDescent="0.25">
      <c r="E4460">
        <v>4454</v>
      </c>
      <c r="G4460" t="b">
        <v>1</v>
      </c>
    </row>
    <row r="4461" spans="5:7" x14ac:dyDescent="0.25">
      <c r="E4461">
        <v>4455</v>
      </c>
      <c r="G4461" t="b">
        <v>0</v>
      </c>
    </row>
    <row r="4462" spans="5:7" x14ac:dyDescent="0.25">
      <c r="E4462">
        <v>4456</v>
      </c>
      <c r="G4462" t="b">
        <v>0</v>
      </c>
    </row>
    <row r="4463" spans="5:7" x14ac:dyDescent="0.25">
      <c r="E4463">
        <v>4457</v>
      </c>
      <c r="G4463" t="b">
        <v>0</v>
      </c>
    </row>
    <row r="4464" spans="5:7" x14ac:dyDescent="0.25">
      <c r="E4464">
        <v>4458</v>
      </c>
      <c r="G4464" t="b">
        <v>0</v>
      </c>
    </row>
    <row r="4465" spans="5:7" x14ac:dyDescent="0.25">
      <c r="E4465">
        <v>4459</v>
      </c>
      <c r="G4465" t="b">
        <v>0</v>
      </c>
    </row>
    <row r="4466" spans="5:7" x14ac:dyDescent="0.25">
      <c r="E4466">
        <v>4460</v>
      </c>
      <c r="G4466" t="b">
        <v>0</v>
      </c>
    </row>
    <row r="4467" spans="5:7" x14ac:dyDescent="0.25">
      <c r="E4467">
        <v>4461</v>
      </c>
      <c r="G4467" t="b">
        <v>0</v>
      </c>
    </row>
    <row r="4468" spans="5:7" x14ac:dyDescent="0.25">
      <c r="E4468">
        <v>4462</v>
      </c>
      <c r="G4468" t="b">
        <v>0</v>
      </c>
    </row>
    <row r="4469" spans="5:7" x14ac:dyDescent="0.25">
      <c r="E4469">
        <v>4463</v>
      </c>
      <c r="G4469" t="b">
        <v>0</v>
      </c>
    </row>
    <row r="4470" spans="5:7" x14ac:dyDescent="0.25">
      <c r="E4470">
        <v>4464</v>
      </c>
      <c r="G4470" t="b">
        <v>0</v>
      </c>
    </row>
    <row r="4471" spans="5:7" x14ac:dyDescent="0.25">
      <c r="E4471">
        <v>4465</v>
      </c>
      <c r="G4471" t="b">
        <v>0</v>
      </c>
    </row>
    <row r="4472" spans="5:7" x14ac:dyDescent="0.25">
      <c r="E4472">
        <v>4466</v>
      </c>
      <c r="G4472" t="b">
        <v>0</v>
      </c>
    </row>
    <row r="4473" spans="5:7" x14ac:dyDescent="0.25">
      <c r="E4473">
        <v>4467</v>
      </c>
      <c r="G4473" t="b">
        <v>0</v>
      </c>
    </row>
    <row r="4474" spans="5:7" x14ac:dyDescent="0.25">
      <c r="E4474">
        <v>4468</v>
      </c>
      <c r="G4474" t="b">
        <v>0</v>
      </c>
    </row>
    <row r="4475" spans="5:7" x14ac:dyDescent="0.25">
      <c r="E4475">
        <v>4469</v>
      </c>
      <c r="G4475" t="b">
        <v>0</v>
      </c>
    </row>
    <row r="4476" spans="5:7" x14ac:dyDescent="0.25">
      <c r="E4476">
        <v>4470</v>
      </c>
      <c r="G4476" t="b">
        <v>0</v>
      </c>
    </row>
    <row r="4477" spans="5:7" x14ac:dyDescent="0.25">
      <c r="E4477">
        <v>4471</v>
      </c>
      <c r="G4477" t="b">
        <v>0</v>
      </c>
    </row>
    <row r="4478" spans="5:7" x14ac:dyDescent="0.25">
      <c r="E4478">
        <v>4472</v>
      </c>
      <c r="G4478" t="b">
        <v>0</v>
      </c>
    </row>
    <row r="4479" spans="5:7" x14ac:dyDescent="0.25">
      <c r="E4479">
        <v>4473</v>
      </c>
      <c r="G4479" t="b">
        <v>0</v>
      </c>
    </row>
    <row r="4480" spans="5:7" x14ac:dyDescent="0.25">
      <c r="E4480">
        <v>4474</v>
      </c>
      <c r="G4480" t="b">
        <v>0</v>
      </c>
    </row>
    <row r="4481" spans="5:7" x14ac:dyDescent="0.25">
      <c r="E4481">
        <v>4475</v>
      </c>
      <c r="G4481" t="b">
        <v>0</v>
      </c>
    </row>
    <row r="4482" spans="5:7" x14ac:dyDescent="0.25">
      <c r="E4482">
        <v>4476</v>
      </c>
      <c r="G4482" t="b">
        <v>0</v>
      </c>
    </row>
    <row r="4483" spans="5:7" x14ac:dyDescent="0.25">
      <c r="E4483">
        <v>4477</v>
      </c>
      <c r="G4483" t="b">
        <v>0</v>
      </c>
    </row>
    <row r="4484" spans="5:7" x14ac:dyDescent="0.25">
      <c r="E4484">
        <v>4478</v>
      </c>
      <c r="G4484" t="b">
        <v>0</v>
      </c>
    </row>
    <row r="4485" spans="5:7" x14ac:dyDescent="0.25">
      <c r="E4485">
        <v>4479</v>
      </c>
      <c r="G4485" t="b">
        <v>0</v>
      </c>
    </row>
    <row r="4486" spans="5:7" x14ac:dyDescent="0.25">
      <c r="E4486">
        <v>4480</v>
      </c>
      <c r="G4486" t="b">
        <v>0</v>
      </c>
    </row>
    <row r="4487" spans="5:7" x14ac:dyDescent="0.25">
      <c r="E4487">
        <v>4481</v>
      </c>
      <c r="G4487" t="b">
        <v>0</v>
      </c>
    </row>
    <row r="4488" spans="5:7" x14ac:dyDescent="0.25">
      <c r="E4488">
        <v>4482</v>
      </c>
      <c r="G4488" t="b">
        <v>0</v>
      </c>
    </row>
    <row r="4489" spans="5:7" x14ac:dyDescent="0.25">
      <c r="E4489">
        <v>4483</v>
      </c>
      <c r="G4489" t="b">
        <v>0</v>
      </c>
    </row>
    <row r="4490" spans="5:7" x14ac:dyDescent="0.25">
      <c r="E4490">
        <v>4484</v>
      </c>
      <c r="G4490" t="b">
        <v>0</v>
      </c>
    </row>
    <row r="4491" spans="5:7" x14ac:dyDescent="0.25">
      <c r="E4491">
        <v>4485</v>
      </c>
      <c r="G4491" t="b">
        <v>0</v>
      </c>
    </row>
    <row r="4492" spans="5:7" x14ac:dyDescent="0.25">
      <c r="E4492">
        <v>4486</v>
      </c>
      <c r="G4492" t="b">
        <v>0</v>
      </c>
    </row>
    <row r="4493" spans="5:7" x14ac:dyDescent="0.25">
      <c r="E4493">
        <v>4487</v>
      </c>
      <c r="G4493" t="b">
        <v>0</v>
      </c>
    </row>
    <row r="4494" spans="5:7" x14ac:dyDescent="0.25">
      <c r="E4494">
        <v>4488</v>
      </c>
      <c r="G4494" t="b">
        <v>0</v>
      </c>
    </row>
    <row r="4495" spans="5:7" x14ac:dyDescent="0.25">
      <c r="E4495">
        <v>4489</v>
      </c>
      <c r="G4495" t="b">
        <v>1</v>
      </c>
    </row>
    <row r="4496" spans="5:7" x14ac:dyDescent="0.25">
      <c r="E4496">
        <v>4490</v>
      </c>
      <c r="G4496" t="b">
        <v>0</v>
      </c>
    </row>
    <row r="4497" spans="5:7" x14ac:dyDescent="0.25">
      <c r="E4497">
        <v>4491</v>
      </c>
      <c r="G4497" t="b">
        <v>0</v>
      </c>
    </row>
    <row r="4498" spans="5:7" x14ac:dyDescent="0.25">
      <c r="E4498">
        <v>4492</v>
      </c>
      <c r="G4498" t="b">
        <v>0</v>
      </c>
    </row>
    <row r="4499" spans="5:7" x14ac:dyDescent="0.25">
      <c r="E4499">
        <v>4493</v>
      </c>
      <c r="G4499" t="b">
        <v>0</v>
      </c>
    </row>
    <row r="4500" spans="5:7" x14ac:dyDescent="0.25">
      <c r="E4500">
        <v>4494</v>
      </c>
      <c r="G4500" t="b">
        <v>0</v>
      </c>
    </row>
    <row r="4501" spans="5:7" x14ac:dyDescent="0.25">
      <c r="E4501">
        <v>4495</v>
      </c>
      <c r="G4501" t="b">
        <v>0</v>
      </c>
    </row>
    <row r="4502" spans="5:7" x14ac:dyDescent="0.25">
      <c r="E4502">
        <v>4496</v>
      </c>
      <c r="G4502" t="b">
        <v>0</v>
      </c>
    </row>
    <row r="4503" spans="5:7" x14ac:dyDescent="0.25">
      <c r="E4503">
        <v>4497</v>
      </c>
      <c r="G4503" t="b">
        <v>0</v>
      </c>
    </row>
    <row r="4504" spans="5:7" x14ac:dyDescent="0.25">
      <c r="E4504">
        <v>4498</v>
      </c>
      <c r="G4504" t="b">
        <v>0</v>
      </c>
    </row>
    <row r="4505" spans="5:7" x14ac:dyDescent="0.25">
      <c r="E4505">
        <v>4499</v>
      </c>
      <c r="G4505" t="b">
        <v>0</v>
      </c>
    </row>
    <row r="4506" spans="5:7" x14ac:dyDescent="0.25">
      <c r="E4506">
        <v>4500</v>
      </c>
      <c r="G4506" t="b">
        <v>0</v>
      </c>
    </row>
    <row r="4507" spans="5:7" x14ac:dyDescent="0.25">
      <c r="E4507">
        <v>4501</v>
      </c>
      <c r="G4507" t="b">
        <v>1</v>
      </c>
    </row>
    <row r="4508" spans="5:7" x14ac:dyDescent="0.25">
      <c r="E4508">
        <v>4502</v>
      </c>
      <c r="G4508" t="b">
        <v>0</v>
      </c>
    </row>
    <row r="4509" spans="5:7" x14ac:dyDescent="0.25">
      <c r="E4509">
        <v>4503</v>
      </c>
      <c r="G4509" t="b">
        <v>0</v>
      </c>
    </row>
    <row r="4510" spans="5:7" x14ac:dyDescent="0.25">
      <c r="E4510">
        <v>4504</v>
      </c>
      <c r="G4510" t="b">
        <v>0</v>
      </c>
    </row>
    <row r="4511" spans="5:7" x14ac:dyDescent="0.25">
      <c r="E4511">
        <v>4505</v>
      </c>
      <c r="G4511" t="b">
        <v>0</v>
      </c>
    </row>
    <row r="4512" spans="5:7" x14ac:dyDescent="0.25">
      <c r="E4512">
        <v>4506</v>
      </c>
      <c r="G4512" t="b">
        <v>0</v>
      </c>
    </row>
    <row r="4513" spans="5:7" x14ac:dyDescent="0.25">
      <c r="E4513">
        <v>4507</v>
      </c>
      <c r="G4513" t="b">
        <v>0</v>
      </c>
    </row>
    <row r="4514" spans="5:7" x14ac:dyDescent="0.25">
      <c r="E4514">
        <v>4508</v>
      </c>
      <c r="G4514" t="b">
        <v>0</v>
      </c>
    </row>
    <row r="4515" spans="5:7" x14ac:dyDescent="0.25">
      <c r="E4515">
        <v>4509</v>
      </c>
      <c r="G4515" t="b">
        <v>0</v>
      </c>
    </row>
    <row r="4516" spans="5:7" x14ac:dyDescent="0.25">
      <c r="E4516">
        <v>4510</v>
      </c>
      <c r="G4516" t="b">
        <v>0</v>
      </c>
    </row>
    <row r="4517" spans="5:7" x14ac:dyDescent="0.25">
      <c r="E4517">
        <v>4511</v>
      </c>
      <c r="G4517" t="b">
        <v>0</v>
      </c>
    </row>
    <row r="4518" spans="5:7" x14ac:dyDescent="0.25">
      <c r="E4518">
        <v>4512</v>
      </c>
      <c r="G4518" t="b">
        <v>0</v>
      </c>
    </row>
    <row r="4519" spans="5:7" x14ac:dyDescent="0.25">
      <c r="E4519">
        <v>4513</v>
      </c>
      <c r="G4519" t="b">
        <v>0</v>
      </c>
    </row>
    <row r="4520" spans="5:7" x14ac:dyDescent="0.25">
      <c r="E4520">
        <v>4514</v>
      </c>
      <c r="G4520" t="b">
        <v>0</v>
      </c>
    </row>
    <row r="4521" spans="5:7" x14ac:dyDescent="0.25">
      <c r="E4521">
        <v>4515</v>
      </c>
      <c r="G4521" t="b">
        <v>0</v>
      </c>
    </row>
    <row r="4522" spans="5:7" x14ac:dyDescent="0.25">
      <c r="E4522">
        <v>4516</v>
      </c>
      <c r="G4522" t="b">
        <v>0</v>
      </c>
    </row>
    <row r="4523" spans="5:7" x14ac:dyDescent="0.25">
      <c r="E4523">
        <v>4517</v>
      </c>
      <c r="G4523" t="b">
        <v>0</v>
      </c>
    </row>
    <row r="4524" spans="5:7" x14ac:dyDescent="0.25">
      <c r="E4524">
        <v>4518</v>
      </c>
      <c r="G4524" t="b">
        <v>0</v>
      </c>
    </row>
    <row r="4525" spans="5:7" x14ac:dyDescent="0.25">
      <c r="E4525">
        <v>4519</v>
      </c>
      <c r="G4525" t="b">
        <v>0</v>
      </c>
    </row>
    <row r="4526" spans="5:7" x14ac:dyDescent="0.25">
      <c r="E4526">
        <v>4520</v>
      </c>
      <c r="G4526" t="b">
        <v>0</v>
      </c>
    </row>
    <row r="4527" spans="5:7" x14ac:dyDescent="0.25">
      <c r="E4527">
        <v>4521</v>
      </c>
      <c r="G4527" t="b">
        <v>0</v>
      </c>
    </row>
    <row r="4528" spans="5:7" x14ac:dyDescent="0.25">
      <c r="E4528">
        <v>4522</v>
      </c>
      <c r="G4528" t="b">
        <v>0</v>
      </c>
    </row>
    <row r="4529" spans="5:7" x14ac:dyDescent="0.25">
      <c r="E4529">
        <v>4523</v>
      </c>
      <c r="G4529" t="b">
        <v>0</v>
      </c>
    </row>
    <row r="4530" spans="5:7" x14ac:dyDescent="0.25">
      <c r="E4530">
        <v>4524</v>
      </c>
      <c r="G4530" t="b">
        <v>0</v>
      </c>
    </row>
    <row r="4531" spans="5:7" x14ac:dyDescent="0.25">
      <c r="E4531">
        <v>4525</v>
      </c>
      <c r="G4531" t="b">
        <v>0</v>
      </c>
    </row>
    <row r="4532" spans="5:7" x14ac:dyDescent="0.25">
      <c r="E4532">
        <v>4526</v>
      </c>
      <c r="G4532" t="b">
        <v>0</v>
      </c>
    </row>
    <row r="4533" spans="5:7" x14ac:dyDescent="0.25">
      <c r="E4533">
        <v>4527</v>
      </c>
      <c r="G4533" t="b">
        <v>0</v>
      </c>
    </row>
    <row r="4534" spans="5:7" x14ac:dyDescent="0.25">
      <c r="E4534">
        <v>4528</v>
      </c>
      <c r="G4534" t="b">
        <v>1</v>
      </c>
    </row>
    <row r="4535" spans="5:7" x14ac:dyDescent="0.25">
      <c r="E4535">
        <v>4529</v>
      </c>
      <c r="G4535" t="b">
        <v>0</v>
      </c>
    </row>
    <row r="4536" spans="5:7" x14ac:dyDescent="0.25">
      <c r="E4536">
        <v>4530</v>
      </c>
      <c r="G4536" t="b">
        <v>1</v>
      </c>
    </row>
    <row r="4537" spans="5:7" x14ac:dyDescent="0.25">
      <c r="E4537">
        <v>4531</v>
      </c>
      <c r="G4537" t="b">
        <v>0</v>
      </c>
    </row>
    <row r="4538" spans="5:7" x14ac:dyDescent="0.25">
      <c r="E4538">
        <v>4532</v>
      </c>
      <c r="G4538" t="b">
        <v>0</v>
      </c>
    </row>
    <row r="4539" spans="5:7" x14ac:dyDescent="0.25">
      <c r="E4539">
        <v>4533</v>
      </c>
      <c r="G4539" t="b">
        <v>0</v>
      </c>
    </row>
    <row r="4540" spans="5:7" x14ac:dyDescent="0.25">
      <c r="E4540">
        <v>4534</v>
      </c>
      <c r="G4540" t="b">
        <v>1</v>
      </c>
    </row>
    <row r="4541" spans="5:7" x14ac:dyDescent="0.25">
      <c r="E4541">
        <v>4535</v>
      </c>
      <c r="G4541" t="b">
        <v>0</v>
      </c>
    </row>
    <row r="4542" spans="5:7" x14ac:dyDescent="0.25">
      <c r="E4542">
        <v>4536</v>
      </c>
      <c r="G4542" t="b">
        <v>0</v>
      </c>
    </row>
    <row r="4543" spans="5:7" x14ac:dyDescent="0.25">
      <c r="E4543">
        <v>4537</v>
      </c>
      <c r="G4543" t="b">
        <v>0</v>
      </c>
    </row>
    <row r="4544" spans="5:7" x14ac:dyDescent="0.25">
      <c r="E4544">
        <v>4538</v>
      </c>
      <c r="G4544" t="b">
        <v>0</v>
      </c>
    </row>
    <row r="4545" spans="5:7" x14ac:dyDescent="0.25">
      <c r="E4545">
        <v>4539</v>
      </c>
      <c r="G4545" t="b">
        <v>0</v>
      </c>
    </row>
    <row r="4546" spans="5:7" x14ac:dyDescent="0.25">
      <c r="E4546">
        <v>4540</v>
      </c>
      <c r="G4546" t="b">
        <v>0</v>
      </c>
    </row>
    <row r="4547" spans="5:7" x14ac:dyDescent="0.25">
      <c r="E4547">
        <v>4541</v>
      </c>
      <c r="G4547" t="b">
        <v>0</v>
      </c>
    </row>
    <row r="4548" spans="5:7" x14ac:dyDescent="0.25">
      <c r="E4548">
        <v>4542</v>
      </c>
      <c r="G4548" t="b">
        <v>0</v>
      </c>
    </row>
    <row r="4549" spans="5:7" x14ac:dyDescent="0.25">
      <c r="E4549">
        <v>4543</v>
      </c>
      <c r="G4549" t="b">
        <v>0</v>
      </c>
    </row>
    <row r="4550" spans="5:7" x14ac:dyDescent="0.25">
      <c r="E4550">
        <v>4544</v>
      </c>
      <c r="G4550" t="b">
        <v>0</v>
      </c>
    </row>
    <row r="4551" spans="5:7" x14ac:dyDescent="0.25">
      <c r="E4551">
        <v>4545</v>
      </c>
      <c r="G4551" t="b">
        <v>0</v>
      </c>
    </row>
    <row r="4552" spans="5:7" x14ac:dyDescent="0.25">
      <c r="E4552">
        <v>4546</v>
      </c>
      <c r="G4552" t="b">
        <v>0</v>
      </c>
    </row>
    <row r="4553" spans="5:7" x14ac:dyDescent="0.25">
      <c r="E4553">
        <v>4547</v>
      </c>
      <c r="G4553" t="b">
        <v>0</v>
      </c>
    </row>
    <row r="4554" spans="5:7" x14ac:dyDescent="0.25">
      <c r="E4554">
        <v>4548</v>
      </c>
      <c r="G4554" t="b">
        <v>0</v>
      </c>
    </row>
    <row r="4555" spans="5:7" x14ac:dyDescent="0.25">
      <c r="E4555">
        <v>4549</v>
      </c>
      <c r="G4555" t="b">
        <v>0</v>
      </c>
    </row>
    <row r="4556" spans="5:7" x14ac:dyDescent="0.25">
      <c r="E4556">
        <v>4550</v>
      </c>
      <c r="G4556" t="b">
        <v>0</v>
      </c>
    </row>
    <row r="4557" spans="5:7" x14ac:dyDescent="0.25">
      <c r="E4557">
        <v>4551</v>
      </c>
      <c r="G4557" t="b">
        <v>0</v>
      </c>
    </row>
    <row r="4558" spans="5:7" x14ac:dyDescent="0.25">
      <c r="E4558">
        <v>4552</v>
      </c>
      <c r="G4558" t="b">
        <v>0</v>
      </c>
    </row>
    <row r="4559" spans="5:7" x14ac:dyDescent="0.25">
      <c r="E4559">
        <v>4553</v>
      </c>
      <c r="G4559" t="b">
        <v>0</v>
      </c>
    </row>
    <row r="4560" spans="5:7" x14ac:dyDescent="0.25">
      <c r="E4560">
        <v>4554</v>
      </c>
      <c r="G4560" t="b">
        <v>0</v>
      </c>
    </row>
    <row r="4561" spans="5:7" x14ac:dyDescent="0.25">
      <c r="E4561">
        <v>4555</v>
      </c>
      <c r="G4561" t="b">
        <v>0</v>
      </c>
    </row>
    <row r="4562" spans="5:7" x14ac:dyDescent="0.25">
      <c r="E4562">
        <v>4556</v>
      </c>
      <c r="G4562" t="b">
        <v>0</v>
      </c>
    </row>
    <row r="4563" spans="5:7" x14ac:dyDescent="0.25">
      <c r="E4563">
        <v>4557</v>
      </c>
      <c r="G4563" t="b">
        <v>0</v>
      </c>
    </row>
    <row r="4564" spans="5:7" x14ac:dyDescent="0.25">
      <c r="E4564">
        <v>4558</v>
      </c>
      <c r="G4564" t="b">
        <v>0</v>
      </c>
    </row>
    <row r="4565" spans="5:7" x14ac:dyDescent="0.25">
      <c r="E4565">
        <v>4559</v>
      </c>
      <c r="G4565" t="b">
        <v>0</v>
      </c>
    </row>
    <row r="4566" spans="5:7" x14ac:dyDescent="0.25">
      <c r="E4566">
        <v>4560</v>
      </c>
      <c r="G4566" t="b">
        <v>0</v>
      </c>
    </row>
    <row r="4567" spans="5:7" x14ac:dyDescent="0.25">
      <c r="E4567">
        <v>4561</v>
      </c>
      <c r="G4567" t="b">
        <v>0</v>
      </c>
    </row>
    <row r="4568" spans="5:7" x14ac:dyDescent="0.25">
      <c r="E4568">
        <v>4562</v>
      </c>
      <c r="G4568" t="b">
        <v>0</v>
      </c>
    </row>
    <row r="4569" spans="5:7" x14ac:dyDescent="0.25">
      <c r="E4569">
        <v>4563</v>
      </c>
      <c r="G4569" t="b">
        <v>0</v>
      </c>
    </row>
    <row r="4570" spans="5:7" x14ac:dyDescent="0.25">
      <c r="E4570">
        <v>4564</v>
      </c>
      <c r="G4570" t="b">
        <v>0</v>
      </c>
    </row>
    <row r="4571" spans="5:7" x14ac:dyDescent="0.25">
      <c r="E4571">
        <v>4565</v>
      </c>
      <c r="G4571" t="b">
        <v>0</v>
      </c>
    </row>
    <row r="4572" spans="5:7" x14ac:dyDescent="0.25">
      <c r="E4572">
        <v>4566</v>
      </c>
      <c r="G4572" t="b">
        <v>0</v>
      </c>
    </row>
    <row r="4573" spans="5:7" x14ac:dyDescent="0.25">
      <c r="E4573">
        <v>4567</v>
      </c>
      <c r="G4573" t="b">
        <v>0</v>
      </c>
    </row>
    <row r="4574" spans="5:7" x14ac:dyDescent="0.25">
      <c r="E4574">
        <v>4568</v>
      </c>
      <c r="G4574" t="b">
        <v>0</v>
      </c>
    </row>
    <row r="4575" spans="5:7" x14ac:dyDescent="0.25">
      <c r="E4575">
        <v>4569</v>
      </c>
      <c r="G4575" t="b">
        <v>0</v>
      </c>
    </row>
    <row r="4576" spans="5:7" x14ac:dyDescent="0.25">
      <c r="E4576">
        <v>4570</v>
      </c>
      <c r="G4576" t="b">
        <v>0</v>
      </c>
    </row>
    <row r="4577" spans="5:7" x14ac:dyDescent="0.25">
      <c r="E4577">
        <v>4571</v>
      </c>
      <c r="G4577" t="b">
        <v>0</v>
      </c>
    </row>
    <row r="4578" spans="5:7" x14ac:dyDescent="0.25">
      <c r="E4578">
        <v>4572</v>
      </c>
      <c r="G4578" t="b">
        <v>0</v>
      </c>
    </row>
    <row r="4579" spans="5:7" x14ac:dyDescent="0.25">
      <c r="E4579">
        <v>4573</v>
      </c>
      <c r="G4579" t="b">
        <v>0</v>
      </c>
    </row>
    <row r="4580" spans="5:7" x14ac:dyDescent="0.25">
      <c r="E4580">
        <v>4574</v>
      </c>
      <c r="G4580" t="b">
        <v>0</v>
      </c>
    </row>
    <row r="4581" spans="5:7" x14ac:dyDescent="0.25">
      <c r="E4581">
        <v>4575</v>
      </c>
      <c r="G4581" t="b">
        <v>0</v>
      </c>
    </row>
    <row r="4582" spans="5:7" x14ac:dyDescent="0.25">
      <c r="E4582">
        <v>4576</v>
      </c>
      <c r="G4582" t="b">
        <v>0</v>
      </c>
    </row>
    <row r="4583" spans="5:7" x14ac:dyDescent="0.25">
      <c r="E4583">
        <v>4577</v>
      </c>
      <c r="G4583" t="b">
        <v>1</v>
      </c>
    </row>
    <row r="4584" spans="5:7" x14ac:dyDescent="0.25">
      <c r="E4584">
        <v>4578</v>
      </c>
      <c r="G4584" t="b">
        <v>1</v>
      </c>
    </row>
    <row r="4585" spans="5:7" x14ac:dyDescent="0.25">
      <c r="E4585">
        <v>4579</v>
      </c>
      <c r="G4585" t="b">
        <v>0</v>
      </c>
    </row>
    <row r="4586" spans="5:7" x14ac:dyDescent="0.25">
      <c r="E4586">
        <v>4580</v>
      </c>
      <c r="G4586" t="b">
        <v>0</v>
      </c>
    </row>
    <row r="4587" spans="5:7" x14ac:dyDescent="0.25">
      <c r="E4587">
        <v>4581</v>
      </c>
      <c r="G4587" t="b">
        <v>0</v>
      </c>
    </row>
    <row r="4588" spans="5:7" x14ac:dyDescent="0.25">
      <c r="E4588">
        <v>4582</v>
      </c>
      <c r="G4588" t="b">
        <v>0</v>
      </c>
    </row>
    <row r="4589" spans="5:7" x14ac:dyDescent="0.25">
      <c r="E4589">
        <v>4583</v>
      </c>
      <c r="G4589" t="b">
        <v>0</v>
      </c>
    </row>
    <row r="4590" spans="5:7" x14ac:dyDescent="0.25">
      <c r="E4590">
        <v>4584</v>
      </c>
      <c r="G4590" t="b">
        <v>0</v>
      </c>
    </row>
    <row r="4591" spans="5:7" x14ac:dyDescent="0.25">
      <c r="E4591">
        <v>4585</v>
      </c>
      <c r="G4591" t="b">
        <v>0</v>
      </c>
    </row>
    <row r="4592" spans="5:7" x14ac:dyDescent="0.25">
      <c r="E4592">
        <v>4586</v>
      </c>
      <c r="G4592" t="b">
        <v>0</v>
      </c>
    </row>
    <row r="4593" spans="5:7" x14ac:dyDescent="0.25">
      <c r="E4593">
        <v>4587</v>
      </c>
      <c r="G4593" t="b">
        <v>0</v>
      </c>
    </row>
    <row r="4594" spans="5:7" x14ac:dyDescent="0.25">
      <c r="E4594">
        <v>4588</v>
      </c>
      <c r="G4594" t="b">
        <v>0</v>
      </c>
    </row>
    <row r="4595" spans="5:7" x14ac:dyDescent="0.25">
      <c r="E4595">
        <v>4589</v>
      </c>
      <c r="G4595" t="b">
        <v>1</v>
      </c>
    </row>
    <row r="4596" spans="5:7" x14ac:dyDescent="0.25">
      <c r="E4596">
        <v>4590</v>
      </c>
      <c r="G4596" t="b">
        <v>0</v>
      </c>
    </row>
    <row r="4597" spans="5:7" x14ac:dyDescent="0.25">
      <c r="E4597">
        <v>4591</v>
      </c>
      <c r="G4597" t="b">
        <v>0</v>
      </c>
    </row>
    <row r="4598" spans="5:7" x14ac:dyDescent="0.25">
      <c r="E4598">
        <v>4592</v>
      </c>
      <c r="G4598" t="b">
        <v>0</v>
      </c>
    </row>
    <row r="4599" spans="5:7" x14ac:dyDescent="0.25">
      <c r="E4599">
        <v>4593</v>
      </c>
      <c r="G4599" t="b">
        <v>0</v>
      </c>
    </row>
    <row r="4600" spans="5:7" x14ac:dyDescent="0.25">
      <c r="E4600">
        <v>4594</v>
      </c>
      <c r="G4600" t="b">
        <v>0</v>
      </c>
    </row>
    <row r="4601" spans="5:7" x14ac:dyDescent="0.25">
      <c r="E4601">
        <v>4595</v>
      </c>
      <c r="G4601" t="b">
        <v>0</v>
      </c>
    </row>
    <row r="4602" spans="5:7" x14ac:dyDescent="0.25">
      <c r="E4602">
        <v>4596</v>
      </c>
      <c r="G4602" t="b">
        <v>1</v>
      </c>
    </row>
    <row r="4603" spans="5:7" x14ac:dyDescent="0.25">
      <c r="E4603">
        <v>4597</v>
      </c>
      <c r="G4603" t="b">
        <v>0</v>
      </c>
    </row>
    <row r="4604" spans="5:7" x14ac:dyDescent="0.25">
      <c r="E4604">
        <v>4598</v>
      </c>
      <c r="G4604" t="b">
        <v>0</v>
      </c>
    </row>
    <row r="4605" spans="5:7" x14ac:dyDescent="0.25">
      <c r="E4605">
        <v>4599</v>
      </c>
      <c r="G4605" t="b">
        <v>0</v>
      </c>
    </row>
    <row r="4606" spans="5:7" x14ac:dyDescent="0.25">
      <c r="E4606">
        <v>4600</v>
      </c>
      <c r="G4606" t="b">
        <v>0</v>
      </c>
    </row>
    <row r="4607" spans="5:7" x14ac:dyDescent="0.25">
      <c r="E4607">
        <v>4601</v>
      </c>
      <c r="G4607" t="b">
        <v>0</v>
      </c>
    </row>
    <row r="4608" spans="5:7" x14ac:dyDescent="0.25">
      <c r="E4608">
        <v>4602</v>
      </c>
      <c r="G4608" t="b">
        <v>0</v>
      </c>
    </row>
    <row r="4609" spans="5:7" x14ac:dyDescent="0.25">
      <c r="E4609">
        <v>4603</v>
      </c>
      <c r="G4609" t="b">
        <v>0</v>
      </c>
    </row>
    <row r="4610" spans="5:7" x14ac:dyDescent="0.25">
      <c r="E4610">
        <v>4604</v>
      </c>
      <c r="G4610" t="b">
        <v>0</v>
      </c>
    </row>
    <row r="4611" spans="5:7" x14ac:dyDescent="0.25">
      <c r="E4611">
        <v>4605</v>
      </c>
      <c r="G4611" t="b">
        <v>0</v>
      </c>
    </row>
    <row r="4612" spans="5:7" x14ac:dyDescent="0.25">
      <c r="E4612">
        <v>4606</v>
      </c>
      <c r="G4612" t="b">
        <v>0</v>
      </c>
    </row>
    <row r="4613" spans="5:7" x14ac:dyDescent="0.25">
      <c r="E4613">
        <v>4607</v>
      </c>
      <c r="G4613" t="b">
        <v>0</v>
      </c>
    </row>
    <row r="4614" spans="5:7" x14ac:dyDescent="0.25">
      <c r="E4614">
        <v>4608</v>
      </c>
      <c r="G4614" t="b">
        <v>0</v>
      </c>
    </row>
    <row r="4615" spans="5:7" x14ac:dyDescent="0.25">
      <c r="E4615">
        <v>4609</v>
      </c>
      <c r="G4615" t="b">
        <v>0</v>
      </c>
    </row>
    <row r="4616" spans="5:7" x14ac:dyDescent="0.25">
      <c r="E4616">
        <v>4610</v>
      </c>
      <c r="G4616" t="b">
        <v>0</v>
      </c>
    </row>
    <row r="4617" spans="5:7" x14ac:dyDescent="0.25">
      <c r="E4617">
        <v>4611</v>
      </c>
      <c r="G4617" t="b">
        <v>0</v>
      </c>
    </row>
    <row r="4618" spans="5:7" x14ac:dyDescent="0.25">
      <c r="E4618">
        <v>4612</v>
      </c>
      <c r="G4618" t="b">
        <v>0</v>
      </c>
    </row>
    <row r="4619" spans="5:7" x14ac:dyDescent="0.25">
      <c r="E4619">
        <v>4613</v>
      </c>
      <c r="G4619" t="b">
        <v>0</v>
      </c>
    </row>
    <row r="4620" spans="5:7" x14ac:dyDescent="0.25">
      <c r="E4620">
        <v>4614</v>
      </c>
      <c r="G4620" t="b">
        <v>1</v>
      </c>
    </row>
    <row r="4621" spans="5:7" x14ac:dyDescent="0.25">
      <c r="E4621">
        <v>4615</v>
      </c>
      <c r="G4621" t="b">
        <v>0</v>
      </c>
    </row>
    <row r="4622" spans="5:7" x14ac:dyDescent="0.25">
      <c r="E4622">
        <v>4616</v>
      </c>
      <c r="G4622" t="b">
        <v>0</v>
      </c>
    </row>
    <row r="4623" spans="5:7" x14ac:dyDescent="0.25">
      <c r="E4623">
        <v>4617</v>
      </c>
      <c r="G4623" t="b">
        <v>0</v>
      </c>
    </row>
    <row r="4624" spans="5:7" x14ac:dyDescent="0.25">
      <c r="E4624">
        <v>4618</v>
      </c>
      <c r="G4624" t="b">
        <v>0</v>
      </c>
    </row>
    <row r="4625" spans="5:7" x14ac:dyDescent="0.25">
      <c r="E4625">
        <v>4619</v>
      </c>
      <c r="G4625" t="b">
        <v>0</v>
      </c>
    </row>
    <row r="4626" spans="5:7" x14ac:dyDescent="0.25">
      <c r="E4626">
        <v>4620</v>
      </c>
      <c r="G4626" t="b">
        <v>1</v>
      </c>
    </row>
    <row r="4627" spans="5:7" x14ac:dyDescent="0.25">
      <c r="E4627">
        <v>4621</v>
      </c>
      <c r="G4627" t="b">
        <v>0</v>
      </c>
    </row>
    <row r="4628" spans="5:7" x14ac:dyDescent="0.25">
      <c r="E4628">
        <v>4622</v>
      </c>
      <c r="G4628" t="b">
        <v>0</v>
      </c>
    </row>
    <row r="4629" spans="5:7" x14ac:dyDescent="0.25">
      <c r="E4629">
        <v>4623</v>
      </c>
      <c r="G4629" t="b">
        <v>0</v>
      </c>
    </row>
    <row r="4630" spans="5:7" x14ac:dyDescent="0.25">
      <c r="E4630">
        <v>4624</v>
      </c>
      <c r="G4630" t="b">
        <v>0</v>
      </c>
    </row>
    <row r="4631" spans="5:7" x14ac:dyDescent="0.25">
      <c r="E4631">
        <v>4625</v>
      </c>
      <c r="G4631" t="b">
        <v>0</v>
      </c>
    </row>
    <row r="4632" spans="5:7" x14ac:dyDescent="0.25">
      <c r="E4632">
        <v>4626</v>
      </c>
      <c r="G4632" t="b">
        <v>0</v>
      </c>
    </row>
    <row r="4633" spans="5:7" x14ac:dyDescent="0.25">
      <c r="E4633">
        <v>4627</v>
      </c>
      <c r="G4633" t="b">
        <v>0</v>
      </c>
    </row>
    <row r="4634" spans="5:7" x14ac:dyDescent="0.25">
      <c r="E4634">
        <v>4628</v>
      </c>
      <c r="G4634" t="b">
        <v>0</v>
      </c>
    </row>
    <row r="4635" spans="5:7" x14ac:dyDescent="0.25">
      <c r="E4635">
        <v>4629</v>
      </c>
      <c r="G4635" t="b">
        <v>0</v>
      </c>
    </row>
    <row r="4636" spans="5:7" x14ac:dyDescent="0.25">
      <c r="E4636">
        <v>4630</v>
      </c>
      <c r="G4636" t="b">
        <v>0</v>
      </c>
    </row>
    <row r="4637" spans="5:7" x14ac:dyDescent="0.25">
      <c r="E4637">
        <v>4631</v>
      </c>
      <c r="G4637" t="b">
        <v>0</v>
      </c>
    </row>
    <row r="4638" spans="5:7" x14ac:dyDescent="0.25">
      <c r="E4638">
        <v>4632</v>
      </c>
      <c r="G4638" t="b">
        <v>0</v>
      </c>
    </row>
    <row r="4639" spans="5:7" x14ac:dyDescent="0.25">
      <c r="E4639">
        <v>4633</v>
      </c>
      <c r="G4639" t="b">
        <v>0</v>
      </c>
    </row>
    <row r="4640" spans="5:7" x14ac:dyDescent="0.25">
      <c r="E4640">
        <v>4634</v>
      </c>
      <c r="G4640" t="b">
        <v>0</v>
      </c>
    </row>
    <row r="4641" spans="5:7" x14ac:dyDescent="0.25">
      <c r="E4641">
        <v>4635</v>
      </c>
      <c r="G4641" t="b">
        <v>0</v>
      </c>
    </row>
    <row r="4642" spans="5:7" x14ac:dyDescent="0.25">
      <c r="E4642">
        <v>4636</v>
      </c>
      <c r="G4642" t="b">
        <v>0</v>
      </c>
    </row>
    <row r="4643" spans="5:7" x14ac:dyDescent="0.25">
      <c r="E4643">
        <v>4637</v>
      </c>
      <c r="G4643" t="b">
        <v>0</v>
      </c>
    </row>
    <row r="4644" spans="5:7" x14ac:dyDescent="0.25">
      <c r="E4644">
        <v>4638</v>
      </c>
      <c r="G4644" t="b">
        <v>0</v>
      </c>
    </row>
    <row r="4645" spans="5:7" x14ac:dyDescent="0.25">
      <c r="E4645">
        <v>4639</v>
      </c>
      <c r="G4645" t="b">
        <v>0</v>
      </c>
    </row>
    <row r="4646" spans="5:7" x14ac:dyDescent="0.25">
      <c r="E4646">
        <v>4640</v>
      </c>
      <c r="G4646" t="b">
        <v>0</v>
      </c>
    </row>
    <row r="4647" spans="5:7" x14ac:dyDescent="0.25">
      <c r="E4647">
        <v>4641</v>
      </c>
      <c r="G4647" t="b">
        <v>0</v>
      </c>
    </row>
    <row r="4648" spans="5:7" x14ac:dyDescent="0.25">
      <c r="E4648">
        <v>4642</v>
      </c>
      <c r="G4648" t="b">
        <v>0</v>
      </c>
    </row>
    <row r="4649" spans="5:7" x14ac:dyDescent="0.25">
      <c r="E4649">
        <v>4643</v>
      </c>
      <c r="G4649" t="b">
        <v>1</v>
      </c>
    </row>
    <row r="4650" spans="5:7" x14ac:dyDescent="0.25">
      <c r="E4650">
        <v>4644</v>
      </c>
      <c r="G4650" t="b">
        <v>0</v>
      </c>
    </row>
    <row r="4651" spans="5:7" x14ac:dyDescent="0.25">
      <c r="E4651">
        <v>4645</v>
      </c>
      <c r="G4651" t="b">
        <v>0</v>
      </c>
    </row>
    <row r="4652" spans="5:7" x14ac:dyDescent="0.25">
      <c r="E4652">
        <v>4646</v>
      </c>
      <c r="G4652" t="b">
        <v>0</v>
      </c>
    </row>
    <row r="4653" spans="5:7" x14ac:dyDescent="0.25">
      <c r="E4653">
        <v>4647</v>
      </c>
      <c r="G4653" t="b">
        <v>1</v>
      </c>
    </row>
    <row r="4654" spans="5:7" x14ac:dyDescent="0.25">
      <c r="E4654">
        <v>4648</v>
      </c>
      <c r="G4654" t="b">
        <v>0</v>
      </c>
    </row>
    <row r="4655" spans="5:7" x14ac:dyDescent="0.25">
      <c r="E4655">
        <v>4649</v>
      </c>
      <c r="G4655" t="b">
        <v>0</v>
      </c>
    </row>
    <row r="4656" spans="5:7" x14ac:dyDescent="0.25">
      <c r="E4656">
        <v>4650</v>
      </c>
      <c r="G4656" t="b">
        <v>0</v>
      </c>
    </row>
    <row r="4657" spans="5:7" x14ac:dyDescent="0.25">
      <c r="E4657">
        <v>4651</v>
      </c>
      <c r="G4657" t="b">
        <v>0</v>
      </c>
    </row>
    <row r="4658" spans="5:7" x14ac:dyDescent="0.25">
      <c r="E4658">
        <v>4652</v>
      </c>
      <c r="G4658" t="b">
        <v>0</v>
      </c>
    </row>
    <row r="4659" spans="5:7" x14ac:dyDescent="0.25">
      <c r="E4659">
        <v>4653</v>
      </c>
      <c r="G4659" t="b">
        <v>0</v>
      </c>
    </row>
    <row r="4660" spans="5:7" x14ac:dyDescent="0.25">
      <c r="E4660">
        <v>4654</v>
      </c>
      <c r="G4660" t="b">
        <v>0</v>
      </c>
    </row>
    <row r="4661" spans="5:7" x14ac:dyDescent="0.25">
      <c r="E4661">
        <v>4655</v>
      </c>
      <c r="G4661" t="b">
        <v>0</v>
      </c>
    </row>
    <row r="4662" spans="5:7" x14ac:dyDescent="0.25">
      <c r="E4662">
        <v>4656</v>
      </c>
      <c r="G4662" t="b">
        <v>0</v>
      </c>
    </row>
    <row r="4663" spans="5:7" x14ac:dyDescent="0.25">
      <c r="E4663">
        <v>4657</v>
      </c>
      <c r="G4663" t="b">
        <v>0</v>
      </c>
    </row>
    <row r="4664" spans="5:7" x14ac:dyDescent="0.25">
      <c r="E4664">
        <v>4658</v>
      </c>
      <c r="G4664" t="b">
        <v>0</v>
      </c>
    </row>
    <row r="4665" spans="5:7" x14ac:dyDescent="0.25">
      <c r="E4665">
        <v>4659</v>
      </c>
      <c r="G4665" t="b">
        <v>0</v>
      </c>
    </row>
    <row r="4666" spans="5:7" x14ac:dyDescent="0.25">
      <c r="E4666">
        <v>4660</v>
      </c>
      <c r="G4666" t="b">
        <v>0</v>
      </c>
    </row>
    <row r="4667" spans="5:7" x14ac:dyDescent="0.25">
      <c r="E4667">
        <v>4661</v>
      </c>
      <c r="G4667" t="b">
        <v>0</v>
      </c>
    </row>
    <row r="4668" spans="5:7" x14ac:dyDescent="0.25">
      <c r="E4668">
        <v>4662</v>
      </c>
      <c r="G4668" t="b">
        <v>0</v>
      </c>
    </row>
    <row r="4669" spans="5:7" x14ac:dyDescent="0.25">
      <c r="E4669">
        <v>4663</v>
      </c>
      <c r="G4669" t="b">
        <v>0</v>
      </c>
    </row>
    <row r="4670" spans="5:7" x14ac:dyDescent="0.25">
      <c r="E4670">
        <v>4664</v>
      </c>
      <c r="G4670" t="b">
        <v>0</v>
      </c>
    </row>
    <row r="4671" spans="5:7" x14ac:dyDescent="0.25">
      <c r="E4671">
        <v>4665</v>
      </c>
      <c r="G4671" t="b">
        <v>0</v>
      </c>
    </row>
    <row r="4672" spans="5:7" x14ac:dyDescent="0.25">
      <c r="E4672">
        <v>4666</v>
      </c>
      <c r="G4672" t="b">
        <v>0</v>
      </c>
    </row>
    <row r="4673" spans="5:7" x14ac:dyDescent="0.25">
      <c r="E4673">
        <v>4667</v>
      </c>
      <c r="G4673" t="b">
        <v>0</v>
      </c>
    </row>
    <row r="4674" spans="5:7" x14ac:dyDescent="0.25">
      <c r="E4674">
        <v>4668</v>
      </c>
      <c r="G4674" t="b">
        <v>0</v>
      </c>
    </row>
    <row r="4675" spans="5:7" x14ac:dyDescent="0.25">
      <c r="E4675">
        <v>4669</v>
      </c>
      <c r="G4675" t="b">
        <v>0</v>
      </c>
    </row>
    <row r="4676" spans="5:7" x14ac:dyDescent="0.25">
      <c r="E4676">
        <v>4670</v>
      </c>
      <c r="G4676" t="b">
        <v>0</v>
      </c>
    </row>
    <row r="4677" spans="5:7" x14ac:dyDescent="0.25">
      <c r="E4677">
        <v>4671</v>
      </c>
      <c r="G4677" t="b">
        <v>0</v>
      </c>
    </row>
    <row r="4678" spans="5:7" x14ac:dyDescent="0.25">
      <c r="E4678">
        <v>4672</v>
      </c>
      <c r="G4678" t="b">
        <v>0</v>
      </c>
    </row>
    <row r="4679" spans="5:7" x14ac:dyDescent="0.25">
      <c r="E4679">
        <v>4673</v>
      </c>
      <c r="G4679" t="b">
        <v>0</v>
      </c>
    </row>
    <row r="4680" spans="5:7" x14ac:dyDescent="0.25">
      <c r="E4680">
        <v>4674</v>
      </c>
      <c r="G4680" t="b">
        <v>0</v>
      </c>
    </row>
    <row r="4681" spans="5:7" x14ac:dyDescent="0.25">
      <c r="E4681">
        <v>4675</v>
      </c>
      <c r="G4681" t="b">
        <v>0</v>
      </c>
    </row>
    <row r="4682" spans="5:7" x14ac:dyDescent="0.25">
      <c r="E4682">
        <v>4676</v>
      </c>
      <c r="G4682" t="b">
        <v>0</v>
      </c>
    </row>
    <row r="4683" spans="5:7" x14ac:dyDescent="0.25">
      <c r="E4683">
        <v>4677</v>
      </c>
      <c r="G4683" t="b">
        <v>0</v>
      </c>
    </row>
    <row r="4684" spans="5:7" x14ac:dyDescent="0.25">
      <c r="E4684">
        <v>4678</v>
      </c>
      <c r="G4684" t="b">
        <v>0</v>
      </c>
    </row>
    <row r="4685" spans="5:7" x14ac:dyDescent="0.25">
      <c r="E4685">
        <v>4679</v>
      </c>
      <c r="G4685" t="b">
        <v>0</v>
      </c>
    </row>
    <row r="4686" spans="5:7" x14ac:dyDescent="0.25">
      <c r="E4686">
        <v>4680</v>
      </c>
      <c r="G4686" t="b">
        <v>0</v>
      </c>
    </row>
    <row r="4687" spans="5:7" x14ac:dyDescent="0.25">
      <c r="E4687">
        <v>4681</v>
      </c>
      <c r="G4687" t="b">
        <v>0</v>
      </c>
    </row>
    <row r="4688" spans="5:7" x14ac:dyDescent="0.25">
      <c r="E4688">
        <v>4682</v>
      </c>
      <c r="G4688" t="b">
        <v>0</v>
      </c>
    </row>
    <row r="4689" spans="5:7" x14ac:dyDescent="0.25">
      <c r="E4689">
        <v>4683</v>
      </c>
      <c r="G4689" t="b">
        <v>0</v>
      </c>
    </row>
    <row r="4690" spans="5:7" x14ac:dyDescent="0.25">
      <c r="E4690">
        <v>4684</v>
      </c>
      <c r="G4690" t="b">
        <v>0</v>
      </c>
    </row>
    <row r="4691" spans="5:7" x14ac:dyDescent="0.25">
      <c r="E4691">
        <v>4685</v>
      </c>
      <c r="G4691" t="b">
        <v>0</v>
      </c>
    </row>
    <row r="4692" spans="5:7" x14ac:dyDescent="0.25">
      <c r="E4692">
        <v>4686</v>
      </c>
      <c r="G4692" t="b">
        <v>0</v>
      </c>
    </row>
    <row r="4693" spans="5:7" x14ac:dyDescent="0.25">
      <c r="E4693">
        <v>4687</v>
      </c>
      <c r="G4693" t="b">
        <v>0</v>
      </c>
    </row>
    <row r="4694" spans="5:7" x14ac:dyDescent="0.25">
      <c r="E4694">
        <v>4688</v>
      </c>
      <c r="G4694" t="b">
        <v>0</v>
      </c>
    </row>
    <row r="4695" spans="5:7" x14ac:dyDescent="0.25">
      <c r="E4695">
        <v>4689</v>
      </c>
      <c r="G4695" t="b">
        <v>0</v>
      </c>
    </row>
    <row r="4696" spans="5:7" x14ac:dyDescent="0.25">
      <c r="E4696">
        <v>4690</v>
      </c>
      <c r="G4696" t="b">
        <v>0</v>
      </c>
    </row>
    <row r="4697" spans="5:7" x14ac:dyDescent="0.25">
      <c r="E4697">
        <v>4691</v>
      </c>
      <c r="G4697" t="b">
        <v>0</v>
      </c>
    </row>
    <row r="4698" spans="5:7" x14ac:dyDescent="0.25">
      <c r="E4698">
        <v>4692</v>
      </c>
      <c r="G4698" t="b">
        <v>0</v>
      </c>
    </row>
    <row r="4699" spans="5:7" x14ac:dyDescent="0.25">
      <c r="E4699">
        <v>4693</v>
      </c>
      <c r="G4699" t="b">
        <v>0</v>
      </c>
    </row>
    <row r="4700" spans="5:7" x14ac:dyDescent="0.25">
      <c r="E4700">
        <v>4694</v>
      </c>
      <c r="G4700" t="b">
        <v>0</v>
      </c>
    </row>
    <row r="4701" spans="5:7" x14ac:dyDescent="0.25">
      <c r="E4701">
        <v>4695</v>
      </c>
      <c r="G4701" t="b">
        <v>0</v>
      </c>
    </row>
    <row r="4702" spans="5:7" x14ac:dyDescent="0.25">
      <c r="E4702">
        <v>4696</v>
      </c>
      <c r="G4702" t="b">
        <v>1</v>
      </c>
    </row>
    <row r="4703" spans="5:7" x14ac:dyDescent="0.25">
      <c r="E4703">
        <v>4697</v>
      </c>
      <c r="G4703" t="b">
        <v>0</v>
      </c>
    </row>
    <row r="4704" spans="5:7" x14ac:dyDescent="0.25">
      <c r="E4704">
        <v>4698</v>
      </c>
      <c r="G4704" t="b">
        <v>0</v>
      </c>
    </row>
    <row r="4705" spans="5:7" x14ac:dyDescent="0.25">
      <c r="E4705">
        <v>4699</v>
      </c>
      <c r="G4705" t="b">
        <v>0</v>
      </c>
    </row>
    <row r="4706" spans="5:7" x14ac:dyDescent="0.25">
      <c r="E4706">
        <v>4700</v>
      </c>
      <c r="G4706" t="b">
        <v>0</v>
      </c>
    </row>
    <row r="4707" spans="5:7" x14ac:dyDescent="0.25">
      <c r="E4707">
        <v>4701</v>
      </c>
      <c r="G4707" t="b">
        <v>0</v>
      </c>
    </row>
    <row r="4708" spans="5:7" x14ac:dyDescent="0.25">
      <c r="E4708">
        <v>4702</v>
      </c>
      <c r="G4708" t="b">
        <v>0</v>
      </c>
    </row>
    <row r="4709" spans="5:7" x14ac:dyDescent="0.25">
      <c r="E4709">
        <v>4703</v>
      </c>
      <c r="G4709" t="b">
        <v>0</v>
      </c>
    </row>
    <row r="4710" spans="5:7" x14ac:dyDescent="0.25">
      <c r="E4710">
        <v>4704</v>
      </c>
      <c r="G4710" t="b">
        <v>0</v>
      </c>
    </row>
    <row r="4711" spans="5:7" x14ac:dyDescent="0.25">
      <c r="E4711">
        <v>4705</v>
      </c>
      <c r="G4711" t="b">
        <v>1</v>
      </c>
    </row>
    <row r="4712" spans="5:7" x14ac:dyDescent="0.25">
      <c r="E4712">
        <v>4706</v>
      </c>
      <c r="G4712" t="b">
        <v>0</v>
      </c>
    </row>
    <row r="4713" spans="5:7" x14ac:dyDescent="0.25">
      <c r="E4713">
        <v>4707</v>
      </c>
      <c r="G4713" t="b">
        <v>0</v>
      </c>
    </row>
    <row r="4714" spans="5:7" x14ac:dyDescent="0.25">
      <c r="E4714">
        <v>4708</v>
      </c>
      <c r="G4714" t="b">
        <v>0</v>
      </c>
    </row>
    <row r="4715" spans="5:7" x14ac:dyDescent="0.25">
      <c r="E4715">
        <v>4709</v>
      </c>
      <c r="G4715" t="b">
        <v>0</v>
      </c>
    </row>
    <row r="4716" spans="5:7" x14ac:dyDescent="0.25">
      <c r="E4716">
        <v>4710</v>
      </c>
      <c r="G4716" t="b">
        <v>1</v>
      </c>
    </row>
    <row r="4717" spans="5:7" x14ac:dyDescent="0.25">
      <c r="E4717">
        <v>4711</v>
      </c>
      <c r="G4717" t="b">
        <v>0</v>
      </c>
    </row>
    <row r="4718" spans="5:7" x14ac:dyDescent="0.25">
      <c r="E4718">
        <v>4712</v>
      </c>
      <c r="G4718" t="b">
        <v>0</v>
      </c>
    </row>
    <row r="4719" spans="5:7" x14ac:dyDescent="0.25">
      <c r="E4719">
        <v>4713</v>
      </c>
      <c r="G4719" t="b">
        <v>0</v>
      </c>
    </row>
    <row r="4720" spans="5:7" x14ac:dyDescent="0.25">
      <c r="E4720">
        <v>4714</v>
      </c>
      <c r="G4720" t="b">
        <v>0</v>
      </c>
    </row>
    <row r="4721" spans="5:7" x14ac:dyDescent="0.25">
      <c r="E4721">
        <v>4715</v>
      </c>
      <c r="G4721" t="b">
        <v>0</v>
      </c>
    </row>
    <row r="4722" spans="5:7" x14ac:dyDescent="0.25">
      <c r="E4722">
        <v>4716</v>
      </c>
      <c r="G4722" t="b">
        <v>0</v>
      </c>
    </row>
    <row r="4723" spans="5:7" x14ac:dyDescent="0.25">
      <c r="E4723">
        <v>4717</v>
      </c>
      <c r="G4723" t="b">
        <v>0</v>
      </c>
    </row>
    <row r="4724" spans="5:7" x14ac:dyDescent="0.25">
      <c r="E4724">
        <v>4718</v>
      </c>
      <c r="G4724" t="b">
        <v>1</v>
      </c>
    </row>
    <row r="4725" spans="5:7" x14ac:dyDescent="0.25">
      <c r="E4725">
        <v>4719</v>
      </c>
      <c r="G4725" t="b">
        <v>0</v>
      </c>
    </row>
    <row r="4726" spans="5:7" x14ac:dyDescent="0.25">
      <c r="E4726">
        <v>4720</v>
      </c>
      <c r="G4726" t="b">
        <v>1</v>
      </c>
    </row>
    <row r="4727" spans="5:7" x14ac:dyDescent="0.25">
      <c r="E4727">
        <v>4721</v>
      </c>
      <c r="G4727" t="b">
        <v>0</v>
      </c>
    </row>
    <row r="4728" spans="5:7" x14ac:dyDescent="0.25">
      <c r="E4728">
        <v>4722</v>
      </c>
      <c r="G4728" t="b">
        <v>0</v>
      </c>
    </row>
    <row r="4729" spans="5:7" x14ac:dyDescent="0.25">
      <c r="E4729">
        <v>4723</v>
      </c>
      <c r="G4729" t="b">
        <v>0</v>
      </c>
    </row>
    <row r="4730" spans="5:7" x14ac:dyDescent="0.25">
      <c r="E4730">
        <v>4724</v>
      </c>
      <c r="G4730" t="b">
        <v>0</v>
      </c>
    </row>
    <row r="4731" spans="5:7" x14ac:dyDescent="0.25">
      <c r="E4731">
        <v>4725</v>
      </c>
      <c r="G4731" t="b">
        <v>0</v>
      </c>
    </row>
    <row r="4732" spans="5:7" x14ac:dyDescent="0.25">
      <c r="E4732">
        <v>4726</v>
      </c>
      <c r="G4732" t="b">
        <v>0</v>
      </c>
    </row>
    <row r="4733" spans="5:7" x14ac:dyDescent="0.25">
      <c r="E4733">
        <v>4727</v>
      </c>
      <c r="G4733" t="b">
        <v>0</v>
      </c>
    </row>
    <row r="4734" spans="5:7" x14ac:dyDescent="0.25">
      <c r="E4734">
        <v>4728</v>
      </c>
      <c r="G4734" t="b">
        <v>0</v>
      </c>
    </row>
    <row r="4735" spans="5:7" x14ac:dyDescent="0.25">
      <c r="E4735">
        <v>4729</v>
      </c>
      <c r="G4735" t="b">
        <v>0</v>
      </c>
    </row>
    <row r="4736" spans="5:7" x14ac:dyDescent="0.25">
      <c r="E4736">
        <v>4730</v>
      </c>
      <c r="G4736" t="b">
        <v>0</v>
      </c>
    </row>
    <row r="4737" spans="5:7" x14ac:dyDescent="0.25">
      <c r="E4737">
        <v>4731</v>
      </c>
      <c r="G4737" t="b">
        <v>0</v>
      </c>
    </row>
    <row r="4738" spans="5:7" x14ac:dyDescent="0.25">
      <c r="E4738">
        <v>4732</v>
      </c>
      <c r="G4738" t="b">
        <v>0</v>
      </c>
    </row>
    <row r="4739" spans="5:7" x14ac:dyDescent="0.25">
      <c r="E4739">
        <v>4733</v>
      </c>
      <c r="G4739" t="b">
        <v>0</v>
      </c>
    </row>
    <row r="4740" spans="5:7" x14ac:dyDescent="0.25">
      <c r="E4740">
        <v>4734</v>
      </c>
      <c r="G4740" t="b">
        <v>0</v>
      </c>
    </row>
    <row r="4741" spans="5:7" x14ac:dyDescent="0.25">
      <c r="E4741">
        <v>4735</v>
      </c>
      <c r="G4741" t="b">
        <v>0</v>
      </c>
    </row>
    <row r="4742" spans="5:7" x14ac:dyDescent="0.25">
      <c r="E4742">
        <v>4736</v>
      </c>
      <c r="G4742" t="b">
        <v>0</v>
      </c>
    </row>
    <row r="4743" spans="5:7" x14ac:dyDescent="0.25">
      <c r="E4743">
        <v>4737</v>
      </c>
      <c r="G4743" t="b">
        <v>0</v>
      </c>
    </row>
    <row r="4744" spans="5:7" x14ac:dyDescent="0.25">
      <c r="E4744">
        <v>4738</v>
      </c>
      <c r="G4744" t="b">
        <v>0</v>
      </c>
    </row>
    <row r="4745" spans="5:7" x14ac:dyDescent="0.25">
      <c r="E4745">
        <v>4739</v>
      </c>
      <c r="G4745" t="b">
        <v>1</v>
      </c>
    </row>
    <row r="4746" spans="5:7" x14ac:dyDescent="0.25">
      <c r="E4746">
        <v>4740</v>
      </c>
      <c r="G4746" t="b">
        <v>0</v>
      </c>
    </row>
    <row r="4747" spans="5:7" x14ac:dyDescent="0.25">
      <c r="E4747">
        <v>4741</v>
      </c>
      <c r="G4747" t="b">
        <v>1</v>
      </c>
    </row>
    <row r="4748" spans="5:7" x14ac:dyDescent="0.25">
      <c r="E4748">
        <v>4742</v>
      </c>
      <c r="G4748" t="b">
        <v>0</v>
      </c>
    </row>
    <row r="4749" spans="5:7" x14ac:dyDescent="0.25">
      <c r="E4749">
        <v>4743</v>
      </c>
      <c r="G4749" t="b">
        <v>0</v>
      </c>
    </row>
    <row r="4750" spans="5:7" x14ac:dyDescent="0.25">
      <c r="E4750">
        <v>4744</v>
      </c>
      <c r="G4750" t="b">
        <v>0</v>
      </c>
    </row>
    <row r="4751" spans="5:7" x14ac:dyDescent="0.25">
      <c r="E4751">
        <v>4745</v>
      </c>
      <c r="G4751" t="b">
        <v>0</v>
      </c>
    </row>
    <row r="4752" spans="5:7" x14ac:dyDescent="0.25">
      <c r="E4752">
        <v>4746</v>
      </c>
      <c r="G4752" t="b">
        <v>1</v>
      </c>
    </row>
    <row r="4753" spans="5:7" x14ac:dyDescent="0.25">
      <c r="E4753">
        <v>4747</v>
      </c>
      <c r="G4753" t="b">
        <v>0</v>
      </c>
    </row>
    <row r="4754" spans="5:7" x14ac:dyDescent="0.25">
      <c r="E4754">
        <v>4748</v>
      </c>
      <c r="G4754" t="b">
        <v>0</v>
      </c>
    </row>
    <row r="4755" spans="5:7" x14ac:dyDescent="0.25">
      <c r="E4755">
        <v>4749</v>
      </c>
      <c r="G4755" t="b">
        <v>0</v>
      </c>
    </row>
    <row r="4756" spans="5:7" x14ac:dyDescent="0.25">
      <c r="E4756">
        <v>4750</v>
      </c>
      <c r="G4756" t="b">
        <v>0</v>
      </c>
    </row>
    <row r="4757" spans="5:7" x14ac:dyDescent="0.25">
      <c r="E4757">
        <v>4751</v>
      </c>
      <c r="G4757" t="b">
        <v>0</v>
      </c>
    </row>
    <row r="4758" spans="5:7" x14ac:dyDescent="0.25">
      <c r="E4758">
        <v>4752</v>
      </c>
      <c r="G4758" t="b">
        <v>0</v>
      </c>
    </row>
    <row r="4759" spans="5:7" x14ac:dyDescent="0.25">
      <c r="E4759">
        <v>4753</v>
      </c>
      <c r="G4759" t="b">
        <v>0</v>
      </c>
    </row>
    <row r="4760" spans="5:7" x14ac:dyDescent="0.25">
      <c r="E4760">
        <v>4754</v>
      </c>
      <c r="G4760" t="b">
        <v>0</v>
      </c>
    </row>
    <row r="4761" spans="5:7" x14ac:dyDescent="0.25">
      <c r="E4761">
        <v>4755</v>
      </c>
      <c r="G4761" t="b">
        <v>0</v>
      </c>
    </row>
    <row r="4762" spans="5:7" x14ac:dyDescent="0.25">
      <c r="E4762">
        <v>4756</v>
      </c>
      <c r="G4762" t="b">
        <v>0</v>
      </c>
    </row>
    <row r="4763" spans="5:7" x14ac:dyDescent="0.25">
      <c r="E4763">
        <v>4757</v>
      </c>
      <c r="G4763" t="b">
        <v>0</v>
      </c>
    </row>
    <row r="4764" spans="5:7" x14ac:dyDescent="0.25">
      <c r="E4764">
        <v>4758</v>
      </c>
      <c r="G4764" t="b">
        <v>0</v>
      </c>
    </row>
    <row r="4765" spans="5:7" x14ac:dyDescent="0.25">
      <c r="E4765">
        <v>4759</v>
      </c>
      <c r="G4765" t="b">
        <v>0</v>
      </c>
    </row>
    <row r="4766" spans="5:7" x14ac:dyDescent="0.25">
      <c r="E4766">
        <v>4760</v>
      </c>
      <c r="G4766" t="b">
        <v>0</v>
      </c>
    </row>
    <row r="4767" spans="5:7" x14ac:dyDescent="0.25">
      <c r="E4767">
        <v>4761</v>
      </c>
      <c r="G4767" t="b">
        <v>1</v>
      </c>
    </row>
    <row r="4768" spans="5:7" x14ac:dyDescent="0.25">
      <c r="E4768">
        <v>4762</v>
      </c>
      <c r="G4768" t="b">
        <v>0</v>
      </c>
    </row>
    <row r="4769" spans="5:7" x14ac:dyDescent="0.25">
      <c r="E4769">
        <v>4763</v>
      </c>
      <c r="G4769" t="b">
        <v>0</v>
      </c>
    </row>
    <row r="4770" spans="5:7" x14ac:dyDescent="0.25">
      <c r="E4770">
        <v>4764</v>
      </c>
      <c r="G4770" t="b">
        <v>0</v>
      </c>
    </row>
    <row r="4771" spans="5:7" x14ac:dyDescent="0.25">
      <c r="E4771">
        <v>4765</v>
      </c>
      <c r="G4771" t="b">
        <v>0</v>
      </c>
    </row>
    <row r="4772" spans="5:7" x14ac:dyDescent="0.25">
      <c r="E4772">
        <v>4766</v>
      </c>
      <c r="G4772" t="b">
        <v>0</v>
      </c>
    </row>
    <row r="4773" spans="5:7" x14ac:dyDescent="0.25">
      <c r="E4773">
        <v>4767</v>
      </c>
      <c r="G4773" t="b">
        <v>0</v>
      </c>
    </row>
    <row r="4774" spans="5:7" x14ac:dyDescent="0.25">
      <c r="E4774">
        <v>4768</v>
      </c>
      <c r="G4774" t="b">
        <v>0</v>
      </c>
    </row>
    <row r="4775" spans="5:7" x14ac:dyDescent="0.25">
      <c r="E4775">
        <v>4769</v>
      </c>
      <c r="G4775" t="b">
        <v>0</v>
      </c>
    </row>
    <row r="4776" spans="5:7" x14ac:dyDescent="0.25">
      <c r="E4776">
        <v>4770</v>
      </c>
      <c r="G4776" t="b">
        <v>0</v>
      </c>
    </row>
    <row r="4777" spans="5:7" x14ac:dyDescent="0.25">
      <c r="E4777">
        <v>4771</v>
      </c>
      <c r="G4777" t="b">
        <v>0</v>
      </c>
    </row>
    <row r="4778" spans="5:7" x14ac:dyDescent="0.25">
      <c r="E4778">
        <v>4772</v>
      </c>
      <c r="G4778" t="b">
        <v>0</v>
      </c>
    </row>
    <row r="4779" spans="5:7" x14ac:dyDescent="0.25">
      <c r="E4779">
        <v>4773</v>
      </c>
      <c r="G4779" t="b">
        <v>0</v>
      </c>
    </row>
    <row r="4780" spans="5:7" x14ac:dyDescent="0.25">
      <c r="E4780">
        <v>4774</v>
      </c>
      <c r="G4780" t="b">
        <v>0</v>
      </c>
    </row>
    <row r="4781" spans="5:7" x14ac:dyDescent="0.25">
      <c r="E4781">
        <v>4775</v>
      </c>
      <c r="G4781" t="b">
        <v>0</v>
      </c>
    </row>
    <row r="4782" spans="5:7" x14ac:dyDescent="0.25">
      <c r="E4782">
        <v>4776</v>
      </c>
      <c r="G4782" t="b">
        <v>0</v>
      </c>
    </row>
    <row r="4783" spans="5:7" x14ac:dyDescent="0.25">
      <c r="E4783">
        <v>4777</v>
      </c>
      <c r="G4783" t="b">
        <v>0</v>
      </c>
    </row>
    <row r="4784" spans="5:7" x14ac:dyDescent="0.25">
      <c r="E4784">
        <v>4778</v>
      </c>
      <c r="G4784" t="b">
        <v>0</v>
      </c>
    </row>
    <row r="4785" spans="5:7" x14ac:dyDescent="0.25">
      <c r="E4785">
        <v>4779</v>
      </c>
      <c r="G4785" t="b">
        <v>0</v>
      </c>
    </row>
    <row r="4786" spans="5:7" x14ac:dyDescent="0.25">
      <c r="E4786">
        <v>4780</v>
      </c>
      <c r="G4786" t="b">
        <v>0</v>
      </c>
    </row>
    <row r="4787" spans="5:7" x14ac:dyDescent="0.25">
      <c r="E4787">
        <v>4781</v>
      </c>
      <c r="G4787" t="b">
        <v>1</v>
      </c>
    </row>
    <row r="4788" spans="5:7" x14ac:dyDescent="0.25">
      <c r="E4788">
        <v>4782</v>
      </c>
      <c r="G4788" t="b">
        <v>0</v>
      </c>
    </row>
    <row r="4789" spans="5:7" x14ac:dyDescent="0.25">
      <c r="E4789">
        <v>4783</v>
      </c>
      <c r="G4789" t="b">
        <v>0</v>
      </c>
    </row>
    <row r="4790" spans="5:7" x14ac:dyDescent="0.25">
      <c r="E4790">
        <v>4784</v>
      </c>
      <c r="G4790" t="b">
        <v>0</v>
      </c>
    </row>
    <row r="4791" spans="5:7" x14ac:dyDescent="0.25">
      <c r="E4791">
        <v>4785</v>
      </c>
      <c r="G4791" t="b">
        <v>0</v>
      </c>
    </row>
    <row r="4792" spans="5:7" x14ac:dyDescent="0.25">
      <c r="E4792">
        <v>4786</v>
      </c>
      <c r="G4792" t="b">
        <v>0</v>
      </c>
    </row>
    <row r="4793" spans="5:7" x14ac:dyDescent="0.25">
      <c r="E4793">
        <v>4787</v>
      </c>
      <c r="G4793" t="b">
        <v>1</v>
      </c>
    </row>
    <row r="4794" spans="5:7" x14ac:dyDescent="0.25">
      <c r="E4794">
        <v>4788</v>
      </c>
      <c r="G4794" t="b">
        <v>0</v>
      </c>
    </row>
    <row r="4795" spans="5:7" x14ac:dyDescent="0.25">
      <c r="E4795">
        <v>4789</v>
      </c>
      <c r="G4795" t="b">
        <v>0</v>
      </c>
    </row>
    <row r="4796" spans="5:7" x14ac:dyDescent="0.25">
      <c r="E4796">
        <v>4790</v>
      </c>
      <c r="G4796" t="b">
        <v>0</v>
      </c>
    </row>
    <row r="4797" spans="5:7" x14ac:dyDescent="0.25">
      <c r="E4797">
        <v>4791</v>
      </c>
      <c r="G4797" t="b">
        <v>0</v>
      </c>
    </row>
    <row r="4798" spans="5:7" x14ac:dyDescent="0.25">
      <c r="E4798">
        <v>4792</v>
      </c>
      <c r="G4798" t="b">
        <v>0</v>
      </c>
    </row>
    <row r="4799" spans="5:7" x14ac:dyDescent="0.25">
      <c r="E4799">
        <v>4793</v>
      </c>
      <c r="G4799" t="b">
        <v>0</v>
      </c>
    </row>
    <row r="4800" spans="5:7" x14ac:dyDescent="0.25">
      <c r="E4800">
        <v>4794</v>
      </c>
      <c r="G4800" t="b">
        <v>0</v>
      </c>
    </row>
    <row r="4801" spans="5:7" x14ac:dyDescent="0.25">
      <c r="E4801">
        <v>4795</v>
      </c>
      <c r="G4801" t="b">
        <v>0</v>
      </c>
    </row>
    <row r="4802" spans="5:7" x14ac:dyDescent="0.25">
      <c r="E4802">
        <v>4796</v>
      </c>
      <c r="G4802" t="b">
        <v>0</v>
      </c>
    </row>
    <row r="4803" spans="5:7" x14ac:dyDescent="0.25">
      <c r="E4803">
        <v>4797</v>
      </c>
      <c r="G4803" t="b">
        <v>0</v>
      </c>
    </row>
    <row r="4804" spans="5:7" x14ac:dyDescent="0.25">
      <c r="E4804">
        <v>4798</v>
      </c>
      <c r="G4804" t="b">
        <v>1</v>
      </c>
    </row>
    <row r="4805" spans="5:7" x14ac:dyDescent="0.25">
      <c r="E4805">
        <v>4799</v>
      </c>
      <c r="G4805" t="b">
        <v>0</v>
      </c>
    </row>
    <row r="4806" spans="5:7" x14ac:dyDescent="0.25">
      <c r="E4806">
        <v>4800</v>
      </c>
      <c r="G4806" t="b">
        <v>1</v>
      </c>
    </row>
    <row r="4807" spans="5:7" x14ac:dyDescent="0.25">
      <c r="E4807">
        <v>4801</v>
      </c>
      <c r="G4807" t="b">
        <v>0</v>
      </c>
    </row>
    <row r="4808" spans="5:7" x14ac:dyDescent="0.25">
      <c r="E4808">
        <v>4802</v>
      </c>
      <c r="G4808" t="b">
        <v>1</v>
      </c>
    </row>
    <row r="4809" spans="5:7" x14ac:dyDescent="0.25">
      <c r="E4809">
        <v>4803</v>
      </c>
      <c r="G4809" t="b">
        <v>0</v>
      </c>
    </row>
    <row r="4810" spans="5:7" x14ac:dyDescent="0.25">
      <c r="E4810">
        <v>4804</v>
      </c>
      <c r="G4810" t="b">
        <v>0</v>
      </c>
    </row>
    <row r="4811" spans="5:7" x14ac:dyDescent="0.25">
      <c r="E4811">
        <v>4805</v>
      </c>
      <c r="G4811" t="b">
        <v>0</v>
      </c>
    </row>
    <row r="4812" spans="5:7" x14ac:dyDescent="0.25">
      <c r="E4812">
        <v>4806</v>
      </c>
      <c r="G4812" t="b">
        <v>0</v>
      </c>
    </row>
    <row r="4813" spans="5:7" x14ac:dyDescent="0.25">
      <c r="E4813">
        <v>4807</v>
      </c>
      <c r="G4813" t="b">
        <v>0</v>
      </c>
    </row>
    <row r="4814" spans="5:7" x14ac:dyDescent="0.25">
      <c r="E4814">
        <v>4808</v>
      </c>
      <c r="G4814" t="b">
        <v>0</v>
      </c>
    </row>
    <row r="4815" spans="5:7" x14ac:dyDescent="0.25">
      <c r="E4815">
        <v>4809</v>
      </c>
      <c r="G4815" t="b">
        <v>1</v>
      </c>
    </row>
    <row r="4816" spans="5:7" x14ac:dyDescent="0.25">
      <c r="E4816">
        <v>4810</v>
      </c>
      <c r="G4816" t="b">
        <v>0</v>
      </c>
    </row>
    <row r="4817" spans="5:7" x14ac:dyDescent="0.25">
      <c r="E4817">
        <v>4811</v>
      </c>
      <c r="G4817" t="b">
        <v>0</v>
      </c>
    </row>
    <row r="4818" spans="5:7" x14ac:dyDescent="0.25">
      <c r="E4818">
        <v>4812</v>
      </c>
      <c r="G4818" t="b">
        <v>0</v>
      </c>
    </row>
    <row r="4819" spans="5:7" x14ac:dyDescent="0.25">
      <c r="E4819">
        <v>4813</v>
      </c>
      <c r="G4819" t="b">
        <v>0</v>
      </c>
    </row>
    <row r="4820" spans="5:7" x14ac:dyDescent="0.25">
      <c r="E4820">
        <v>4814</v>
      </c>
      <c r="G4820" t="b">
        <v>0</v>
      </c>
    </row>
    <row r="4821" spans="5:7" x14ac:dyDescent="0.25">
      <c r="E4821">
        <v>4815</v>
      </c>
      <c r="G4821" t="b">
        <v>0</v>
      </c>
    </row>
    <row r="4822" spans="5:7" x14ac:dyDescent="0.25">
      <c r="E4822">
        <v>4816</v>
      </c>
      <c r="G4822" t="b">
        <v>0</v>
      </c>
    </row>
    <row r="4823" spans="5:7" x14ac:dyDescent="0.25">
      <c r="E4823">
        <v>4817</v>
      </c>
      <c r="G4823" t="b">
        <v>0</v>
      </c>
    </row>
    <row r="4824" spans="5:7" x14ac:dyDescent="0.25">
      <c r="E4824">
        <v>4818</v>
      </c>
      <c r="G4824" t="b">
        <v>1</v>
      </c>
    </row>
    <row r="4825" spans="5:7" x14ac:dyDescent="0.25">
      <c r="E4825">
        <v>4819</v>
      </c>
      <c r="G4825" t="b">
        <v>0</v>
      </c>
    </row>
    <row r="4826" spans="5:7" x14ac:dyDescent="0.25">
      <c r="E4826">
        <v>4820</v>
      </c>
      <c r="G4826" t="b">
        <v>0</v>
      </c>
    </row>
    <row r="4827" spans="5:7" x14ac:dyDescent="0.25">
      <c r="E4827">
        <v>4821</v>
      </c>
      <c r="G4827" t="b">
        <v>0</v>
      </c>
    </row>
    <row r="4828" spans="5:7" x14ac:dyDescent="0.25">
      <c r="E4828">
        <v>4822</v>
      </c>
      <c r="G4828" t="b">
        <v>0</v>
      </c>
    </row>
    <row r="4829" spans="5:7" x14ac:dyDescent="0.25">
      <c r="E4829">
        <v>4823</v>
      </c>
      <c r="G4829" t="b">
        <v>0</v>
      </c>
    </row>
    <row r="4830" spans="5:7" x14ac:dyDescent="0.25">
      <c r="E4830">
        <v>4824</v>
      </c>
      <c r="G4830" t="b">
        <v>0</v>
      </c>
    </row>
    <row r="4831" spans="5:7" x14ac:dyDescent="0.25">
      <c r="E4831">
        <v>4825</v>
      </c>
      <c r="G4831" t="b">
        <v>0</v>
      </c>
    </row>
    <row r="4832" spans="5:7" x14ac:dyDescent="0.25">
      <c r="E4832">
        <v>4826</v>
      </c>
      <c r="G4832" t="b">
        <v>0</v>
      </c>
    </row>
    <row r="4833" spans="5:7" x14ac:dyDescent="0.25">
      <c r="E4833">
        <v>4827</v>
      </c>
      <c r="G4833" t="b">
        <v>0</v>
      </c>
    </row>
    <row r="4834" spans="5:7" x14ac:dyDescent="0.25">
      <c r="E4834">
        <v>4828</v>
      </c>
      <c r="G4834" t="b">
        <v>0</v>
      </c>
    </row>
    <row r="4835" spans="5:7" x14ac:dyDescent="0.25">
      <c r="E4835">
        <v>4829</v>
      </c>
      <c r="G4835" t="b">
        <v>1</v>
      </c>
    </row>
    <row r="4836" spans="5:7" x14ac:dyDescent="0.25">
      <c r="E4836">
        <v>4830</v>
      </c>
      <c r="G4836" t="b">
        <v>0</v>
      </c>
    </row>
    <row r="4837" spans="5:7" x14ac:dyDescent="0.25">
      <c r="E4837">
        <v>4831</v>
      </c>
      <c r="G4837" t="b">
        <v>1</v>
      </c>
    </row>
    <row r="4838" spans="5:7" x14ac:dyDescent="0.25">
      <c r="E4838">
        <v>4832</v>
      </c>
      <c r="G4838" t="b">
        <v>0</v>
      </c>
    </row>
    <row r="4839" spans="5:7" x14ac:dyDescent="0.25">
      <c r="E4839">
        <v>4833</v>
      </c>
      <c r="G4839" t="b">
        <v>0</v>
      </c>
    </row>
    <row r="4840" spans="5:7" x14ac:dyDescent="0.25">
      <c r="E4840">
        <v>4834</v>
      </c>
      <c r="G4840" t="b">
        <v>0</v>
      </c>
    </row>
    <row r="4841" spans="5:7" x14ac:dyDescent="0.25">
      <c r="E4841">
        <v>4835</v>
      </c>
      <c r="G4841" t="b">
        <v>0</v>
      </c>
    </row>
    <row r="4842" spans="5:7" x14ac:dyDescent="0.25">
      <c r="E4842">
        <v>4836</v>
      </c>
      <c r="G4842" t="b">
        <v>0</v>
      </c>
    </row>
    <row r="4843" spans="5:7" x14ac:dyDescent="0.25">
      <c r="E4843">
        <v>4837</v>
      </c>
      <c r="G4843" t="b">
        <v>0</v>
      </c>
    </row>
    <row r="4844" spans="5:7" x14ac:dyDescent="0.25">
      <c r="E4844">
        <v>4838</v>
      </c>
      <c r="G4844" t="b">
        <v>0</v>
      </c>
    </row>
    <row r="4845" spans="5:7" x14ac:dyDescent="0.25">
      <c r="E4845">
        <v>4839</v>
      </c>
      <c r="G4845" t="b">
        <v>0</v>
      </c>
    </row>
    <row r="4846" spans="5:7" x14ac:dyDescent="0.25">
      <c r="E4846">
        <v>4840</v>
      </c>
      <c r="G4846" t="b">
        <v>0</v>
      </c>
    </row>
    <row r="4847" spans="5:7" x14ac:dyDescent="0.25">
      <c r="E4847">
        <v>4841</v>
      </c>
      <c r="G4847" t="b">
        <v>0</v>
      </c>
    </row>
    <row r="4848" spans="5:7" x14ac:dyDescent="0.25">
      <c r="E4848">
        <v>4842</v>
      </c>
      <c r="G4848" t="b">
        <v>1</v>
      </c>
    </row>
    <row r="4849" spans="5:7" x14ac:dyDescent="0.25">
      <c r="E4849">
        <v>4843</v>
      </c>
      <c r="G4849" t="b">
        <v>0</v>
      </c>
    </row>
    <row r="4850" spans="5:7" x14ac:dyDescent="0.25">
      <c r="E4850">
        <v>4844</v>
      </c>
      <c r="G4850" t="b">
        <v>0</v>
      </c>
    </row>
    <row r="4851" spans="5:7" x14ac:dyDescent="0.25">
      <c r="E4851">
        <v>4845</v>
      </c>
      <c r="G4851" t="b">
        <v>0</v>
      </c>
    </row>
    <row r="4852" spans="5:7" x14ac:dyDescent="0.25">
      <c r="E4852">
        <v>4846</v>
      </c>
      <c r="G4852" t="b">
        <v>0</v>
      </c>
    </row>
    <row r="4853" spans="5:7" x14ac:dyDescent="0.25">
      <c r="E4853">
        <v>4847</v>
      </c>
      <c r="G4853" t="b">
        <v>0</v>
      </c>
    </row>
    <row r="4854" spans="5:7" x14ac:dyDescent="0.25">
      <c r="E4854">
        <v>4848</v>
      </c>
      <c r="G4854" t="b">
        <v>1</v>
      </c>
    </row>
    <row r="4855" spans="5:7" x14ac:dyDescent="0.25">
      <c r="E4855">
        <v>4849</v>
      </c>
      <c r="G4855" t="b">
        <v>0</v>
      </c>
    </row>
    <row r="4856" spans="5:7" x14ac:dyDescent="0.25">
      <c r="E4856">
        <v>4850</v>
      </c>
      <c r="G4856" t="b">
        <v>0</v>
      </c>
    </row>
    <row r="4857" spans="5:7" x14ac:dyDescent="0.25">
      <c r="E4857">
        <v>4851</v>
      </c>
      <c r="G4857" t="b">
        <v>0</v>
      </c>
    </row>
    <row r="4858" spans="5:7" x14ac:dyDescent="0.25">
      <c r="E4858">
        <v>4852</v>
      </c>
      <c r="G4858" t="b">
        <v>1</v>
      </c>
    </row>
    <row r="4859" spans="5:7" x14ac:dyDescent="0.25">
      <c r="E4859">
        <v>4853</v>
      </c>
      <c r="G4859" t="b">
        <v>0</v>
      </c>
    </row>
    <row r="4860" spans="5:7" x14ac:dyDescent="0.25">
      <c r="E4860">
        <v>4854</v>
      </c>
      <c r="G4860" t="b">
        <v>0</v>
      </c>
    </row>
    <row r="4861" spans="5:7" x14ac:dyDescent="0.25">
      <c r="E4861">
        <v>4855</v>
      </c>
      <c r="G4861" t="b">
        <v>0</v>
      </c>
    </row>
    <row r="4862" spans="5:7" x14ac:dyDescent="0.25">
      <c r="E4862">
        <v>4856</v>
      </c>
      <c r="G4862" t="b">
        <v>0</v>
      </c>
    </row>
    <row r="4863" spans="5:7" x14ac:dyDescent="0.25">
      <c r="E4863">
        <v>4857</v>
      </c>
      <c r="G4863" t="b">
        <v>0</v>
      </c>
    </row>
    <row r="4864" spans="5:7" x14ac:dyDescent="0.25">
      <c r="E4864">
        <v>4858</v>
      </c>
      <c r="G4864" t="b">
        <v>0</v>
      </c>
    </row>
    <row r="4865" spans="5:7" x14ac:dyDescent="0.25">
      <c r="E4865">
        <v>4859</v>
      </c>
      <c r="G4865" t="b">
        <v>0</v>
      </c>
    </row>
    <row r="4866" spans="5:7" x14ac:dyDescent="0.25">
      <c r="E4866">
        <v>4860</v>
      </c>
      <c r="G4866" t="b">
        <v>0</v>
      </c>
    </row>
    <row r="4867" spans="5:7" x14ac:dyDescent="0.25">
      <c r="E4867">
        <v>4861</v>
      </c>
      <c r="G4867" t="b">
        <v>0</v>
      </c>
    </row>
    <row r="4868" spans="5:7" x14ac:dyDescent="0.25">
      <c r="E4868">
        <v>4862</v>
      </c>
      <c r="G4868" t="b">
        <v>0</v>
      </c>
    </row>
    <row r="4869" spans="5:7" x14ac:dyDescent="0.25">
      <c r="E4869">
        <v>4863</v>
      </c>
      <c r="G4869" t="b">
        <v>0</v>
      </c>
    </row>
    <row r="4870" spans="5:7" x14ac:dyDescent="0.25">
      <c r="E4870">
        <v>4864</v>
      </c>
      <c r="G4870" t="b">
        <v>0</v>
      </c>
    </row>
    <row r="4871" spans="5:7" x14ac:dyDescent="0.25">
      <c r="E4871">
        <v>4865</v>
      </c>
      <c r="G4871" t="b">
        <v>0</v>
      </c>
    </row>
    <row r="4872" spans="5:7" x14ac:dyDescent="0.25">
      <c r="E4872">
        <v>4866</v>
      </c>
      <c r="G4872" t="b">
        <v>0</v>
      </c>
    </row>
    <row r="4873" spans="5:7" x14ac:dyDescent="0.25">
      <c r="E4873">
        <v>4867</v>
      </c>
      <c r="G4873" t="b">
        <v>0</v>
      </c>
    </row>
    <row r="4874" spans="5:7" x14ac:dyDescent="0.25">
      <c r="E4874">
        <v>4868</v>
      </c>
      <c r="G4874" t="b">
        <v>1</v>
      </c>
    </row>
    <row r="4875" spans="5:7" x14ac:dyDescent="0.25">
      <c r="E4875">
        <v>4869</v>
      </c>
      <c r="G4875" t="b">
        <v>0</v>
      </c>
    </row>
    <row r="4876" spans="5:7" x14ac:dyDescent="0.25">
      <c r="E4876">
        <v>4870</v>
      </c>
      <c r="G4876" t="b">
        <v>0</v>
      </c>
    </row>
    <row r="4877" spans="5:7" x14ac:dyDescent="0.25">
      <c r="E4877">
        <v>4871</v>
      </c>
      <c r="G4877" t="b">
        <v>0</v>
      </c>
    </row>
    <row r="4878" spans="5:7" x14ac:dyDescent="0.25">
      <c r="E4878">
        <v>4872</v>
      </c>
      <c r="G4878" t="b">
        <v>0</v>
      </c>
    </row>
    <row r="4879" spans="5:7" x14ac:dyDescent="0.25">
      <c r="E4879">
        <v>4873</v>
      </c>
      <c r="G4879" t="b">
        <v>0</v>
      </c>
    </row>
    <row r="4880" spans="5:7" x14ac:dyDescent="0.25">
      <c r="E4880">
        <v>4874</v>
      </c>
      <c r="G4880" t="b">
        <v>0</v>
      </c>
    </row>
    <row r="4881" spans="5:7" x14ac:dyDescent="0.25">
      <c r="E4881">
        <v>4875</v>
      </c>
      <c r="G4881" t="b">
        <v>1</v>
      </c>
    </row>
    <row r="4882" spans="5:7" x14ac:dyDescent="0.25">
      <c r="E4882">
        <v>4876</v>
      </c>
      <c r="G4882" t="b">
        <v>0</v>
      </c>
    </row>
    <row r="4883" spans="5:7" x14ac:dyDescent="0.25">
      <c r="E4883">
        <v>4877</v>
      </c>
      <c r="G4883" t="b">
        <v>0</v>
      </c>
    </row>
    <row r="4884" spans="5:7" x14ac:dyDescent="0.25">
      <c r="E4884">
        <v>4878</v>
      </c>
      <c r="G4884" t="b">
        <v>0</v>
      </c>
    </row>
    <row r="4885" spans="5:7" x14ac:dyDescent="0.25">
      <c r="E4885">
        <v>4879</v>
      </c>
      <c r="G4885" t="b">
        <v>0</v>
      </c>
    </row>
    <row r="4886" spans="5:7" x14ac:dyDescent="0.25">
      <c r="E4886">
        <v>4880</v>
      </c>
      <c r="G4886" t="b">
        <v>0</v>
      </c>
    </row>
    <row r="4887" spans="5:7" x14ac:dyDescent="0.25">
      <c r="E4887">
        <v>4881</v>
      </c>
      <c r="G4887" t="b">
        <v>0</v>
      </c>
    </row>
    <row r="4888" spans="5:7" x14ac:dyDescent="0.25">
      <c r="E4888">
        <v>4882</v>
      </c>
      <c r="G4888" t="b">
        <v>0</v>
      </c>
    </row>
    <row r="4889" spans="5:7" x14ac:dyDescent="0.25">
      <c r="E4889">
        <v>4883</v>
      </c>
      <c r="G4889" t="b">
        <v>0</v>
      </c>
    </row>
    <row r="4890" spans="5:7" x14ac:dyDescent="0.25">
      <c r="E4890">
        <v>4884</v>
      </c>
      <c r="G4890" t="b">
        <v>0</v>
      </c>
    </row>
    <row r="4891" spans="5:7" x14ac:dyDescent="0.25">
      <c r="E4891">
        <v>4885</v>
      </c>
      <c r="G4891" t="b">
        <v>0</v>
      </c>
    </row>
    <row r="4892" spans="5:7" x14ac:dyDescent="0.25">
      <c r="E4892">
        <v>4886</v>
      </c>
      <c r="G4892" t="b">
        <v>0</v>
      </c>
    </row>
    <row r="4893" spans="5:7" x14ac:dyDescent="0.25">
      <c r="E4893">
        <v>4887</v>
      </c>
      <c r="G4893" t="b">
        <v>0</v>
      </c>
    </row>
    <row r="4894" spans="5:7" x14ac:dyDescent="0.25">
      <c r="E4894">
        <v>4888</v>
      </c>
      <c r="G4894" t="b">
        <v>0</v>
      </c>
    </row>
    <row r="4895" spans="5:7" x14ac:dyDescent="0.25">
      <c r="E4895">
        <v>4889</v>
      </c>
      <c r="G4895" t="b">
        <v>0</v>
      </c>
    </row>
    <row r="4896" spans="5:7" x14ac:dyDescent="0.25">
      <c r="E4896">
        <v>4890</v>
      </c>
      <c r="G4896" t="b">
        <v>0</v>
      </c>
    </row>
    <row r="4897" spans="5:7" x14ac:dyDescent="0.25">
      <c r="E4897">
        <v>4891</v>
      </c>
      <c r="G4897" t="b">
        <v>0</v>
      </c>
    </row>
    <row r="4898" spans="5:7" x14ac:dyDescent="0.25">
      <c r="E4898">
        <v>4892</v>
      </c>
      <c r="G4898" t="b">
        <v>0</v>
      </c>
    </row>
    <row r="4899" spans="5:7" x14ac:dyDescent="0.25">
      <c r="E4899">
        <v>4893</v>
      </c>
      <c r="G4899" t="b">
        <v>0</v>
      </c>
    </row>
    <row r="4900" spans="5:7" x14ac:dyDescent="0.25">
      <c r="E4900">
        <v>4894</v>
      </c>
      <c r="G4900" t="b">
        <v>0</v>
      </c>
    </row>
    <row r="4901" spans="5:7" x14ac:dyDescent="0.25">
      <c r="E4901">
        <v>4895</v>
      </c>
      <c r="G4901" t="b">
        <v>0</v>
      </c>
    </row>
    <row r="4902" spans="5:7" x14ac:dyDescent="0.25">
      <c r="E4902">
        <v>4896</v>
      </c>
      <c r="G4902" t="b">
        <v>0</v>
      </c>
    </row>
    <row r="4903" spans="5:7" x14ac:dyDescent="0.25">
      <c r="E4903">
        <v>4897</v>
      </c>
      <c r="G4903" t="b">
        <v>0</v>
      </c>
    </row>
    <row r="4904" spans="5:7" x14ac:dyDescent="0.25">
      <c r="E4904">
        <v>4898</v>
      </c>
      <c r="G4904" t="b">
        <v>1</v>
      </c>
    </row>
    <row r="4905" spans="5:7" x14ac:dyDescent="0.25">
      <c r="E4905">
        <v>4899</v>
      </c>
      <c r="G4905" t="b">
        <v>0</v>
      </c>
    </row>
    <row r="4906" spans="5:7" x14ac:dyDescent="0.25">
      <c r="E4906">
        <v>4900</v>
      </c>
      <c r="G4906" t="b">
        <v>0</v>
      </c>
    </row>
    <row r="4907" spans="5:7" x14ac:dyDescent="0.25">
      <c r="E4907">
        <v>4901</v>
      </c>
      <c r="G4907" t="b">
        <v>0</v>
      </c>
    </row>
    <row r="4908" spans="5:7" x14ac:dyDescent="0.25">
      <c r="E4908">
        <v>4902</v>
      </c>
      <c r="G4908" t="b">
        <v>0</v>
      </c>
    </row>
    <row r="4909" spans="5:7" x14ac:dyDescent="0.25">
      <c r="E4909">
        <v>4903</v>
      </c>
      <c r="G4909" t="b">
        <v>1</v>
      </c>
    </row>
    <row r="4910" spans="5:7" x14ac:dyDescent="0.25">
      <c r="E4910">
        <v>4904</v>
      </c>
      <c r="G4910" t="b">
        <v>0</v>
      </c>
    </row>
    <row r="4911" spans="5:7" x14ac:dyDescent="0.25">
      <c r="E4911">
        <v>4905</v>
      </c>
      <c r="G4911" t="b">
        <v>0</v>
      </c>
    </row>
    <row r="4912" spans="5:7" x14ac:dyDescent="0.25">
      <c r="E4912">
        <v>4906</v>
      </c>
      <c r="G4912" t="b">
        <v>0</v>
      </c>
    </row>
    <row r="4913" spans="5:7" x14ac:dyDescent="0.25">
      <c r="E4913">
        <v>4907</v>
      </c>
      <c r="G4913" t="b">
        <v>0</v>
      </c>
    </row>
    <row r="4914" spans="5:7" x14ac:dyDescent="0.25">
      <c r="E4914">
        <v>4908</v>
      </c>
      <c r="G4914" t="b">
        <v>0</v>
      </c>
    </row>
    <row r="4915" spans="5:7" x14ac:dyDescent="0.25">
      <c r="E4915">
        <v>4909</v>
      </c>
      <c r="G4915" t="b">
        <v>0</v>
      </c>
    </row>
    <row r="4916" spans="5:7" x14ac:dyDescent="0.25">
      <c r="E4916">
        <v>4910</v>
      </c>
      <c r="G4916" t="b">
        <v>1</v>
      </c>
    </row>
    <row r="4917" spans="5:7" x14ac:dyDescent="0.25">
      <c r="E4917">
        <v>4911</v>
      </c>
      <c r="G4917" t="b">
        <v>1</v>
      </c>
    </row>
    <row r="4918" spans="5:7" x14ac:dyDescent="0.25">
      <c r="E4918">
        <v>4912</v>
      </c>
      <c r="G4918" t="b">
        <v>0</v>
      </c>
    </row>
    <row r="4919" spans="5:7" x14ac:dyDescent="0.25">
      <c r="E4919">
        <v>4913</v>
      </c>
      <c r="G4919" t="b">
        <v>0</v>
      </c>
    </row>
    <row r="4920" spans="5:7" x14ac:dyDescent="0.25">
      <c r="E4920">
        <v>4914</v>
      </c>
      <c r="G4920" t="b">
        <v>0</v>
      </c>
    </row>
    <row r="4921" spans="5:7" x14ac:dyDescent="0.25">
      <c r="E4921">
        <v>4915</v>
      </c>
      <c r="G4921" t="b">
        <v>0</v>
      </c>
    </row>
    <row r="4922" spans="5:7" x14ac:dyDescent="0.25">
      <c r="E4922">
        <v>4916</v>
      </c>
      <c r="G4922" t="b">
        <v>0</v>
      </c>
    </row>
    <row r="4923" spans="5:7" x14ac:dyDescent="0.25">
      <c r="E4923">
        <v>4917</v>
      </c>
      <c r="G4923" t="b">
        <v>0</v>
      </c>
    </row>
    <row r="4924" spans="5:7" x14ac:dyDescent="0.25">
      <c r="E4924">
        <v>4918</v>
      </c>
      <c r="G4924" t="b">
        <v>0</v>
      </c>
    </row>
    <row r="4925" spans="5:7" x14ac:dyDescent="0.25">
      <c r="E4925">
        <v>4919</v>
      </c>
      <c r="G4925" t="b">
        <v>0</v>
      </c>
    </row>
    <row r="4926" spans="5:7" x14ac:dyDescent="0.25">
      <c r="E4926">
        <v>4920</v>
      </c>
      <c r="G4926" t="b">
        <v>0</v>
      </c>
    </row>
    <row r="4927" spans="5:7" x14ac:dyDescent="0.25">
      <c r="E4927">
        <v>4921</v>
      </c>
      <c r="G4927" t="b">
        <v>0</v>
      </c>
    </row>
    <row r="4928" spans="5:7" x14ac:dyDescent="0.25">
      <c r="E4928">
        <v>4922</v>
      </c>
      <c r="G4928" t="b">
        <v>0</v>
      </c>
    </row>
    <row r="4929" spans="5:7" x14ac:dyDescent="0.25">
      <c r="E4929">
        <v>4923</v>
      </c>
      <c r="G4929" t="b">
        <v>0</v>
      </c>
    </row>
    <row r="4930" spans="5:7" x14ac:dyDescent="0.25">
      <c r="E4930">
        <v>4924</v>
      </c>
      <c r="G4930" t="b">
        <v>0</v>
      </c>
    </row>
    <row r="4931" spans="5:7" x14ac:dyDescent="0.25">
      <c r="E4931">
        <v>4925</v>
      </c>
      <c r="G4931" t="b">
        <v>1</v>
      </c>
    </row>
    <row r="4932" spans="5:7" x14ac:dyDescent="0.25">
      <c r="E4932">
        <v>4926</v>
      </c>
      <c r="G4932" t="b">
        <v>0</v>
      </c>
    </row>
    <row r="4933" spans="5:7" x14ac:dyDescent="0.25">
      <c r="E4933">
        <v>4927</v>
      </c>
      <c r="G4933" t="b">
        <v>0</v>
      </c>
    </row>
    <row r="4934" spans="5:7" x14ac:dyDescent="0.25">
      <c r="E4934">
        <v>4928</v>
      </c>
      <c r="G4934" t="b">
        <v>0</v>
      </c>
    </row>
    <row r="4935" spans="5:7" x14ac:dyDescent="0.25">
      <c r="E4935">
        <v>4929</v>
      </c>
      <c r="G4935" t="b">
        <v>0</v>
      </c>
    </row>
    <row r="4936" spans="5:7" x14ac:dyDescent="0.25">
      <c r="E4936">
        <v>4930</v>
      </c>
      <c r="G4936" t="b">
        <v>0</v>
      </c>
    </row>
    <row r="4937" spans="5:7" x14ac:dyDescent="0.25">
      <c r="E4937">
        <v>4931</v>
      </c>
      <c r="G4937" t="b">
        <v>0</v>
      </c>
    </row>
    <row r="4938" spans="5:7" x14ac:dyDescent="0.25">
      <c r="E4938">
        <v>4932</v>
      </c>
      <c r="G4938" t="b">
        <v>0</v>
      </c>
    </row>
    <row r="4939" spans="5:7" x14ac:dyDescent="0.25">
      <c r="E4939">
        <v>4933</v>
      </c>
      <c r="G4939" t="b">
        <v>1</v>
      </c>
    </row>
    <row r="4940" spans="5:7" x14ac:dyDescent="0.25">
      <c r="E4940">
        <v>4934</v>
      </c>
      <c r="G4940" t="b">
        <v>0</v>
      </c>
    </row>
    <row r="4941" spans="5:7" x14ac:dyDescent="0.25">
      <c r="E4941">
        <v>4935</v>
      </c>
      <c r="G4941" t="b">
        <v>0</v>
      </c>
    </row>
    <row r="4942" spans="5:7" x14ac:dyDescent="0.25">
      <c r="E4942">
        <v>4936</v>
      </c>
      <c r="G4942" t="b">
        <v>0</v>
      </c>
    </row>
    <row r="4943" spans="5:7" x14ac:dyDescent="0.25">
      <c r="E4943">
        <v>4937</v>
      </c>
      <c r="G4943" t="b">
        <v>0</v>
      </c>
    </row>
    <row r="4944" spans="5:7" x14ac:dyDescent="0.25">
      <c r="E4944">
        <v>4938</v>
      </c>
      <c r="G4944" t="b">
        <v>1</v>
      </c>
    </row>
    <row r="4945" spans="5:7" x14ac:dyDescent="0.25">
      <c r="E4945">
        <v>4939</v>
      </c>
      <c r="G4945" t="b">
        <v>0</v>
      </c>
    </row>
    <row r="4946" spans="5:7" x14ac:dyDescent="0.25">
      <c r="E4946">
        <v>4940</v>
      </c>
      <c r="G4946" t="b">
        <v>0</v>
      </c>
    </row>
    <row r="4947" spans="5:7" x14ac:dyDescent="0.25">
      <c r="E4947">
        <v>4941</v>
      </c>
      <c r="G4947" t="b">
        <v>0</v>
      </c>
    </row>
    <row r="4948" spans="5:7" x14ac:dyDescent="0.25">
      <c r="E4948">
        <v>4942</v>
      </c>
      <c r="G4948" t="b">
        <v>0</v>
      </c>
    </row>
    <row r="4949" spans="5:7" x14ac:dyDescent="0.25">
      <c r="E4949">
        <v>4943</v>
      </c>
      <c r="G4949" t="b">
        <v>0</v>
      </c>
    </row>
    <row r="4950" spans="5:7" x14ac:dyDescent="0.25">
      <c r="E4950">
        <v>4944</v>
      </c>
      <c r="G4950" t="b">
        <v>0</v>
      </c>
    </row>
    <row r="4951" spans="5:7" x14ac:dyDescent="0.25">
      <c r="E4951">
        <v>4945</v>
      </c>
      <c r="G4951" t="b">
        <v>0</v>
      </c>
    </row>
    <row r="4952" spans="5:7" x14ac:dyDescent="0.25">
      <c r="E4952">
        <v>4946</v>
      </c>
      <c r="G4952" t="b">
        <v>0</v>
      </c>
    </row>
    <row r="4953" spans="5:7" x14ac:dyDescent="0.25">
      <c r="E4953">
        <v>4947</v>
      </c>
      <c r="G4953" t="b">
        <v>0</v>
      </c>
    </row>
    <row r="4954" spans="5:7" x14ac:dyDescent="0.25">
      <c r="E4954">
        <v>4948</v>
      </c>
      <c r="G4954" t="b">
        <v>0</v>
      </c>
    </row>
    <row r="4955" spans="5:7" x14ac:dyDescent="0.25">
      <c r="E4955">
        <v>4949</v>
      </c>
      <c r="G4955" t="b">
        <v>0</v>
      </c>
    </row>
    <row r="4956" spans="5:7" x14ac:dyDescent="0.25">
      <c r="E4956">
        <v>4950</v>
      </c>
      <c r="G4956" t="b">
        <v>0</v>
      </c>
    </row>
    <row r="4957" spans="5:7" x14ac:dyDescent="0.25">
      <c r="E4957">
        <v>4951</v>
      </c>
      <c r="G4957" t="b">
        <v>0</v>
      </c>
    </row>
    <row r="4958" spans="5:7" x14ac:dyDescent="0.25">
      <c r="E4958">
        <v>4952</v>
      </c>
      <c r="G4958" t="b">
        <v>0</v>
      </c>
    </row>
    <row r="4959" spans="5:7" x14ac:dyDescent="0.25">
      <c r="E4959">
        <v>4953</v>
      </c>
      <c r="G4959" t="b">
        <v>1</v>
      </c>
    </row>
    <row r="4960" spans="5:7" x14ac:dyDescent="0.25">
      <c r="E4960">
        <v>4954</v>
      </c>
      <c r="G4960" t="b">
        <v>0</v>
      </c>
    </row>
    <row r="4961" spans="5:7" x14ac:dyDescent="0.25">
      <c r="E4961">
        <v>4955</v>
      </c>
      <c r="G4961" t="b">
        <v>0</v>
      </c>
    </row>
    <row r="4962" spans="5:7" x14ac:dyDescent="0.25">
      <c r="E4962">
        <v>4956</v>
      </c>
      <c r="G4962" t="b">
        <v>0</v>
      </c>
    </row>
    <row r="4963" spans="5:7" x14ac:dyDescent="0.25">
      <c r="E4963">
        <v>4957</v>
      </c>
      <c r="G4963" t="b">
        <v>0</v>
      </c>
    </row>
    <row r="4964" spans="5:7" x14ac:dyDescent="0.25">
      <c r="E4964">
        <v>4958</v>
      </c>
      <c r="G4964" t="b">
        <v>0</v>
      </c>
    </row>
    <row r="4965" spans="5:7" x14ac:dyDescent="0.25">
      <c r="E4965">
        <v>4959</v>
      </c>
      <c r="G4965" t="b">
        <v>0</v>
      </c>
    </row>
    <row r="4966" spans="5:7" x14ac:dyDescent="0.25">
      <c r="E4966">
        <v>4960</v>
      </c>
      <c r="G4966" t="b">
        <v>0</v>
      </c>
    </row>
    <row r="4967" spans="5:7" x14ac:dyDescent="0.25">
      <c r="E4967">
        <v>4961</v>
      </c>
      <c r="G4967" t="b">
        <v>0</v>
      </c>
    </row>
    <row r="4968" spans="5:7" x14ac:dyDescent="0.25">
      <c r="E4968">
        <v>4962</v>
      </c>
      <c r="G4968" t="b">
        <v>0</v>
      </c>
    </row>
    <row r="4969" spans="5:7" x14ac:dyDescent="0.25">
      <c r="E4969">
        <v>4963</v>
      </c>
      <c r="G4969" t="b">
        <v>0</v>
      </c>
    </row>
    <row r="4970" spans="5:7" x14ac:dyDescent="0.25">
      <c r="E4970">
        <v>4964</v>
      </c>
      <c r="G4970" t="b">
        <v>0</v>
      </c>
    </row>
    <row r="4971" spans="5:7" x14ac:dyDescent="0.25">
      <c r="E4971">
        <v>4965</v>
      </c>
      <c r="G4971" t="b">
        <v>0</v>
      </c>
    </row>
    <row r="4972" spans="5:7" x14ac:dyDescent="0.25">
      <c r="E4972">
        <v>4966</v>
      </c>
      <c r="G4972" t="b">
        <v>0</v>
      </c>
    </row>
    <row r="4973" spans="5:7" x14ac:dyDescent="0.25">
      <c r="E4973">
        <v>4967</v>
      </c>
      <c r="G4973" t="b">
        <v>0</v>
      </c>
    </row>
    <row r="4974" spans="5:7" x14ac:dyDescent="0.25">
      <c r="E4974">
        <v>4968</v>
      </c>
      <c r="G4974" t="b">
        <v>1</v>
      </c>
    </row>
    <row r="4975" spans="5:7" x14ac:dyDescent="0.25">
      <c r="E4975">
        <v>4969</v>
      </c>
      <c r="G4975" t="b">
        <v>0</v>
      </c>
    </row>
    <row r="4976" spans="5:7" x14ac:dyDescent="0.25">
      <c r="E4976">
        <v>4970</v>
      </c>
      <c r="G4976" t="b">
        <v>0</v>
      </c>
    </row>
    <row r="4977" spans="5:7" x14ac:dyDescent="0.25">
      <c r="E4977">
        <v>4971</v>
      </c>
      <c r="G4977" t="b">
        <v>0</v>
      </c>
    </row>
    <row r="4978" spans="5:7" x14ac:dyDescent="0.25">
      <c r="E4978">
        <v>4972</v>
      </c>
      <c r="G4978" t="b">
        <v>0</v>
      </c>
    </row>
    <row r="4979" spans="5:7" x14ac:dyDescent="0.25">
      <c r="E4979">
        <v>4973</v>
      </c>
      <c r="G4979" t="b">
        <v>0</v>
      </c>
    </row>
    <row r="4980" spans="5:7" x14ac:dyDescent="0.25">
      <c r="E4980">
        <v>4974</v>
      </c>
      <c r="G4980" t="b">
        <v>0</v>
      </c>
    </row>
    <row r="4981" spans="5:7" x14ac:dyDescent="0.25">
      <c r="E4981">
        <v>4975</v>
      </c>
      <c r="G4981" t="b">
        <v>0</v>
      </c>
    </row>
    <row r="4982" spans="5:7" x14ac:dyDescent="0.25">
      <c r="E4982">
        <v>4976</v>
      </c>
      <c r="G4982" t="b">
        <v>1</v>
      </c>
    </row>
    <row r="4983" spans="5:7" x14ac:dyDescent="0.25">
      <c r="E4983">
        <v>4977</v>
      </c>
      <c r="G4983" t="b">
        <v>0</v>
      </c>
    </row>
    <row r="4984" spans="5:7" x14ac:dyDescent="0.25">
      <c r="E4984">
        <v>4978</v>
      </c>
      <c r="G4984" t="b">
        <v>0</v>
      </c>
    </row>
    <row r="4985" spans="5:7" x14ac:dyDescent="0.25">
      <c r="E4985">
        <v>4979</v>
      </c>
      <c r="G4985" t="b">
        <v>0</v>
      </c>
    </row>
    <row r="4986" spans="5:7" x14ac:dyDescent="0.25">
      <c r="E4986">
        <v>4980</v>
      </c>
      <c r="G4986" t="b">
        <v>0</v>
      </c>
    </row>
    <row r="4987" spans="5:7" x14ac:dyDescent="0.25">
      <c r="E4987">
        <v>4981</v>
      </c>
      <c r="G4987" t="b">
        <v>0</v>
      </c>
    </row>
    <row r="4988" spans="5:7" x14ac:dyDescent="0.25">
      <c r="E4988">
        <v>4982</v>
      </c>
      <c r="G4988" t="b">
        <v>0</v>
      </c>
    </row>
    <row r="4989" spans="5:7" x14ac:dyDescent="0.25">
      <c r="E4989">
        <v>4983</v>
      </c>
      <c r="G4989" t="b">
        <v>0</v>
      </c>
    </row>
    <row r="4990" spans="5:7" x14ac:dyDescent="0.25">
      <c r="E4990">
        <v>4984</v>
      </c>
      <c r="G4990" t="b">
        <v>0</v>
      </c>
    </row>
    <row r="4991" spans="5:7" x14ac:dyDescent="0.25">
      <c r="E4991">
        <v>4985</v>
      </c>
      <c r="G4991" t="b">
        <v>0</v>
      </c>
    </row>
    <row r="4992" spans="5:7" x14ac:dyDescent="0.25">
      <c r="E4992">
        <v>4986</v>
      </c>
      <c r="G4992" t="b">
        <v>0</v>
      </c>
    </row>
    <row r="4993" spans="5:7" x14ac:dyDescent="0.25">
      <c r="E4993">
        <v>4987</v>
      </c>
      <c r="G4993" t="b">
        <v>0</v>
      </c>
    </row>
    <row r="4994" spans="5:7" x14ac:dyDescent="0.25">
      <c r="E4994">
        <v>4988</v>
      </c>
      <c r="G4994" t="b">
        <v>0</v>
      </c>
    </row>
    <row r="4995" spans="5:7" x14ac:dyDescent="0.25">
      <c r="E4995">
        <v>4989</v>
      </c>
      <c r="G4995" t="b">
        <v>0</v>
      </c>
    </row>
    <row r="4996" spans="5:7" x14ac:dyDescent="0.25">
      <c r="E4996">
        <v>4990</v>
      </c>
      <c r="G4996" t="b">
        <v>0</v>
      </c>
    </row>
    <row r="4997" spans="5:7" x14ac:dyDescent="0.25">
      <c r="E4997">
        <v>4991</v>
      </c>
      <c r="G4997" t="b">
        <v>0</v>
      </c>
    </row>
    <row r="4998" spans="5:7" x14ac:dyDescent="0.25">
      <c r="E4998">
        <v>4992</v>
      </c>
      <c r="G4998" t="b">
        <v>0</v>
      </c>
    </row>
    <row r="4999" spans="5:7" x14ac:dyDescent="0.25">
      <c r="E4999">
        <v>4993</v>
      </c>
      <c r="G4999" t="b">
        <v>0</v>
      </c>
    </row>
    <row r="5000" spans="5:7" x14ac:dyDescent="0.25">
      <c r="E5000">
        <v>4994</v>
      </c>
      <c r="G5000" t="b">
        <v>0</v>
      </c>
    </row>
    <row r="5001" spans="5:7" x14ac:dyDescent="0.25">
      <c r="E5001">
        <v>4995</v>
      </c>
      <c r="G5001" t="b">
        <v>0</v>
      </c>
    </row>
    <row r="5002" spans="5:7" x14ac:dyDescent="0.25">
      <c r="E5002">
        <v>4996</v>
      </c>
      <c r="G5002" t="b">
        <v>0</v>
      </c>
    </row>
    <row r="5003" spans="5:7" x14ac:dyDescent="0.25">
      <c r="E5003">
        <v>4997</v>
      </c>
      <c r="G5003" t="b">
        <v>0</v>
      </c>
    </row>
    <row r="5004" spans="5:7" x14ac:dyDescent="0.25">
      <c r="E5004">
        <v>4998</v>
      </c>
      <c r="G5004" t="b">
        <v>0</v>
      </c>
    </row>
    <row r="5005" spans="5:7" x14ac:dyDescent="0.25">
      <c r="E5005">
        <v>4999</v>
      </c>
      <c r="G5005" t="b">
        <v>0</v>
      </c>
    </row>
    <row r="5006" spans="5:7" x14ac:dyDescent="0.25">
      <c r="E5006">
        <v>5000</v>
      </c>
      <c r="G5006" t="b">
        <v>0</v>
      </c>
    </row>
    <row r="5007" spans="5:7" x14ac:dyDescent="0.25">
      <c r="E5007">
        <v>5001</v>
      </c>
      <c r="G5007" t="b">
        <v>0</v>
      </c>
    </row>
    <row r="5008" spans="5:7" x14ac:dyDescent="0.25">
      <c r="E5008">
        <v>5002</v>
      </c>
      <c r="G5008" t="b">
        <v>0</v>
      </c>
    </row>
    <row r="5009" spans="5:7" x14ac:dyDescent="0.25">
      <c r="E5009">
        <v>5003</v>
      </c>
      <c r="G5009" t="b">
        <v>0</v>
      </c>
    </row>
    <row r="5010" spans="5:7" x14ac:dyDescent="0.25">
      <c r="E5010">
        <v>5004</v>
      </c>
      <c r="G5010" t="b">
        <v>0</v>
      </c>
    </row>
    <row r="5011" spans="5:7" x14ac:dyDescent="0.25">
      <c r="E5011">
        <v>5005</v>
      </c>
      <c r="G5011" t="b">
        <v>0</v>
      </c>
    </row>
    <row r="5012" spans="5:7" x14ac:dyDescent="0.25">
      <c r="E5012">
        <v>5006</v>
      </c>
      <c r="G5012" t="b">
        <v>1</v>
      </c>
    </row>
    <row r="5013" spans="5:7" x14ac:dyDescent="0.25">
      <c r="E5013">
        <v>5007</v>
      </c>
      <c r="G5013" t="b">
        <v>0</v>
      </c>
    </row>
    <row r="5014" spans="5:7" x14ac:dyDescent="0.25">
      <c r="E5014">
        <v>5008</v>
      </c>
      <c r="G5014" t="b">
        <v>0</v>
      </c>
    </row>
    <row r="5015" spans="5:7" x14ac:dyDescent="0.25">
      <c r="E5015">
        <v>5009</v>
      </c>
      <c r="G5015" t="b">
        <v>0</v>
      </c>
    </row>
    <row r="5016" spans="5:7" x14ac:dyDescent="0.25">
      <c r="E5016">
        <v>5010</v>
      </c>
      <c r="G5016" t="b">
        <v>1</v>
      </c>
    </row>
    <row r="5017" spans="5:7" x14ac:dyDescent="0.25">
      <c r="E5017">
        <v>5011</v>
      </c>
      <c r="G5017" t="b">
        <v>0</v>
      </c>
    </row>
    <row r="5018" spans="5:7" x14ac:dyDescent="0.25">
      <c r="E5018">
        <v>5012</v>
      </c>
      <c r="G5018" t="b">
        <v>1</v>
      </c>
    </row>
    <row r="5019" spans="5:7" x14ac:dyDescent="0.25">
      <c r="E5019">
        <v>5013</v>
      </c>
      <c r="G5019" t="b">
        <v>0</v>
      </c>
    </row>
    <row r="5020" spans="5:7" x14ac:dyDescent="0.25">
      <c r="E5020">
        <v>5014</v>
      </c>
      <c r="G5020" t="b">
        <v>0</v>
      </c>
    </row>
    <row r="5021" spans="5:7" x14ac:dyDescent="0.25">
      <c r="E5021">
        <v>5015</v>
      </c>
      <c r="G5021" t="b">
        <v>0</v>
      </c>
    </row>
    <row r="5022" spans="5:7" x14ac:dyDescent="0.25">
      <c r="E5022">
        <v>5016</v>
      </c>
      <c r="G5022" t="b">
        <v>0</v>
      </c>
    </row>
    <row r="5023" spans="5:7" x14ac:dyDescent="0.25">
      <c r="E5023">
        <v>5017</v>
      </c>
      <c r="G5023" t="b">
        <v>0</v>
      </c>
    </row>
    <row r="5024" spans="5:7" x14ac:dyDescent="0.25">
      <c r="E5024">
        <v>5018</v>
      </c>
      <c r="G5024" t="b">
        <v>0</v>
      </c>
    </row>
    <row r="5025" spans="5:7" x14ac:dyDescent="0.25">
      <c r="E5025">
        <v>5019</v>
      </c>
      <c r="G5025" t="b">
        <v>0</v>
      </c>
    </row>
    <row r="5026" spans="5:7" x14ac:dyDescent="0.25">
      <c r="E5026">
        <v>5020</v>
      </c>
      <c r="G5026" t="b">
        <v>0</v>
      </c>
    </row>
    <row r="5027" spans="5:7" x14ac:dyDescent="0.25">
      <c r="E5027">
        <v>5021</v>
      </c>
      <c r="G5027" t="b">
        <v>0</v>
      </c>
    </row>
    <row r="5028" spans="5:7" x14ac:dyDescent="0.25">
      <c r="E5028">
        <v>5022</v>
      </c>
      <c r="G5028" t="b">
        <v>0</v>
      </c>
    </row>
    <row r="5029" spans="5:7" x14ac:dyDescent="0.25">
      <c r="E5029">
        <v>5023</v>
      </c>
      <c r="G5029" t="b">
        <v>0</v>
      </c>
    </row>
    <row r="5030" spans="5:7" x14ac:dyDescent="0.25">
      <c r="E5030">
        <v>5024</v>
      </c>
      <c r="G5030" t="b">
        <v>0</v>
      </c>
    </row>
    <row r="5031" spans="5:7" x14ac:dyDescent="0.25">
      <c r="E5031">
        <v>5025</v>
      </c>
      <c r="G5031" t="b">
        <v>0</v>
      </c>
    </row>
    <row r="5032" spans="5:7" x14ac:dyDescent="0.25">
      <c r="E5032">
        <v>5026</v>
      </c>
      <c r="G5032" t="b">
        <v>0</v>
      </c>
    </row>
    <row r="5033" spans="5:7" x14ac:dyDescent="0.25">
      <c r="E5033">
        <v>5027</v>
      </c>
      <c r="G5033" t="b">
        <v>1</v>
      </c>
    </row>
    <row r="5034" spans="5:7" x14ac:dyDescent="0.25">
      <c r="E5034">
        <v>5028</v>
      </c>
      <c r="G5034" t="b">
        <v>0</v>
      </c>
    </row>
    <row r="5035" spans="5:7" x14ac:dyDescent="0.25">
      <c r="E5035">
        <v>5029</v>
      </c>
      <c r="G5035" t="b">
        <v>0</v>
      </c>
    </row>
    <row r="5036" spans="5:7" x14ac:dyDescent="0.25">
      <c r="E5036">
        <v>5030</v>
      </c>
      <c r="G5036" t="b">
        <v>0</v>
      </c>
    </row>
    <row r="5037" spans="5:7" x14ac:dyDescent="0.25">
      <c r="E5037">
        <v>5031</v>
      </c>
      <c r="G5037" t="b">
        <v>0</v>
      </c>
    </row>
    <row r="5038" spans="5:7" x14ac:dyDescent="0.25">
      <c r="E5038">
        <v>5032</v>
      </c>
      <c r="G5038" t="b">
        <v>1</v>
      </c>
    </row>
    <row r="5039" spans="5:7" x14ac:dyDescent="0.25">
      <c r="E5039">
        <v>5033</v>
      </c>
      <c r="G5039" t="b">
        <v>0</v>
      </c>
    </row>
    <row r="5040" spans="5:7" x14ac:dyDescent="0.25">
      <c r="E5040">
        <v>5034</v>
      </c>
      <c r="G5040" t="b">
        <v>0</v>
      </c>
    </row>
    <row r="5041" spans="5:7" x14ac:dyDescent="0.25">
      <c r="E5041">
        <v>5035</v>
      </c>
      <c r="G5041" t="b">
        <v>0</v>
      </c>
    </row>
    <row r="5042" spans="5:7" x14ac:dyDescent="0.25">
      <c r="E5042">
        <v>5036</v>
      </c>
      <c r="G5042" t="b">
        <v>0</v>
      </c>
    </row>
    <row r="5043" spans="5:7" x14ac:dyDescent="0.25">
      <c r="E5043">
        <v>5037</v>
      </c>
      <c r="G5043" t="b">
        <v>0</v>
      </c>
    </row>
    <row r="5044" spans="5:7" x14ac:dyDescent="0.25">
      <c r="E5044">
        <v>5038</v>
      </c>
      <c r="G5044" t="b">
        <v>0</v>
      </c>
    </row>
    <row r="5045" spans="5:7" x14ac:dyDescent="0.25">
      <c r="E5045">
        <v>5039</v>
      </c>
      <c r="G5045" t="b">
        <v>0</v>
      </c>
    </row>
    <row r="5046" spans="5:7" x14ac:dyDescent="0.25">
      <c r="E5046">
        <v>5040</v>
      </c>
      <c r="G5046" t="b">
        <v>0</v>
      </c>
    </row>
    <row r="5047" spans="5:7" x14ac:dyDescent="0.25">
      <c r="E5047">
        <v>5041</v>
      </c>
      <c r="G5047" t="b">
        <v>0</v>
      </c>
    </row>
    <row r="5048" spans="5:7" x14ac:dyDescent="0.25">
      <c r="E5048">
        <v>5042</v>
      </c>
      <c r="G5048" t="b">
        <v>0</v>
      </c>
    </row>
    <row r="5049" spans="5:7" x14ac:dyDescent="0.25">
      <c r="E5049">
        <v>5043</v>
      </c>
      <c r="G5049" t="b">
        <v>0</v>
      </c>
    </row>
    <row r="5050" spans="5:7" x14ac:dyDescent="0.25">
      <c r="E5050">
        <v>5044</v>
      </c>
      <c r="G5050" t="b">
        <v>0</v>
      </c>
    </row>
    <row r="5051" spans="5:7" x14ac:dyDescent="0.25">
      <c r="E5051">
        <v>5045</v>
      </c>
      <c r="G5051" t="b">
        <v>0</v>
      </c>
    </row>
    <row r="5052" spans="5:7" x14ac:dyDescent="0.25">
      <c r="E5052">
        <v>5046</v>
      </c>
      <c r="G5052" t="b">
        <v>0</v>
      </c>
    </row>
    <row r="5053" spans="5:7" x14ac:dyDescent="0.25">
      <c r="E5053">
        <v>5047</v>
      </c>
      <c r="G5053" t="b">
        <v>0</v>
      </c>
    </row>
    <row r="5054" spans="5:7" x14ac:dyDescent="0.25">
      <c r="E5054">
        <v>5048</v>
      </c>
      <c r="G5054" t="b">
        <v>0</v>
      </c>
    </row>
    <row r="5055" spans="5:7" x14ac:dyDescent="0.25">
      <c r="E5055">
        <v>5049</v>
      </c>
      <c r="G5055" t="b">
        <v>0</v>
      </c>
    </row>
    <row r="5056" spans="5:7" x14ac:dyDescent="0.25">
      <c r="E5056">
        <v>5050</v>
      </c>
      <c r="G5056" t="b">
        <v>0</v>
      </c>
    </row>
    <row r="5057" spans="5:7" x14ac:dyDescent="0.25">
      <c r="E5057">
        <v>5051</v>
      </c>
      <c r="G5057" t="b">
        <v>0</v>
      </c>
    </row>
    <row r="5058" spans="5:7" x14ac:dyDescent="0.25">
      <c r="E5058">
        <v>5052</v>
      </c>
      <c r="G5058" t="b">
        <v>0</v>
      </c>
    </row>
    <row r="5059" spans="5:7" x14ac:dyDescent="0.25">
      <c r="E5059">
        <v>5053</v>
      </c>
      <c r="G5059" t="b">
        <v>0</v>
      </c>
    </row>
    <row r="5060" spans="5:7" x14ac:dyDescent="0.25">
      <c r="E5060">
        <v>5054</v>
      </c>
      <c r="G5060" t="b">
        <v>0</v>
      </c>
    </row>
    <row r="5061" spans="5:7" x14ac:dyDescent="0.25">
      <c r="E5061">
        <v>5055</v>
      </c>
      <c r="G5061" t="b">
        <v>0</v>
      </c>
    </row>
    <row r="5062" spans="5:7" x14ac:dyDescent="0.25">
      <c r="E5062">
        <v>5056</v>
      </c>
      <c r="G5062" t="b">
        <v>0</v>
      </c>
    </row>
    <row r="5063" spans="5:7" x14ac:dyDescent="0.25">
      <c r="E5063">
        <v>5057</v>
      </c>
      <c r="G5063" t="b">
        <v>0</v>
      </c>
    </row>
    <row r="5064" spans="5:7" x14ac:dyDescent="0.25">
      <c r="E5064">
        <v>5058</v>
      </c>
      <c r="G5064" t="b">
        <v>0</v>
      </c>
    </row>
    <row r="5065" spans="5:7" x14ac:dyDescent="0.25">
      <c r="E5065">
        <v>5059</v>
      </c>
      <c r="G5065" t="b">
        <v>0</v>
      </c>
    </row>
    <row r="5066" spans="5:7" x14ac:dyDescent="0.25">
      <c r="E5066">
        <v>5060</v>
      </c>
      <c r="G5066" t="b">
        <v>0</v>
      </c>
    </row>
    <row r="5067" spans="5:7" x14ac:dyDescent="0.25">
      <c r="E5067">
        <v>5061</v>
      </c>
      <c r="G5067" t="b">
        <v>0</v>
      </c>
    </row>
    <row r="5068" spans="5:7" x14ac:dyDescent="0.25">
      <c r="E5068">
        <v>5062</v>
      </c>
      <c r="G5068" t="b">
        <v>0</v>
      </c>
    </row>
    <row r="5069" spans="5:7" x14ac:dyDescent="0.25">
      <c r="E5069">
        <v>5063</v>
      </c>
      <c r="G5069" t="b">
        <v>0</v>
      </c>
    </row>
    <row r="5070" spans="5:7" x14ac:dyDescent="0.25">
      <c r="E5070">
        <v>5064</v>
      </c>
      <c r="G5070" t="b">
        <v>0</v>
      </c>
    </row>
    <row r="5071" spans="5:7" x14ac:dyDescent="0.25">
      <c r="E5071">
        <v>5065</v>
      </c>
      <c r="G5071" t="b">
        <v>1</v>
      </c>
    </row>
    <row r="5072" spans="5:7" x14ac:dyDescent="0.25">
      <c r="E5072">
        <v>5066</v>
      </c>
      <c r="G5072" t="b">
        <v>0</v>
      </c>
    </row>
    <row r="5073" spans="5:7" x14ac:dyDescent="0.25">
      <c r="E5073">
        <v>5067</v>
      </c>
      <c r="G5073" t="b">
        <v>0</v>
      </c>
    </row>
    <row r="5074" spans="5:7" x14ac:dyDescent="0.25">
      <c r="E5074">
        <v>5068</v>
      </c>
      <c r="G5074" t="b">
        <v>0</v>
      </c>
    </row>
    <row r="5075" spans="5:7" x14ac:dyDescent="0.25">
      <c r="E5075">
        <v>5069</v>
      </c>
      <c r="G5075" t="b">
        <v>0</v>
      </c>
    </row>
    <row r="5076" spans="5:7" x14ac:dyDescent="0.25">
      <c r="E5076">
        <v>5070</v>
      </c>
      <c r="G5076" t="b">
        <v>0</v>
      </c>
    </row>
    <row r="5077" spans="5:7" x14ac:dyDescent="0.25">
      <c r="E5077">
        <v>5071</v>
      </c>
      <c r="G5077" t="b">
        <v>0</v>
      </c>
    </row>
    <row r="5078" spans="5:7" x14ac:dyDescent="0.25">
      <c r="E5078">
        <v>5072</v>
      </c>
      <c r="G5078" t="b">
        <v>0</v>
      </c>
    </row>
    <row r="5079" spans="5:7" x14ac:dyDescent="0.25">
      <c r="E5079">
        <v>5073</v>
      </c>
      <c r="G5079" t="b">
        <v>1</v>
      </c>
    </row>
    <row r="5080" spans="5:7" x14ac:dyDescent="0.25">
      <c r="E5080">
        <v>5074</v>
      </c>
      <c r="G5080" t="b">
        <v>0</v>
      </c>
    </row>
    <row r="5081" spans="5:7" x14ac:dyDescent="0.25">
      <c r="E5081">
        <v>5075</v>
      </c>
      <c r="G5081" t="b">
        <v>0</v>
      </c>
    </row>
    <row r="5082" spans="5:7" x14ac:dyDescent="0.25">
      <c r="E5082">
        <v>5076</v>
      </c>
      <c r="G5082" t="b">
        <v>0</v>
      </c>
    </row>
    <row r="5083" spans="5:7" x14ac:dyDescent="0.25">
      <c r="E5083">
        <v>5077</v>
      </c>
      <c r="G5083" t="b">
        <v>0</v>
      </c>
    </row>
    <row r="5084" spans="5:7" x14ac:dyDescent="0.25">
      <c r="E5084">
        <v>5078</v>
      </c>
      <c r="G5084" t="b">
        <v>0</v>
      </c>
    </row>
    <row r="5085" spans="5:7" x14ac:dyDescent="0.25">
      <c r="E5085">
        <v>5079</v>
      </c>
      <c r="G5085" t="b">
        <v>0</v>
      </c>
    </row>
    <row r="5086" spans="5:7" x14ac:dyDescent="0.25">
      <c r="E5086">
        <v>5080</v>
      </c>
      <c r="G5086" t="b">
        <v>0</v>
      </c>
    </row>
    <row r="5087" spans="5:7" x14ac:dyDescent="0.25">
      <c r="E5087">
        <v>5081</v>
      </c>
      <c r="G5087" t="b">
        <v>0</v>
      </c>
    </row>
    <row r="5088" spans="5:7" x14ac:dyDescent="0.25">
      <c r="E5088">
        <v>5082</v>
      </c>
      <c r="G5088" t="b">
        <v>0</v>
      </c>
    </row>
    <row r="5089" spans="5:7" x14ac:dyDescent="0.25">
      <c r="E5089">
        <v>5083</v>
      </c>
      <c r="G5089" t="b">
        <v>0</v>
      </c>
    </row>
    <row r="5090" spans="5:7" x14ac:dyDescent="0.25">
      <c r="E5090">
        <v>5084</v>
      </c>
      <c r="G5090" t="b">
        <v>0</v>
      </c>
    </row>
    <row r="5091" spans="5:7" x14ac:dyDescent="0.25">
      <c r="E5091">
        <v>5085</v>
      </c>
      <c r="G5091" t="b">
        <v>0</v>
      </c>
    </row>
    <row r="5092" spans="5:7" x14ac:dyDescent="0.25">
      <c r="E5092">
        <v>5086</v>
      </c>
      <c r="G5092" t="b">
        <v>0</v>
      </c>
    </row>
    <row r="5093" spans="5:7" x14ac:dyDescent="0.25">
      <c r="E5093">
        <v>5087</v>
      </c>
      <c r="G5093" t="b">
        <v>0</v>
      </c>
    </row>
    <row r="5094" spans="5:7" x14ac:dyDescent="0.25">
      <c r="E5094">
        <v>5088</v>
      </c>
      <c r="G5094" t="b">
        <v>0</v>
      </c>
    </row>
    <row r="5095" spans="5:7" x14ac:dyDescent="0.25">
      <c r="E5095">
        <v>5089</v>
      </c>
      <c r="G5095" t="b">
        <v>0</v>
      </c>
    </row>
    <row r="5096" spans="5:7" x14ac:dyDescent="0.25">
      <c r="E5096">
        <v>5090</v>
      </c>
      <c r="G5096" t="b">
        <v>0</v>
      </c>
    </row>
    <row r="5097" spans="5:7" x14ac:dyDescent="0.25">
      <c r="E5097">
        <v>5091</v>
      </c>
      <c r="G5097" t="b">
        <v>0</v>
      </c>
    </row>
    <row r="5098" spans="5:7" x14ac:dyDescent="0.25">
      <c r="E5098">
        <v>5092</v>
      </c>
      <c r="G5098" t="b">
        <v>0</v>
      </c>
    </row>
    <row r="5099" spans="5:7" x14ac:dyDescent="0.25">
      <c r="E5099">
        <v>5093</v>
      </c>
      <c r="G5099" t="b">
        <v>0</v>
      </c>
    </row>
    <row r="5100" spans="5:7" x14ac:dyDescent="0.25">
      <c r="E5100">
        <v>5094</v>
      </c>
      <c r="G5100" t="b">
        <v>0</v>
      </c>
    </row>
    <row r="5101" spans="5:7" x14ac:dyDescent="0.25">
      <c r="E5101">
        <v>5095</v>
      </c>
      <c r="G5101" t="b">
        <v>0</v>
      </c>
    </row>
    <row r="5102" spans="5:7" x14ac:dyDescent="0.25">
      <c r="E5102">
        <v>5096</v>
      </c>
      <c r="G5102" t="b">
        <v>0</v>
      </c>
    </row>
    <row r="5103" spans="5:7" x14ac:dyDescent="0.25">
      <c r="E5103">
        <v>5097</v>
      </c>
      <c r="G5103" t="b">
        <v>0</v>
      </c>
    </row>
    <row r="5104" spans="5:7" x14ac:dyDescent="0.25">
      <c r="E5104">
        <v>5098</v>
      </c>
      <c r="G5104" t="b">
        <v>0</v>
      </c>
    </row>
    <row r="5105" spans="5:7" x14ac:dyDescent="0.25">
      <c r="E5105">
        <v>5099</v>
      </c>
      <c r="G5105" t="b">
        <v>0</v>
      </c>
    </row>
    <row r="5106" spans="5:7" x14ac:dyDescent="0.25">
      <c r="E5106">
        <v>5100</v>
      </c>
      <c r="G5106" t="b">
        <v>1</v>
      </c>
    </row>
    <row r="5107" spans="5:7" x14ac:dyDescent="0.25">
      <c r="E5107">
        <v>5101</v>
      </c>
      <c r="G5107" t="b">
        <v>0</v>
      </c>
    </row>
    <row r="5108" spans="5:7" x14ac:dyDescent="0.25">
      <c r="E5108">
        <v>5102</v>
      </c>
      <c r="G5108" t="b">
        <v>0</v>
      </c>
    </row>
    <row r="5109" spans="5:7" x14ac:dyDescent="0.25">
      <c r="E5109">
        <v>5103</v>
      </c>
      <c r="G5109" t="b">
        <v>0</v>
      </c>
    </row>
    <row r="5110" spans="5:7" x14ac:dyDescent="0.25">
      <c r="E5110">
        <v>5104</v>
      </c>
      <c r="G5110" t="b">
        <v>0</v>
      </c>
    </row>
    <row r="5111" spans="5:7" x14ac:dyDescent="0.25">
      <c r="E5111">
        <v>5105</v>
      </c>
      <c r="G5111" t="b">
        <v>0</v>
      </c>
    </row>
    <row r="5112" spans="5:7" x14ac:dyDescent="0.25">
      <c r="E5112">
        <v>5106</v>
      </c>
      <c r="G5112" t="b">
        <v>0</v>
      </c>
    </row>
    <row r="5113" spans="5:7" x14ac:dyDescent="0.25">
      <c r="E5113">
        <v>5107</v>
      </c>
      <c r="G5113" t="b">
        <v>0</v>
      </c>
    </row>
    <row r="5114" spans="5:7" x14ac:dyDescent="0.25">
      <c r="E5114">
        <v>5108</v>
      </c>
      <c r="G5114" t="b">
        <v>0</v>
      </c>
    </row>
    <row r="5115" spans="5:7" x14ac:dyDescent="0.25">
      <c r="E5115">
        <v>5109</v>
      </c>
      <c r="G5115" t="b">
        <v>0</v>
      </c>
    </row>
    <row r="5116" spans="5:7" x14ac:dyDescent="0.25">
      <c r="E5116">
        <v>5110</v>
      </c>
      <c r="G5116" t="b">
        <v>0</v>
      </c>
    </row>
    <row r="5117" spans="5:7" x14ac:dyDescent="0.25">
      <c r="E5117">
        <v>5111</v>
      </c>
      <c r="G5117" t="b">
        <v>0</v>
      </c>
    </row>
    <row r="5118" spans="5:7" x14ac:dyDescent="0.25">
      <c r="E5118">
        <v>5112</v>
      </c>
      <c r="G5118" t="b">
        <v>0</v>
      </c>
    </row>
    <row r="5119" spans="5:7" x14ac:dyDescent="0.25">
      <c r="E5119">
        <v>5113</v>
      </c>
      <c r="G5119" t="b">
        <v>0</v>
      </c>
    </row>
    <row r="5120" spans="5:7" x14ac:dyDescent="0.25">
      <c r="E5120">
        <v>5114</v>
      </c>
      <c r="G5120" t="b">
        <v>0</v>
      </c>
    </row>
    <row r="5121" spans="5:7" x14ac:dyDescent="0.25">
      <c r="E5121">
        <v>5115</v>
      </c>
      <c r="G5121" t="b">
        <v>0</v>
      </c>
    </row>
    <row r="5122" spans="5:7" x14ac:dyDescent="0.25">
      <c r="E5122">
        <v>5116</v>
      </c>
      <c r="G5122" t="b">
        <v>0</v>
      </c>
    </row>
    <row r="5123" spans="5:7" x14ac:dyDescent="0.25">
      <c r="E5123">
        <v>5117</v>
      </c>
      <c r="G5123" t="b">
        <v>0</v>
      </c>
    </row>
    <row r="5124" spans="5:7" x14ac:dyDescent="0.25">
      <c r="E5124">
        <v>5118</v>
      </c>
      <c r="G5124" t="b">
        <v>0</v>
      </c>
    </row>
    <row r="5125" spans="5:7" x14ac:dyDescent="0.25">
      <c r="E5125">
        <v>5119</v>
      </c>
      <c r="G5125" t="b">
        <v>0</v>
      </c>
    </row>
    <row r="5126" spans="5:7" x14ac:dyDescent="0.25">
      <c r="E5126">
        <v>5120</v>
      </c>
      <c r="G5126" t="b">
        <v>1</v>
      </c>
    </row>
    <row r="5127" spans="5:7" x14ac:dyDescent="0.25">
      <c r="E5127">
        <v>5121</v>
      </c>
      <c r="G5127" t="b">
        <v>0</v>
      </c>
    </row>
    <row r="5128" spans="5:7" x14ac:dyDescent="0.25">
      <c r="E5128">
        <v>5122</v>
      </c>
      <c r="G5128" t="b">
        <v>0</v>
      </c>
    </row>
    <row r="5129" spans="5:7" x14ac:dyDescent="0.25">
      <c r="E5129">
        <v>5123</v>
      </c>
      <c r="G5129" t="b">
        <v>1</v>
      </c>
    </row>
    <row r="5130" spans="5:7" x14ac:dyDescent="0.25">
      <c r="E5130">
        <v>5124</v>
      </c>
      <c r="G5130" t="b">
        <v>1</v>
      </c>
    </row>
    <row r="5131" spans="5:7" x14ac:dyDescent="0.25">
      <c r="E5131">
        <v>5125</v>
      </c>
      <c r="G5131" t="b">
        <v>0</v>
      </c>
    </row>
    <row r="5132" spans="5:7" x14ac:dyDescent="0.25">
      <c r="E5132">
        <v>5126</v>
      </c>
      <c r="G5132" t="b">
        <v>0</v>
      </c>
    </row>
    <row r="5133" spans="5:7" x14ac:dyDescent="0.25">
      <c r="E5133">
        <v>5127</v>
      </c>
      <c r="G5133" t="b">
        <v>0</v>
      </c>
    </row>
    <row r="5134" spans="5:7" x14ac:dyDescent="0.25">
      <c r="E5134">
        <v>5128</v>
      </c>
      <c r="G5134" t="b">
        <v>0</v>
      </c>
    </row>
    <row r="5135" spans="5:7" x14ac:dyDescent="0.25">
      <c r="E5135">
        <v>5129</v>
      </c>
      <c r="G5135" t="b">
        <v>0</v>
      </c>
    </row>
    <row r="5136" spans="5:7" x14ac:dyDescent="0.25">
      <c r="E5136">
        <v>5130</v>
      </c>
      <c r="G5136" t="b">
        <v>0</v>
      </c>
    </row>
    <row r="5137" spans="5:7" x14ac:dyDescent="0.25">
      <c r="E5137">
        <v>5131</v>
      </c>
      <c r="G5137" t="b">
        <v>0</v>
      </c>
    </row>
    <row r="5138" spans="5:7" x14ac:dyDescent="0.25">
      <c r="E5138">
        <v>5132</v>
      </c>
      <c r="G5138" t="b">
        <v>0</v>
      </c>
    </row>
    <row r="5139" spans="5:7" x14ac:dyDescent="0.25">
      <c r="E5139">
        <v>5133</v>
      </c>
      <c r="G5139" t="b">
        <v>0</v>
      </c>
    </row>
    <row r="5140" spans="5:7" x14ac:dyDescent="0.25">
      <c r="E5140">
        <v>5134</v>
      </c>
      <c r="G5140" t="b">
        <v>0</v>
      </c>
    </row>
    <row r="5141" spans="5:7" x14ac:dyDescent="0.25">
      <c r="E5141">
        <v>5135</v>
      </c>
      <c r="G5141" t="b">
        <v>0</v>
      </c>
    </row>
    <row r="5142" spans="5:7" x14ac:dyDescent="0.25">
      <c r="E5142">
        <v>5136</v>
      </c>
      <c r="G5142" t="b">
        <v>0</v>
      </c>
    </row>
    <row r="5143" spans="5:7" x14ac:dyDescent="0.25">
      <c r="E5143">
        <v>5137</v>
      </c>
      <c r="G5143" t="b">
        <v>0</v>
      </c>
    </row>
    <row r="5144" spans="5:7" x14ac:dyDescent="0.25">
      <c r="E5144">
        <v>5138</v>
      </c>
      <c r="G5144" t="b">
        <v>0</v>
      </c>
    </row>
    <row r="5145" spans="5:7" x14ac:dyDescent="0.25">
      <c r="E5145">
        <v>5139</v>
      </c>
      <c r="G5145" t="b">
        <v>0</v>
      </c>
    </row>
    <row r="5146" spans="5:7" x14ac:dyDescent="0.25">
      <c r="E5146">
        <v>5140</v>
      </c>
      <c r="G5146" t="b">
        <v>0</v>
      </c>
    </row>
    <row r="5147" spans="5:7" x14ac:dyDescent="0.25">
      <c r="E5147">
        <v>5141</v>
      </c>
      <c r="G5147" t="b">
        <v>0</v>
      </c>
    </row>
    <row r="5148" spans="5:7" x14ac:dyDescent="0.25">
      <c r="E5148">
        <v>5142</v>
      </c>
      <c r="G5148" t="b">
        <v>0</v>
      </c>
    </row>
    <row r="5149" spans="5:7" x14ac:dyDescent="0.25">
      <c r="E5149">
        <v>5143</v>
      </c>
      <c r="G5149" t="b">
        <v>0</v>
      </c>
    </row>
    <row r="5150" spans="5:7" x14ac:dyDescent="0.25">
      <c r="E5150">
        <v>5144</v>
      </c>
      <c r="G5150" t="b">
        <v>0</v>
      </c>
    </row>
    <row r="5151" spans="5:7" x14ac:dyDescent="0.25">
      <c r="E5151">
        <v>5145</v>
      </c>
      <c r="G5151" t="b">
        <v>0</v>
      </c>
    </row>
    <row r="5152" spans="5:7" x14ac:dyDescent="0.25">
      <c r="E5152">
        <v>5146</v>
      </c>
      <c r="G5152" t="b">
        <v>1</v>
      </c>
    </row>
    <row r="5153" spans="5:7" x14ac:dyDescent="0.25">
      <c r="E5153">
        <v>5147</v>
      </c>
      <c r="G5153" t="b">
        <v>0</v>
      </c>
    </row>
    <row r="5154" spans="5:7" x14ac:dyDescent="0.25">
      <c r="E5154">
        <v>5148</v>
      </c>
      <c r="G5154" t="b">
        <v>0</v>
      </c>
    </row>
    <row r="5155" spans="5:7" x14ac:dyDescent="0.25">
      <c r="E5155">
        <v>5149</v>
      </c>
      <c r="G5155" t="b">
        <v>0</v>
      </c>
    </row>
    <row r="5156" spans="5:7" x14ac:dyDescent="0.25">
      <c r="E5156">
        <v>5150</v>
      </c>
      <c r="G5156" t="b">
        <v>0</v>
      </c>
    </row>
    <row r="5157" spans="5:7" x14ac:dyDescent="0.25">
      <c r="E5157">
        <v>5151</v>
      </c>
      <c r="G5157" t="b">
        <v>0</v>
      </c>
    </row>
    <row r="5158" spans="5:7" x14ac:dyDescent="0.25">
      <c r="E5158">
        <v>5152</v>
      </c>
      <c r="G5158" t="b">
        <v>1</v>
      </c>
    </row>
    <row r="5159" spans="5:7" x14ac:dyDescent="0.25">
      <c r="E5159">
        <v>5153</v>
      </c>
      <c r="G5159" t="b">
        <v>0</v>
      </c>
    </row>
    <row r="5160" spans="5:7" x14ac:dyDescent="0.25">
      <c r="E5160">
        <v>5154</v>
      </c>
      <c r="G5160" t="b">
        <v>0</v>
      </c>
    </row>
    <row r="5161" spans="5:7" x14ac:dyDescent="0.25">
      <c r="E5161">
        <v>5155</v>
      </c>
      <c r="G5161" t="b">
        <v>0</v>
      </c>
    </row>
    <row r="5162" spans="5:7" x14ac:dyDescent="0.25">
      <c r="E5162">
        <v>5156</v>
      </c>
      <c r="G5162" t="b">
        <v>0</v>
      </c>
    </row>
    <row r="5163" spans="5:7" x14ac:dyDescent="0.25">
      <c r="E5163">
        <v>5157</v>
      </c>
      <c r="G5163" t="b">
        <v>0</v>
      </c>
    </row>
    <row r="5164" spans="5:7" x14ac:dyDescent="0.25">
      <c r="E5164">
        <v>5158</v>
      </c>
      <c r="G5164" t="b">
        <v>0</v>
      </c>
    </row>
    <row r="5165" spans="5:7" x14ac:dyDescent="0.25">
      <c r="E5165">
        <v>5159</v>
      </c>
      <c r="G5165" t="b">
        <v>0</v>
      </c>
    </row>
    <row r="5166" spans="5:7" x14ac:dyDescent="0.25">
      <c r="E5166">
        <v>5160</v>
      </c>
      <c r="G5166" t="b">
        <v>0</v>
      </c>
    </row>
    <row r="5167" spans="5:7" x14ac:dyDescent="0.25">
      <c r="E5167">
        <v>5161</v>
      </c>
      <c r="G5167" t="b">
        <v>0</v>
      </c>
    </row>
    <row r="5168" spans="5:7" x14ac:dyDescent="0.25">
      <c r="E5168">
        <v>5162</v>
      </c>
      <c r="G5168" t="b">
        <v>0</v>
      </c>
    </row>
    <row r="5169" spans="5:7" x14ac:dyDescent="0.25">
      <c r="E5169">
        <v>5163</v>
      </c>
      <c r="G5169" t="b">
        <v>0</v>
      </c>
    </row>
    <row r="5170" spans="5:7" x14ac:dyDescent="0.25">
      <c r="E5170">
        <v>5164</v>
      </c>
      <c r="G5170" t="b">
        <v>0</v>
      </c>
    </row>
    <row r="5171" spans="5:7" x14ac:dyDescent="0.25">
      <c r="E5171">
        <v>5165</v>
      </c>
      <c r="G5171" t="b">
        <v>0</v>
      </c>
    </row>
    <row r="5172" spans="5:7" x14ac:dyDescent="0.25">
      <c r="E5172">
        <v>5166</v>
      </c>
      <c r="G5172" t="b">
        <v>0</v>
      </c>
    </row>
    <row r="5173" spans="5:7" x14ac:dyDescent="0.25">
      <c r="E5173">
        <v>5167</v>
      </c>
      <c r="G5173" t="b">
        <v>0</v>
      </c>
    </row>
    <row r="5174" spans="5:7" x14ac:dyDescent="0.25">
      <c r="E5174">
        <v>5168</v>
      </c>
      <c r="G5174" t="b">
        <v>0</v>
      </c>
    </row>
    <row r="5175" spans="5:7" x14ac:dyDescent="0.25">
      <c r="E5175">
        <v>5169</v>
      </c>
      <c r="G5175" t="b">
        <v>0</v>
      </c>
    </row>
    <row r="5176" spans="5:7" x14ac:dyDescent="0.25">
      <c r="E5176">
        <v>5170</v>
      </c>
      <c r="G5176" t="b">
        <v>0</v>
      </c>
    </row>
    <row r="5177" spans="5:7" x14ac:dyDescent="0.25">
      <c r="E5177">
        <v>5171</v>
      </c>
      <c r="G5177" t="b">
        <v>0</v>
      </c>
    </row>
    <row r="5178" spans="5:7" x14ac:dyDescent="0.25">
      <c r="E5178">
        <v>5172</v>
      </c>
      <c r="G5178" t="b">
        <v>0</v>
      </c>
    </row>
    <row r="5179" spans="5:7" x14ac:dyDescent="0.25">
      <c r="E5179">
        <v>5173</v>
      </c>
      <c r="G5179" t="b">
        <v>0</v>
      </c>
    </row>
    <row r="5180" spans="5:7" x14ac:dyDescent="0.25">
      <c r="E5180">
        <v>5174</v>
      </c>
      <c r="G5180" t="b">
        <v>0</v>
      </c>
    </row>
    <row r="5181" spans="5:7" x14ac:dyDescent="0.25">
      <c r="E5181">
        <v>5175</v>
      </c>
      <c r="G5181" t="b">
        <v>0</v>
      </c>
    </row>
    <row r="5182" spans="5:7" x14ac:dyDescent="0.25">
      <c r="E5182">
        <v>5176</v>
      </c>
      <c r="G5182" t="b">
        <v>0</v>
      </c>
    </row>
    <row r="5183" spans="5:7" x14ac:dyDescent="0.25">
      <c r="E5183">
        <v>5177</v>
      </c>
      <c r="G5183" t="b">
        <v>0</v>
      </c>
    </row>
    <row r="5184" spans="5:7" x14ac:dyDescent="0.25">
      <c r="E5184">
        <v>5178</v>
      </c>
      <c r="G5184" t="b">
        <v>0</v>
      </c>
    </row>
    <row r="5185" spans="5:7" x14ac:dyDescent="0.25">
      <c r="E5185">
        <v>5179</v>
      </c>
      <c r="G5185" t="b">
        <v>0</v>
      </c>
    </row>
    <row r="5186" spans="5:7" x14ac:dyDescent="0.25">
      <c r="E5186">
        <v>5180</v>
      </c>
      <c r="G5186" t="b">
        <v>0</v>
      </c>
    </row>
    <row r="5187" spans="5:7" x14ac:dyDescent="0.25">
      <c r="E5187">
        <v>5181</v>
      </c>
      <c r="G5187" t="b">
        <v>1</v>
      </c>
    </row>
    <row r="5188" spans="5:7" x14ac:dyDescent="0.25">
      <c r="E5188">
        <v>5182</v>
      </c>
      <c r="G5188" t="b">
        <v>0</v>
      </c>
    </row>
    <row r="5189" spans="5:7" x14ac:dyDescent="0.25">
      <c r="E5189">
        <v>5183</v>
      </c>
      <c r="G5189" t="b">
        <v>0</v>
      </c>
    </row>
    <row r="5190" spans="5:7" x14ac:dyDescent="0.25">
      <c r="E5190">
        <v>5184</v>
      </c>
      <c r="G5190" t="b">
        <v>0</v>
      </c>
    </row>
    <row r="5191" spans="5:7" x14ac:dyDescent="0.25">
      <c r="E5191">
        <v>5185</v>
      </c>
      <c r="G5191" t="b">
        <v>0</v>
      </c>
    </row>
    <row r="5192" spans="5:7" x14ac:dyDescent="0.25">
      <c r="E5192">
        <v>5186</v>
      </c>
      <c r="G5192" t="b">
        <v>0</v>
      </c>
    </row>
    <row r="5193" spans="5:7" x14ac:dyDescent="0.25">
      <c r="E5193">
        <v>5187</v>
      </c>
      <c r="G5193" t="b">
        <v>0</v>
      </c>
    </row>
    <row r="5194" spans="5:7" x14ac:dyDescent="0.25">
      <c r="E5194">
        <v>5188</v>
      </c>
      <c r="G5194" t="b">
        <v>0</v>
      </c>
    </row>
    <row r="5195" spans="5:7" x14ac:dyDescent="0.25">
      <c r="E5195">
        <v>5189</v>
      </c>
      <c r="G5195" t="b">
        <v>0</v>
      </c>
    </row>
    <row r="5196" spans="5:7" x14ac:dyDescent="0.25">
      <c r="E5196">
        <v>5190</v>
      </c>
      <c r="G5196" t="b">
        <v>0</v>
      </c>
    </row>
    <row r="5197" spans="5:7" x14ac:dyDescent="0.25">
      <c r="E5197">
        <v>5191</v>
      </c>
      <c r="G5197" t="b">
        <v>0</v>
      </c>
    </row>
    <row r="5198" spans="5:7" x14ac:dyDescent="0.25">
      <c r="E5198">
        <v>5192</v>
      </c>
      <c r="G5198" t="b">
        <v>1</v>
      </c>
    </row>
    <row r="5199" spans="5:7" x14ac:dyDescent="0.25">
      <c r="E5199">
        <v>5193</v>
      </c>
      <c r="G5199" t="b">
        <v>0</v>
      </c>
    </row>
    <row r="5200" spans="5:7" x14ac:dyDescent="0.25">
      <c r="E5200">
        <v>5194</v>
      </c>
      <c r="G5200" t="b">
        <v>0</v>
      </c>
    </row>
    <row r="5201" spans="5:7" x14ac:dyDescent="0.25">
      <c r="E5201">
        <v>5195</v>
      </c>
      <c r="G5201" t="b">
        <v>0</v>
      </c>
    </row>
    <row r="5202" spans="5:7" x14ac:dyDescent="0.25">
      <c r="E5202">
        <v>5196</v>
      </c>
      <c r="G5202" t="b">
        <v>0</v>
      </c>
    </row>
    <row r="5203" spans="5:7" x14ac:dyDescent="0.25">
      <c r="E5203">
        <v>5197</v>
      </c>
      <c r="G5203" t="b">
        <v>0</v>
      </c>
    </row>
    <row r="5204" spans="5:7" x14ac:dyDescent="0.25">
      <c r="E5204">
        <v>5198</v>
      </c>
      <c r="G5204" t="b">
        <v>0</v>
      </c>
    </row>
    <row r="5205" spans="5:7" x14ac:dyDescent="0.25">
      <c r="E5205">
        <v>5199</v>
      </c>
      <c r="G5205" t="b">
        <v>1</v>
      </c>
    </row>
    <row r="5206" spans="5:7" x14ac:dyDescent="0.25">
      <c r="E5206">
        <v>5200</v>
      </c>
      <c r="G5206" t="b">
        <v>0</v>
      </c>
    </row>
    <row r="5207" spans="5:7" x14ac:dyDescent="0.25">
      <c r="E5207">
        <v>5201</v>
      </c>
      <c r="G5207" t="b">
        <v>0</v>
      </c>
    </row>
    <row r="5208" spans="5:7" x14ac:dyDescent="0.25">
      <c r="E5208">
        <v>5202</v>
      </c>
      <c r="G5208" t="b">
        <v>0</v>
      </c>
    </row>
    <row r="5209" spans="5:7" x14ac:dyDescent="0.25">
      <c r="E5209">
        <v>5203</v>
      </c>
      <c r="G5209" t="b">
        <v>1</v>
      </c>
    </row>
    <row r="5210" spans="5:7" x14ac:dyDescent="0.25">
      <c r="E5210">
        <v>5204</v>
      </c>
      <c r="G5210" t="b">
        <v>1</v>
      </c>
    </row>
    <row r="5211" spans="5:7" x14ac:dyDescent="0.25">
      <c r="E5211">
        <v>5205</v>
      </c>
      <c r="G5211" t="b">
        <v>0</v>
      </c>
    </row>
    <row r="5212" spans="5:7" x14ac:dyDescent="0.25">
      <c r="E5212">
        <v>5206</v>
      </c>
      <c r="G5212" t="b">
        <v>0</v>
      </c>
    </row>
    <row r="5213" spans="5:7" x14ac:dyDescent="0.25">
      <c r="E5213">
        <v>5207</v>
      </c>
      <c r="G5213" t="b">
        <v>0</v>
      </c>
    </row>
    <row r="5214" spans="5:7" x14ac:dyDescent="0.25">
      <c r="E5214">
        <v>5208</v>
      </c>
      <c r="G5214" t="b">
        <v>0</v>
      </c>
    </row>
    <row r="5215" spans="5:7" x14ac:dyDescent="0.25">
      <c r="E5215">
        <v>5209</v>
      </c>
      <c r="G5215" t="b">
        <v>0</v>
      </c>
    </row>
    <row r="5216" spans="5:7" x14ac:dyDescent="0.25">
      <c r="E5216">
        <v>5210</v>
      </c>
      <c r="G5216" t="b">
        <v>0</v>
      </c>
    </row>
    <row r="5217" spans="5:7" x14ac:dyDescent="0.25">
      <c r="E5217">
        <v>5211</v>
      </c>
      <c r="G5217" t="b">
        <v>0</v>
      </c>
    </row>
    <row r="5218" spans="5:7" x14ac:dyDescent="0.25">
      <c r="E5218">
        <v>5212</v>
      </c>
      <c r="G5218" t="b">
        <v>0</v>
      </c>
    </row>
    <row r="5219" spans="5:7" x14ac:dyDescent="0.25">
      <c r="E5219">
        <v>5213</v>
      </c>
      <c r="G5219" t="b">
        <v>0</v>
      </c>
    </row>
    <row r="5220" spans="5:7" x14ac:dyDescent="0.25">
      <c r="E5220">
        <v>5214</v>
      </c>
      <c r="G5220" t="b">
        <v>0</v>
      </c>
    </row>
    <row r="5221" spans="5:7" x14ac:dyDescent="0.25">
      <c r="E5221">
        <v>5215</v>
      </c>
      <c r="G5221" t="b">
        <v>0</v>
      </c>
    </row>
    <row r="5222" spans="5:7" x14ac:dyDescent="0.25">
      <c r="E5222">
        <v>5216</v>
      </c>
      <c r="G5222" t="b">
        <v>0</v>
      </c>
    </row>
    <row r="5223" spans="5:7" x14ac:dyDescent="0.25">
      <c r="E5223">
        <v>5217</v>
      </c>
      <c r="G5223" t="b">
        <v>0</v>
      </c>
    </row>
    <row r="5224" spans="5:7" x14ac:dyDescent="0.25">
      <c r="E5224">
        <v>5218</v>
      </c>
      <c r="G5224" t="b">
        <v>0</v>
      </c>
    </row>
    <row r="5225" spans="5:7" x14ac:dyDescent="0.25">
      <c r="E5225">
        <v>5219</v>
      </c>
      <c r="G5225" t="b">
        <v>0</v>
      </c>
    </row>
    <row r="5226" spans="5:7" x14ac:dyDescent="0.25">
      <c r="E5226">
        <v>5220</v>
      </c>
      <c r="G5226" t="b">
        <v>0</v>
      </c>
    </row>
    <row r="5227" spans="5:7" x14ac:dyDescent="0.25">
      <c r="E5227">
        <v>5221</v>
      </c>
      <c r="G5227" t="b">
        <v>0</v>
      </c>
    </row>
    <row r="5228" spans="5:7" x14ac:dyDescent="0.25">
      <c r="E5228">
        <v>5222</v>
      </c>
      <c r="G5228" t="b">
        <v>0</v>
      </c>
    </row>
    <row r="5229" spans="5:7" x14ac:dyDescent="0.25">
      <c r="E5229">
        <v>5223</v>
      </c>
      <c r="G5229" t="b">
        <v>0</v>
      </c>
    </row>
    <row r="5230" spans="5:7" x14ac:dyDescent="0.25">
      <c r="E5230">
        <v>5224</v>
      </c>
      <c r="G5230" t="b">
        <v>0</v>
      </c>
    </row>
    <row r="5231" spans="5:7" x14ac:dyDescent="0.25">
      <c r="E5231">
        <v>5225</v>
      </c>
      <c r="G5231" t="b">
        <v>0</v>
      </c>
    </row>
    <row r="5232" spans="5:7" x14ac:dyDescent="0.25">
      <c r="E5232">
        <v>5226</v>
      </c>
      <c r="G5232" t="b">
        <v>0</v>
      </c>
    </row>
    <row r="5233" spans="5:7" x14ac:dyDescent="0.25">
      <c r="E5233">
        <v>5227</v>
      </c>
      <c r="G5233" t="b">
        <v>0</v>
      </c>
    </row>
    <row r="5234" spans="5:7" x14ac:dyDescent="0.25">
      <c r="E5234">
        <v>5228</v>
      </c>
      <c r="G5234" t="b">
        <v>0</v>
      </c>
    </row>
    <row r="5235" spans="5:7" x14ac:dyDescent="0.25">
      <c r="E5235">
        <v>5229</v>
      </c>
      <c r="G5235" t="b">
        <v>0</v>
      </c>
    </row>
    <row r="5236" spans="5:7" x14ac:dyDescent="0.25">
      <c r="E5236">
        <v>5230</v>
      </c>
      <c r="G5236" t="b">
        <v>0</v>
      </c>
    </row>
    <row r="5237" spans="5:7" x14ac:dyDescent="0.25">
      <c r="E5237">
        <v>5231</v>
      </c>
      <c r="G5237" t="b">
        <v>0</v>
      </c>
    </row>
    <row r="5238" spans="5:7" x14ac:dyDescent="0.25">
      <c r="E5238">
        <v>5232</v>
      </c>
      <c r="G5238" t="b">
        <v>0</v>
      </c>
    </row>
    <row r="5239" spans="5:7" x14ac:dyDescent="0.25">
      <c r="E5239">
        <v>5233</v>
      </c>
      <c r="G5239" t="b">
        <v>1</v>
      </c>
    </row>
    <row r="5240" spans="5:7" x14ac:dyDescent="0.25">
      <c r="E5240">
        <v>5234</v>
      </c>
      <c r="G5240" t="b">
        <v>0</v>
      </c>
    </row>
    <row r="5241" spans="5:7" x14ac:dyDescent="0.25">
      <c r="E5241">
        <v>5235</v>
      </c>
      <c r="G5241" t="b">
        <v>0</v>
      </c>
    </row>
    <row r="5242" spans="5:7" x14ac:dyDescent="0.25">
      <c r="E5242">
        <v>5236</v>
      </c>
      <c r="G5242" t="b">
        <v>0</v>
      </c>
    </row>
    <row r="5243" spans="5:7" x14ac:dyDescent="0.25">
      <c r="E5243">
        <v>5237</v>
      </c>
      <c r="G5243" t="b">
        <v>0</v>
      </c>
    </row>
    <row r="5244" spans="5:7" x14ac:dyDescent="0.25">
      <c r="E5244">
        <v>5238</v>
      </c>
      <c r="G5244" t="b">
        <v>0</v>
      </c>
    </row>
    <row r="5245" spans="5:7" x14ac:dyDescent="0.25">
      <c r="E5245">
        <v>5239</v>
      </c>
      <c r="G5245" t="b">
        <v>0</v>
      </c>
    </row>
    <row r="5246" spans="5:7" x14ac:dyDescent="0.25">
      <c r="E5246">
        <v>5240</v>
      </c>
      <c r="G5246" t="b">
        <v>0</v>
      </c>
    </row>
    <row r="5247" spans="5:7" x14ac:dyDescent="0.25">
      <c r="E5247">
        <v>5241</v>
      </c>
      <c r="G5247" t="b">
        <v>0</v>
      </c>
    </row>
    <row r="5248" spans="5:7" x14ac:dyDescent="0.25">
      <c r="E5248">
        <v>5242</v>
      </c>
      <c r="G5248" t="b">
        <v>0</v>
      </c>
    </row>
    <row r="5249" spans="5:7" x14ac:dyDescent="0.25">
      <c r="E5249">
        <v>5243</v>
      </c>
      <c r="G5249" t="b">
        <v>0</v>
      </c>
    </row>
    <row r="5250" spans="5:7" x14ac:dyDescent="0.25">
      <c r="E5250">
        <v>5244</v>
      </c>
      <c r="G5250" t="b">
        <v>0</v>
      </c>
    </row>
    <row r="5251" spans="5:7" x14ac:dyDescent="0.25">
      <c r="E5251">
        <v>5245</v>
      </c>
      <c r="G5251" t="b">
        <v>0</v>
      </c>
    </row>
    <row r="5252" spans="5:7" x14ac:dyDescent="0.25">
      <c r="E5252">
        <v>5246</v>
      </c>
      <c r="G5252" t="b">
        <v>0</v>
      </c>
    </row>
    <row r="5253" spans="5:7" x14ac:dyDescent="0.25">
      <c r="E5253">
        <v>5247</v>
      </c>
      <c r="G5253" t="b">
        <v>0</v>
      </c>
    </row>
    <row r="5254" spans="5:7" x14ac:dyDescent="0.25">
      <c r="E5254">
        <v>5248</v>
      </c>
      <c r="G5254" t="b">
        <v>0</v>
      </c>
    </row>
    <row r="5255" spans="5:7" x14ac:dyDescent="0.25">
      <c r="E5255">
        <v>5249</v>
      </c>
      <c r="G5255" t="b">
        <v>1</v>
      </c>
    </row>
    <row r="5256" spans="5:7" x14ac:dyDescent="0.25">
      <c r="E5256">
        <v>5250</v>
      </c>
      <c r="G5256" t="b">
        <v>0</v>
      </c>
    </row>
    <row r="5257" spans="5:7" x14ac:dyDescent="0.25">
      <c r="E5257">
        <v>5251</v>
      </c>
      <c r="G5257" t="b">
        <v>1</v>
      </c>
    </row>
    <row r="5258" spans="5:7" x14ac:dyDescent="0.25">
      <c r="E5258">
        <v>5252</v>
      </c>
      <c r="G5258" t="b">
        <v>0</v>
      </c>
    </row>
    <row r="5259" spans="5:7" x14ac:dyDescent="0.25">
      <c r="E5259">
        <v>5253</v>
      </c>
      <c r="G5259" t="b">
        <v>0</v>
      </c>
    </row>
    <row r="5260" spans="5:7" x14ac:dyDescent="0.25">
      <c r="E5260">
        <v>5254</v>
      </c>
      <c r="G5260" t="b">
        <v>0</v>
      </c>
    </row>
    <row r="5261" spans="5:7" x14ac:dyDescent="0.25">
      <c r="E5261">
        <v>5255</v>
      </c>
      <c r="G5261" t="b">
        <v>0</v>
      </c>
    </row>
    <row r="5262" spans="5:7" x14ac:dyDescent="0.25">
      <c r="E5262">
        <v>5256</v>
      </c>
      <c r="G5262" t="b">
        <v>0</v>
      </c>
    </row>
    <row r="5263" spans="5:7" x14ac:dyDescent="0.25">
      <c r="E5263">
        <v>5257</v>
      </c>
      <c r="G5263" t="b">
        <v>0</v>
      </c>
    </row>
    <row r="5264" spans="5:7" x14ac:dyDescent="0.25">
      <c r="E5264">
        <v>5258</v>
      </c>
      <c r="G5264" t="b">
        <v>0</v>
      </c>
    </row>
    <row r="5265" spans="5:7" x14ac:dyDescent="0.25">
      <c r="E5265">
        <v>5259</v>
      </c>
      <c r="G5265" t="b">
        <v>1</v>
      </c>
    </row>
    <row r="5266" spans="5:7" x14ac:dyDescent="0.25">
      <c r="E5266">
        <v>5260</v>
      </c>
      <c r="G5266" t="b">
        <v>0</v>
      </c>
    </row>
    <row r="5267" spans="5:7" x14ac:dyDescent="0.25">
      <c r="E5267">
        <v>5261</v>
      </c>
      <c r="G5267" t="b">
        <v>0</v>
      </c>
    </row>
    <row r="5268" spans="5:7" x14ac:dyDescent="0.25">
      <c r="E5268">
        <v>5262</v>
      </c>
      <c r="G5268" t="b">
        <v>1</v>
      </c>
    </row>
    <row r="5269" spans="5:7" x14ac:dyDescent="0.25">
      <c r="E5269">
        <v>5263</v>
      </c>
      <c r="G5269" t="b">
        <v>0</v>
      </c>
    </row>
    <row r="5270" spans="5:7" x14ac:dyDescent="0.25">
      <c r="E5270">
        <v>5264</v>
      </c>
      <c r="G5270" t="b">
        <v>0</v>
      </c>
    </row>
    <row r="5271" spans="5:7" x14ac:dyDescent="0.25">
      <c r="E5271">
        <v>5265</v>
      </c>
      <c r="G5271" t="b">
        <v>0</v>
      </c>
    </row>
    <row r="5272" spans="5:7" x14ac:dyDescent="0.25">
      <c r="E5272">
        <v>5266</v>
      </c>
      <c r="G5272" t="b">
        <v>0</v>
      </c>
    </row>
    <row r="5273" spans="5:7" x14ac:dyDescent="0.25">
      <c r="E5273">
        <v>5267</v>
      </c>
      <c r="G5273" t="b">
        <v>0</v>
      </c>
    </row>
    <row r="5274" spans="5:7" x14ac:dyDescent="0.25">
      <c r="E5274">
        <v>5268</v>
      </c>
      <c r="G5274" t="b">
        <v>0</v>
      </c>
    </row>
    <row r="5275" spans="5:7" x14ac:dyDescent="0.25">
      <c r="E5275">
        <v>5269</v>
      </c>
      <c r="G5275" t="b">
        <v>0</v>
      </c>
    </row>
    <row r="5276" spans="5:7" x14ac:dyDescent="0.25">
      <c r="E5276">
        <v>5270</v>
      </c>
      <c r="G5276" t="b">
        <v>0</v>
      </c>
    </row>
    <row r="5277" spans="5:7" x14ac:dyDescent="0.25">
      <c r="E5277">
        <v>5271</v>
      </c>
      <c r="G5277" t="b">
        <v>0</v>
      </c>
    </row>
    <row r="5278" spans="5:7" x14ac:dyDescent="0.25">
      <c r="E5278">
        <v>5272</v>
      </c>
      <c r="G5278" t="b">
        <v>0</v>
      </c>
    </row>
    <row r="5279" spans="5:7" x14ac:dyDescent="0.25">
      <c r="E5279">
        <v>5273</v>
      </c>
      <c r="G5279" t="b">
        <v>0</v>
      </c>
    </row>
    <row r="5280" spans="5:7" x14ac:dyDescent="0.25">
      <c r="E5280">
        <v>5274</v>
      </c>
      <c r="G5280" t="b">
        <v>0</v>
      </c>
    </row>
    <row r="5281" spans="5:7" x14ac:dyDescent="0.25">
      <c r="E5281">
        <v>5275</v>
      </c>
      <c r="G5281" t="b">
        <v>0</v>
      </c>
    </row>
    <row r="5282" spans="5:7" x14ac:dyDescent="0.25">
      <c r="E5282">
        <v>5276</v>
      </c>
      <c r="G5282" t="b">
        <v>0</v>
      </c>
    </row>
    <row r="5283" spans="5:7" x14ac:dyDescent="0.25">
      <c r="E5283">
        <v>5277</v>
      </c>
      <c r="G5283" t="b">
        <v>0</v>
      </c>
    </row>
    <row r="5284" spans="5:7" x14ac:dyDescent="0.25">
      <c r="E5284">
        <v>5278</v>
      </c>
      <c r="G5284" t="b">
        <v>0</v>
      </c>
    </row>
    <row r="5285" spans="5:7" x14ac:dyDescent="0.25">
      <c r="E5285">
        <v>5279</v>
      </c>
      <c r="G5285" t="b">
        <v>0</v>
      </c>
    </row>
    <row r="5286" spans="5:7" x14ac:dyDescent="0.25">
      <c r="E5286">
        <v>5280</v>
      </c>
      <c r="G5286" t="b">
        <v>0</v>
      </c>
    </row>
    <row r="5287" spans="5:7" x14ac:dyDescent="0.25">
      <c r="E5287">
        <v>5281</v>
      </c>
      <c r="G5287" t="b">
        <v>0</v>
      </c>
    </row>
    <row r="5288" spans="5:7" x14ac:dyDescent="0.25">
      <c r="E5288">
        <v>5282</v>
      </c>
      <c r="G5288" t="b">
        <v>0</v>
      </c>
    </row>
    <row r="5289" spans="5:7" x14ac:dyDescent="0.25">
      <c r="E5289">
        <v>5283</v>
      </c>
      <c r="G5289" t="b">
        <v>0</v>
      </c>
    </row>
    <row r="5290" spans="5:7" x14ac:dyDescent="0.25">
      <c r="E5290">
        <v>5284</v>
      </c>
      <c r="G5290" t="b">
        <v>0</v>
      </c>
    </row>
    <row r="5291" spans="5:7" x14ac:dyDescent="0.25">
      <c r="E5291">
        <v>5285</v>
      </c>
      <c r="G5291" t="b">
        <v>0</v>
      </c>
    </row>
    <row r="5292" spans="5:7" x14ac:dyDescent="0.25">
      <c r="E5292">
        <v>5286</v>
      </c>
      <c r="G5292" t="b">
        <v>0</v>
      </c>
    </row>
    <row r="5293" spans="5:7" x14ac:dyDescent="0.25">
      <c r="E5293">
        <v>5287</v>
      </c>
      <c r="G5293" t="b">
        <v>0</v>
      </c>
    </row>
    <row r="5294" spans="5:7" x14ac:dyDescent="0.25">
      <c r="E5294">
        <v>5288</v>
      </c>
      <c r="G5294" t="b">
        <v>0</v>
      </c>
    </row>
    <row r="5295" spans="5:7" x14ac:dyDescent="0.25">
      <c r="E5295">
        <v>5289</v>
      </c>
      <c r="G5295" t="b">
        <v>0</v>
      </c>
    </row>
    <row r="5296" spans="5:7" x14ac:dyDescent="0.25">
      <c r="E5296">
        <v>5290</v>
      </c>
      <c r="G5296" t="b">
        <v>0</v>
      </c>
    </row>
    <row r="5297" spans="5:7" x14ac:dyDescent="0.25">
      <c r="E5297">
        <v>5291</v>
      </c>
      <c r="G5297" t="b">
        <v>0</v>
      </c>
    </row>
    <row r="5298" spans="5:7" x14ac:dyDescent="0.25">
      <c r="E5298">
        <v>5292</v>
      </c>
      <c r="G5298" t="b">
        <v>0</v>
      </c>
    </row>
    <row r="5299" spans="5:7" x14ac:dyDescent="0.25">
      <c r="E5299">
        <v>5293</v>
      </c>
      <c r="G5299" t="b">
        <v>0</v>
      </c>
    </row>
    <row r="5300" spans="5:7" x14ac:dyDescent="0.25">
      <c r="E5300">
        <v>5294</v>
      </c>
      <c r="G5300" t="b">
        <v>0</v>
      </c>
    </row>
    <row r="5301" spans="5:7" x14ac:dyDescent="0.25">
      <c r="E5301">
        <v>5295</v>
      </c>
      <c r="G5301" t="b">
        <v>0</v>
      </c>
    </row>
    <row r="5302" spans="5:7" x14ac:dyDescent="0.25">
      <c r="E5302">
        <v>5296</v>
      </c>
      <c r="G5302" t="b">
        <v>0</v>
      </c>
    </row>
    <row r="5303" spans="5:7" x14ac:dyDescent="0.25">
      <c r="E5303">
        <v>5297</v>
      </c>
      <c r="G5303" t="b">
        <v>0</v>
      </c>
    </row>
    <row r="5304" spans="5:7" x14ac:dyDescent="0.25">
      <c r="E5304">
        <v>5298</v>
      </c>
      <c r="G5304" t="b">
        <v>0</v>
      </c>
    </row>
    <row r="5305" spans="5:7" x14ac:dyDescent="0.25">
      <c r="E5305">
        <v>5299</v>
      </c>
      <c r="G5305" t="b">
        <v>0</v>
      </c>
    </row>
    <row r="5306" spans="5:7" x14ac:dyDescent="0.25">
      <c r="E5306">
        <v>5300</v>
      </c>
      <c r="G5306" t="b">
        <v>0</v>
      </c>
    </row>
    <row r="5307" spans="5:7" x14ac:dyDescent="0.25">
      <c r="E5307">
        <v>5301</v>
      </c>
      <c r="G5307" t="b">
        <v>0</v>
      </c>
    </row>
    <row r="5308" spans="5:7" x14ac:dyDescent="0.25">
      <c r="E5308">
        <v>5302</v>
      </c>
      <c r="G5308" t="b">
        <v>0</v>
      </c>
    </row>
    <row r="5309" spans="5:7" x14ac:dyDescent="0.25">
      <c r="E5309">
        <v>5303</v>
      </c>
      <c r="G5309" t="b">
        <v>1</v>
      </c>
    </row>
    <row r="5310" spans="5:7" x14ac:dyDescent="0.25">
      <c r="E5310">
        <v>5304</v>
      </c>
      <c r="G5310" t="b">
        <v>0</v>
      </c>
    </row>
    <row r="5311" spans="5:7" x14ac:dyDescent="0.25">
      <c r="E5311">
        <v>5305</v>
      </c>
      <c r="G5311" t="b">
        <v>0</v>
      </c>
    </row>
    <row r="5312" spans="5:7" x14ac:dyDescent="0.25">
      <c r="E5312">
        <v>5306</v>
      </c>
      <c r="G5312" t="b">
        <v>0</v>
      </c>
    </row>
    <row r="5313" spans="5:7" x14ac:dyDescent="0.25">
      <c r="E5313">
        <v>5307</v>
      </c>
      <c r="G5313" t="b">
        <v>0</v>
      </c>
    </row>
    <row r="5314" spans="5:7" x14ac:dyDescent="0.25">
      <c r="E5314">
        <v>5308</v>
      </c>
      <c r="G5314" t="b">
        <v>0</v>
      </c>
    </row>
    <row r="5315" spans="5:7" x14ac:dyDescent="0.25">
      <c r="E5315">
        <v>5309</v>
      </c>
      <c r="G5315" t="b">
        <v>0</v>
      </c>
    </row>
    <row r="5316" spans="5:7" x14ac:dyDescent="0.25">
      <c r="E5316">
        <v>5310</v>
      </c>
      <c r="G5316" t="b">
        <v>0</v>
      </c>
    </row>
    <row r="5317" spans="5:7" x14ac:dyDescent="0.25">
      <c r="E5317">
        <v>5311</v>
      </c>
      <c r="G5317" t="b">
        <v>1</v>
      </c>
    </row>
    <row r="5318" spans="5:7" x14ac:dyDescent="0.25">
      <c r="E5318">
        <v>5312</v>
      </c>
      <c r="G5318" t="b">
        <v>0</v>
      </c>
    </row>
    <row r="5319" spans="5:7" x14ac:dyDescent="0.25">
      <c r="E5319">
        <v>5313</v>
      </c>
      <c r="G5319" t="b">
        <v>0</v>
      </c>
    </row>
    <row r="5320" spans="5:7" x14ac:dyDescent="0.25">
      <c r="E5320">
        <v>5314</v>
      </c>
      <c r="G5320" t="b">
        <v>1</v>
      </c>
    </row>
    <row r="5321" spans="5:7" x14ac:dyDescent="0.25">
      <c r="E5321">
        <v>5315</v>
      </c>
      <c r="G5321" t="b">
        <v>0</v>
      </c>
    </row>
    <row r="5322" spans="5:7" x14ac:dyDescent="0.25">
      <c r="E5322">
        <v>5316</v>
      </c>
      <c r="G5322" t="b">
        <v>0</v>
      </c>
    </row>
    <row r="5323" spans="5:7" x14ac:dyDescent="0.25">
      <c r="E5323">
        <v>5317</v>
      </c>
      <c r="G5323" t="b">
        <v>0</v>
      </c>
    </row>
    <row r="5324" spans="5:7" x14ac:dyDescent="0.25">
      <c r="E5324">
        <v>5318</v>
      </c>
      <c r="G5324" t="b">
        <v>0</v>
      </c>
    </row>
    <row r="5325" spans="5:7" x14ac:dyDescent="0.25">
      <c r="E5325">
        <v>5319</v>
      </c>
      <c r="G5325" t="b">
        <v>0</v>
      </c>
    </row>
    <row r="5326" spans="5:7" x14ac:dyDescent="0.25">
      <c r="E5326">
        <v>5320</v>
      </c>
      <c r="G5326" t="b">
        <v>1</v>
      </c>
    </row>
    <row r="5327" spans="5:7" x14ac:dyDescent="0.25">
      <c r="E5327">
        <v>5321</v>
      </c>
      <c r="G5327" t="b">
        <v>0</v>
      </c>
    </row>
    <row r="5328" spans="5:7" x14ac:dyDescent="0.25">
      <c r="E5328">
        <v>5322</v>
      </c>
      <c r="G5328" t="b">
        <v>0</v>
      </c>
    </row>
    <row r="5329" spans="5:7" x14ac:dyDescent="0.25">
      <c r="E5329">
        <v>5323</v>
      </c>
      <c r="G5329" t="b">
        <v>0</v>
      </c>
    </row>
    <row r="5330" spans="5:7" x14ac:dyDescent="0.25">
      <c r="E5330">
        <v>5324</v>
      </c>
      <c r="G5330" t="b">
        <v>0</v>
      </c>
    </row>
    <row r="5331" spans="5:7" x14ac:dyDescent="0.25">
      <c r="E5331">
        <v>5325</v>
      </c>
      <c r="G5331" t="b">
        <v>0</v>
      </c>
    </row>
    <row r="5332" spans="5:7" x14ac:dyDescent="0.25">
      <c r="E5332">
        <v>5326</v>
      </c>
      <c r="G5332" t="b">
        <v>0</v>
      </c>
    </row>
    <row r="5333" spans="5:7" x14ac:dyDescent="0.25">
      <c r="E5333">
        <v>5327</v>
      </c>
      <c r="G5333" t="b">
        <v>1</v>
      </c>
    </row>
    <row r="5334" spans="5:7" x14ac:dyDescent="0.25">
      <c r="E5334">
        <v>5328</v>
      </c>
      <c r="G5334" t="b">
        <v>0</v>
      </c>
    </row>
    <row r="5335" spans="5:7" x14ac:dyDescent="0.25">
      <c r="E5335">
        <v>5329</v>
      </c>
      <c r="G5335" t="b">
        <v>0</v>
      </c>
    </row>
    <row r="5336" spans="5:7" x14ac:dyDescent="0.25">
      <c r="E5336">
        <v>5330</v>
      </c>
      <c r="G5336" t="b">
        <v>1</v>
      </c>
    </row>
    <row r="5337" spans="5:7" x14ac:dyDescent="0.25">
      <c r="E5337">
        <v>5331</v>
      </c>
      <c r="G5337" t="b">
        <v>0</v>
      </c>
    </row>
    <row r="5338" spans="5:7" x14ac:dyDescent="0.25">
      <c r="E5338">
        <v>5332</v>
      </c>
      <c r="G5338" t="b">
        <v>0</v>
      </c>
    </row>
    <row r="5339" spans="5:7" x14ac:dyDescent="0.25">
      <c r="E5339">
        <v>5333</v>
      </c>
      <c r="G5339" t="b">
        <v>0</v>
      </c>
    </row>
    <row r="5340" spans="5:7" x14ac:dyDescent="0.25">
      <c r="E5340">
        <v>5334</v>
      </c>
      <c r="G5340" t="b">
        <v>0</v>
      </c>
    </row>
    <row r="5341" spans="5:7" x14ac:dyDescent="0.25">
      <c r="E5341">
        <v>5335</v>
      </c>
      <c r="G5341" t="b">
        <v>0</v>
      </c>
    </row>
    <row r="5342" spans="5:7" x14ac:dyDescent="0.25">
      <c r="E5342">
        <v>5336</v>
      </c>
      <c r="G5342" t="b">
        <v>0</v>
      </c>
    </row>
    <row r="5343" spans="5:7" x14ac:dyDescent="0.25">
      <c r="E5343">
        <v>5337</v>
      </c>
      <c r="G5343" t="b">
        <v>0</v>
      </c>
    </row>
    <row r="5344" spans="5:7" x14ac:dyDescent="0.25">
      <c r="E5344">
        <v>5338</v>
      </c>
      <c r="G5344" t="b">
        <v>0</v>
      </c>
    </row>
    <row r="5345" spans="5:7" x14ac:dyDescent="0.25">
      <c r="E5345">
        <v>5339</v>
      </c>
      <c r="G5345" t="b">
        <v>0</v>
      </c>
    </row>
    <row r="5346" spans="5:7" x14ac:dyDescent="0.25">
      <c r="E5346">
        <v>5340</v>
      </c>
      <c r="G5346" t="b">
        <v>0</v>
      </c>
    </row>
    <row r="5347" spans="5:7" x14ac:dyDescent="0.25">
      <c r="E5347">
        <v>5341</v>
      </c>
      <c r="G5347" t="b">
        <v>0</v>
      </c>
    </row>
    <row r="5348" spans="5:7" x14ac:dyDescent="0.25">
      <c r="E5348">
        <v>5342</v>
      </c>
      <c r="G5348" t="b">
        <v>0</v>
      </c>
    </row>
    <row r="5349" spans="5:7" x14ac:dyDescent="0.25">
      <c r="E5349">
        <v>5343</v>
      </c>
      <c r="G5349" t="b">
        <v>0</v>
      </c>
    </row>
    <row r="5350" spans="5:7" x14ac:dyDescent="0.25">
      <c r="E5350">
        <v>5344</v>
      </c>
      <c r="G5350" t="b">
        <v>0</v>
      </c>
    </row>
    <row r="5351" spans="5:7" x14ac:dyDescent="0.25">
      <c r="E5351">
        <v>5345</v>
      </c>
      <c r="G5351" t="b">
        <v>0</v>
      </c>
    </row>
    <row r="5352" spans="5:7" x14ac:dyDescent="0.25">
      <c r="E5352">
        <v>5346</v>
      </c>
      <c r="G5352" t="b">
        <v>0</v>
      </c>
    </row>
    <row r="5353" spans="5:7" x14ac:dyDescent="0.25">
      <c r="E5353">
        <v>5347</v>
      </c>
      <c r="G5353" t="b">
        <v>0</v>
      </c>
    </row>
    <row r="5354" spans="5:7" x14ac:dyDescent="0.25">
      <c r="E5354">
        <v>5348</v>
      </c>
      <c r="G5354" t="b">
        <v>0</v>
      </c>
    </row>
    <row r="5355" spans="5:7" x14ac:dyDescent="0.25">
      <c r="E5355">
        <v>5349</v>
      </c>
      <c r="G5355" t="b">
        <v>0</v>
      </c>
    </row>
    <row r="5356" spans="5:7" x14ac:dyDescent="0.25">
      <c r="E5356">
        <v>5350</v>
      </c>
      <c r="G5356" t="b">
        <v>0</v>
      </c>
    </row>
    <row r="5357" spans="5:7" x14ac:dyDescent="0.25">
      <c r="E5357">
        <v>5351</v>
      </c>
      <c r="G5357" t="b">
        <v>0</v>
      </c>
    </row>
    <row r="5358" spans="5:7" x14ac:dyDescent="0.25">
      <c r="E5358">
        <v>5352</v>
      </c>
      <c r="G5358" t="b">
        <v>0</v>
      </c>
    </row>
    <row r="5359" spans="5:7" x14ac:dyDescent="0.25">
      <c r="E5359">
        <v>5353</v>
      </c>
      <c r="G5359" t="b">
        <v>0</v>
      </c>
    </row>
    <row r="5360" spans="5:7" x14ac:dyDescent="0.25">
      <c r="E5360">
        <v>5354</v>
      </c>
      <c r="G5360" t="b">
        <v>0</v>
      </c>
    </row>
    <row r="5361" spans="5:7" x14ac:dyDescent="0.25">
      <c r="E5361">
        <v>5355</v>
      </c>
      <c r="G5361" t="b">
        <v>0</v>
      </c>
    </row>
    <row r="5362" spans="5:7" x14ac:dyDescent="0.25">
      <c r="E5362">
        <v>5356</v>
      </c>
      <c r="G5362" t="b">
        <v>1</v>
      </c>
    </row>
    <row r="5363" spans="5:7" x14ac:dyDescent="0.25">
      <c r="E5363">
        <v>5357</v>
      </c>
      <c r="G5363" t="b">
        <v>0</v>
      </c>
    </row>
    <row r="5364" spans="5:7" x14ac:dyDescent="0.25">
      <c r="E5364">
        <v>5358</v>
      </c>
      <c r="G5364" t="b">
        <v>1</v>
      </c>
    </row>
    <row r="5365" spans="5:7" x14ac:dyDescent="0.25">
      <c r="E5365">
        <v>5359</v>
      </c>
      <c r="G5365" t="b">
        <v>0</v>
      </c>
    </row>
    <row r="5366" spans="5:7" x14ac:dyDescent="0.25">
      <c r="E5366">
        <v>5360</v>
      </c>
      <c r="G5366" t="b">
        <v>0</v>
      </c>
    </row>
    <row r="5367" spans="5:7" x14ac:dyDescent="0.25">
      <c r="E5367">
        <v>5361</v>
      </c>
      <c r="G5367" t="b">
        <v>0</v>
      </c>
    </row>
    <row r="5368" spans="5:7" x14ac:dyDescent="0.25">
      <c r="E5368">
        <v>5362</v>
      </c>
      <c r="G5368" t="b">
        <v>0</v>
      </c>
    </row>
    <row r="5369" spans="5:7" x14ac:dyDescent="0.25">
      <c r="E5369">
        <v>5363</v>
      </c>
      <c r="G5369" t="b">
        <v>0</v>
      </c>
    </row>
    <row r="5370" spans="5:7" x14ac:dyDescent="0.25">
      <c r="E5370">
        <v>5364</v>
      </c>
      <c r="G5370" t="b">
        <v>0</v>
      </c>
    </row>
    <row r="5371" spans="5:7" x14ac:dyDescent="0.25">
      <c r="E5371">
        <v>5365</v>
      </c>
      <c r="G5371" t="b">
        <v>1</v>
      </c>
    </row>
    <row r="5372" spans="5:7" x14ac:dyDescent="0.25">
      <c r="E5372">
        <v>5366</v>
      </c>
      <c r="G5372" t="b">
        <v>0</v>
      </c>
    </row>
    <row r="5373" spans="5:7" x14ac:dyDescent="0.25">
      <c r="E5373">
        <v>5367</v>
      </c>
      <c r="G5373" t="b">
        <v>0</v>
      </c>
    </row>
    <row r="5374" spans="5:7" x14ac:dyDescent="0.25">
      <c r="E5374">
        <v>5368</v>
      </c>
      <c r="G5374" t="b">
        <v>0</v>
      </c>
    </row>
    <row r="5375" spans="5:7" x14ac:dyDescent="0.25">
      <c r="E5375">
        <v>5369</v>
      </c>
      <c r="G5375" t="b">
        <v>0</v>
      </c>
    </row>
    <row r="5376" spans="5:7" x14ac:dyDescent="0.25">
      <c r="E5376">
        <v>5370</v>
      </c>
      <c r="G5376" t="b">
        <v>0</v>
      </c>
    </row>
    <row r="5377" spans="5:7" x14ac:dyDescent="0.25">
      <c r="E5377">
        <v>5371</v>
      </c>
      <c r="G5377" t="b">
        <v>0</v>
      </c>
    </row>
    <row r="5378" spans="5:7" x14ac:dyDescent="0.25">
      <c r="E5378">
        <v>5372</v>
      </c>
      <c r="G5378" t="b">
        <v>0</v>
      </c>
    </row>
    <row r="5379" spans="5:7" x14ac:dyDescent="0.25">
      <c r="E5379">
        <v>5373</v>
      </c>
      <c r="G5379" t="b">
        <v>0</v>
      </c>
    </row>
    <row r="5380" spans="5:7" x14ac:dyDescent="0.25">
      <c r="E5380">
        <v>5374</v>
      </c>
      <c r="G5380" t="b">
        <v>0</v>
      </c>
    </row>
    <row r="5381" spans="5:7" x14ac:dyDescent="0.25">
      <c r="E5381">
        <v>5375</v>
      </c>
      <c r="G5381" t="b">
        <v>0</v>
      </c>
    </row>
    <row r="5382" spans="5:7" x14ac:dyDescent="0.25">
      <c r="E5382">
        <v>5376</v>
      </c>
      <c r="G5382" t="b">
        <v>0</v>
      </c>
    </row>
    <row r="5383" spans="5:7" x14ac:dyDescent="0.25">
      <c r="E5383">
        <v>5377</v>
      </c>
      <c r="G5383" t="b">
        <v>0</v>
      </c>
    </row>
    <row r="5384" spans="5:7" x14ac:dyDescent="0.25">
      <c r="E5384">
        <v>5378</v>
      </c>
      <c r="G5384" t="b">
        <v>1</v>
      </c>
    </row>
    <row r="5385" spans="5:7" x14ac:dyDescent="0.25">
      <c r="E5385">
        <v>5379</v>
      </c>
      <c r="G5385" t="b">
        <v>0</v>
      </c>
    </row>
    <row r="5386" spans="5:7" x14ac:dyDescent="0.25">
      <c r="E5386">
        <v>5380</v>
      </c>
      <c r="G5386" t="b">
        <v>0</v>
      </c>
    </row>
    <row r="5387" spans="5:7" x14ac:dyDescent="0.25">
      <c r="E5387">
        <v>5381</v>
      </c>
      <c r="G5387" t="b">
        <v>0</v>
      </c>
    </row>
    <row r="5388" spans="5:7" x14ac:dyDescent="0.25">
      <c r="E5388">
        <v>5382</v>
      </c>
      <c r="G5388" t="b">
        <v>0</v>
      </c>
    </row>
    <row r="5389" spans="5:7" x14ac:dyDescent="0.25">
      <c r="E5389">
        <v>5383</v>
      </c>
      <c r="G5389" t="b">
        <v>0</v>
      </c>
    </row>
    <row r="5390" spans="5:7" x14ac:dyDescent="0.25">
      <c r="E5390">
        <v>5384</v>
      </c>
      <c r="G5390" t="b">
        <v>0</v>
      </c>
    </row>
    <row r="5391" spans="5:7" x14ac:dyDescent="0.25">
      <c r="E5391">
        <v>5385</v>
      </c>
      <c r="G5391" t="b">
        <v>0</v>
      </c>
    </row>
    <row r="5392" spans="5:7" x14ac:dyDescent="0.25">
      <c r="E5392">
        <v>5386</v>
      </c>
      <c r="G5392" t="b">
        <v>0</v>
      </c>
    </row>
    <row r="5393" spans="5:7" x14ac:dyDescent="0.25">
      <c r="E5393">
        <v>5387</v>
      </c>
      <c r="G5393" t="b">
        <v>0</v>
      </c>
    </row>
    <row r="5394" spans="5:7" x14ac:dyDescent="0.25">
      <c r="E5394">
        <v>5388</v>
      </c>
      <c r="G5394" t="b">
        <v>0</v>
      </c>
    </row>
    <row r="5395" spans="5:7" x14ac:dyDescent="0.25">
      <c r="E5395">
        <v>5389</v>
      </c>
      <c r="G5395" t="b">
        <v>0</v>
      </c>
    </row>
    <row r="5396" spans="5:7" x14ac:dyDescent="0.25">
      <c r="E5396">
        <v>5390</v>
      </c>
      <c r="G5396" t="b">
        <v>0</v>
      </c>
    </row>
    <row r="5397" spans="5:7" x14ac:dyDescent="0.25">
      <c r="E5397">
        <v>5391</v>
      </c>
      <c r="G5397" t="b">
        <v>0</v>
      </c>
    </row>
    <row r="5398" spans="5:7" x14ac:dyDescent="0.25">
      <c r="E5398">
        <v>5392</v>
      </c>
      <c r="G5398" t="b">
        <v>0</v>
      </c>
    </row>
    <row r="5399" spans="5:7" x14ac:dyDescent="0.25">
      <c r="E5399">
        <v>5393</v>
      </c>
      <c r="G5399" t="b">
        <v>0</v>
      </c>
    </row>
    <row r="5400" spans="5:7" x14ac:dyDescent="0.25">
      <c r="E5400">
        <v>5394</v>
      </c>
      <c r="G5400" t="b">
        <v>0</v>
      </c>
    </row>
    <row r="5401" spans="5:7" x14ac:dyDescent="0.25">
      <c r="E5401">
        <v>5395</v>
      </c>
      <c r="G5401" t="b">
        <v>0</v>
      </c>
    </row>
    <row r="5402" spans="5:7" x14ac:dyDescent="0.25">
      <c r="E5402">
        <v>5396</v>
      </c>
      <c r="G5402" t="b">
        <v>0</v>
      </c>
    </row>
    <row r="5403" spans="5:7" x14ac:dyDescent="0.25">
      <c r="E5403">
        <v>5397</v>
      </c>
      <c r="G5403" t="b">
        <v>0</v>
      </c>
    </row>
    <row r="5404" spans="5:7" x14ac:dyDescent="0.25">
      <c r="E5404">
        <v>5398</v>
      </c>
      <c r="G5404" t="b">
        <v>0</v>
      </c>
    </row>
    <row r="5405" spans="5:7" x14ac:dyDescent="0.25">
      <c r="E5405">
        <v>5399</v>
      </c>
      <c r="G5405" t="b">
        <v>0</v>
      </c>
    </row>
    <row r="5406" spans="5:7" x14ac:dyDescent="0.25">
      <c r="E5406">
        <v>5400</v>
      </c>
      <c r="G5406" t="b">
        <v>0</v>
      </c>
    </row>
    <row r="5407" spans="5:7" x14ac:dyDescent="0.25">
      <c r="E5407">
        <v>5401</v>
      </c>
      <c r="G5407" t="b">
        <v>0</v>
      </c>
    </row>
    <row r="5408" spans="5:7" x14ac:dyDescent="0.25">
      <c r="E5408">
        <v>5402</v>
      </c>
      <c r="G5408" t="b">
        <v>0</v>
      </c>
    </row>
    <row r="5409" spans="5:7" x14ac:dyDescent="0.25">
      <c r="E5409">
        <v>5403</v>
      </c>
      <c r="G5409" t="b">
        <v>0</v>
      </c>
    </row>
    <row r="5410" spans="5:7" x14ac:dyDescent="0.25">
      <c r="E5410">
        <v>5404</v>
      </c>
      <c r="G5410" t="b">
        <v>0</v>
      </c>
    </row>
    <row r="5411" spans="5:7" x14ac:dyDescent="0.25">
      <c r="E5411">
        <v>5405</v>
      </c>
      <c r="G5411" t="b">
        <v>0</v>
      </c>
    </row>
    <row r="5412" spans="5:7" x14ac:dyDescent="0.25">
      <c r="E5412">
        <v>5406</v>
      </c>
      <c r="G5412" t="b">
        <v>0</v>
      </c>
    </row>
    <row r="5413" spans="5:7" x14ac:dyDescent="0.25">
      <c r="E5413">
        <v>5407</v>
      </c>
      <c r="G5413" t="b">
        <v>0</v>
      </c>
    </row>
    <row r="5414" spans="5:7" x14ac:dyDescent="0.25">
      <c r="E5414">
        <v>5408</v>
      </c>
      <c r="G5414" t="b">
        <v>0</v>
      </c>
    </row>
    <row r="5415" spans="5:7" x14ac:dyDescent="0.25">
      <c r="E5415">
        <v>5409</v>
      </c>
      <c r="G5415" t="b">
        <v>0</v>
      </c>
    </row>
    <row r="5416" spans="5:7" x14ac:dyDescent="0.25">
      <c r="E5416">
        <v>5410</v>
      </c>
      <c r="G5416" t="b">
        <v>1</v>
      </c>
    </row>
    <row r="5417" spans="5:7" x14ac:dyDescent="0.25">
      <c r="E5417">
        <v>5411</v>
      </c>
      <c r="G5417" t="b">
        <v>0</v>
      </c>
    </row>
    <row r="5418" spans="5:7" x14ac:dyDescent="0.25">
      <c r="E5418">
        <v>5412</v>
      </c>
      <c r="G5418" t="b">
        <v>0</v>
      </c>
    </row>
    <row r="5419" spans="5:7" x14ac:dyDescent="0.25">
      <c r="E5419">
        <v>5413</v>
      </c>
      <c r="G5419" t="b">
        <v>0</v>
      </c>
    </row>
    <row r="5420" spans="5:7" x14ac:dyDescent="0.25">
      <c r="E5420">
        <v>5414</v>
      </c>
      <c r="G5420" t="b">
        <v>0</v>
      </c>
    </row>
    <row r="5421" spans="5:7" x14ac:dyDescent="0.25">
      <c r="E5421">
        <v>5415</v>
      </c>
      <c r="G5421" t="b">
        <v>0</v>
      </c>
    </row>
    <row r="5422" spans="5:7" x14ac:dyDescent="0.25">
      <c r="E5422">
        <v>5416</v>
      </c>
      <c r="G5422" t="b">
        <v>0</v>
      </c>
    </row>
    <row r="5423" spans="5:7" x14ac:dyDescent="0.25">
      <c r="E5423">
        <v>5417</v>
      </c>
      <c r="G5423" t="b">
        <v>0</v>
      </c>
    </row>
    <row r="5424" spans="5:7" x14ac:dyDescent="0.25">
      <c r="E5424">
        <v>5418</v>
      </c>
      <c r="G5424" t="b">
        <v>0</v>
      </c>
    </row>
    <row r="5425" spans="5:7" x14ac:dyDescent="0.25">
      <c r="E5425">
        <v>5419</v>
      </c>
      <c r="G5425" t="b">
        <v>0</v>
      </c>
    </row>
    <row r="5426" spans="5:7" x14ac:dyDescent="0.25">
      <c r="E5426">
        <v>5420</v>
      </c>
      <c r="G5426" t="b">
        <v>0</v>
      </c>
    </row>
    <row r="5427" spans="5:7" x14ac:dyDescent="0.25">
      <c r="E5427">
        <v>5421</v>
      </c>
      <c r="G5427" t="b">
        <v>0</v>
      </c>
    </row>
    <row r="5428" spans="5:7" x14ac:dyDescent="0.25">
      <c r="E5428">
        <v>5422</v>
      </c>
      <c r="G5428" t="b">
        <v>0</v>
      </c>
    </row>
    <row r="5429" spans="5:7" x14ac:dyDescent="0.25">
      <c r="E5429">
        <v>5423</v>
      </c>
      <c r="G5429" t="b">
        <v>0</v>
      </c>
    </row>
    <row r="5430" spans="5:7" x14ac:dyDescent="0.25">
      <c r="E5430">
        <v>5424</v>
      </c>
      <c r="G5430" t="b">
        <v>0</v>
      </c>
    </row>
    <row r="5431" spans="5:7" x14ac:dyDescent="0.25">
      <c r="E5431">
        <v>5425</v>
      </c>
      <c r="G5431" t="b">
        <v>0</v>
      </c>
    </row>
    <row r="5432" spans="5:7" x14ac:dyDescent="0.25">
      <c r="E5432">
        <v>5426</v>
      </c>
      <c r="G5432" t="b">
        <v>0</v>
      </c>
    </row>
    <row r="5433" spans="5:7" x14ac:dyDescent="0.25">
      <c r="E5433">
        <v>5427</v>
      </c>
      <c r="G5433" t="b">
        <v>0</v>
      </c>
    </row>
    <row r="5434" spans="5:7" x14ac:dyDescent="0.25">
      <c r="E5434">
        <v>5428</v>
      </c>
      <c r="G5434" t="b">
        <v>0</v>
      </c>
    </row>
    <row r="5435" spans="5:7" x14ac:dyDescent="0.25">
      <c r="E5435">
        <v>5429</v>
      </c>
      <c r="G5435" t="b">
        <v>0</v>
      </c>
    </row>
    <row r="5436" spans="5:7" x14ac:dyDescent="0.25">
      <c r="E5436">
        <v>5430</v>
      </c>
      <c r="G5436" t="b">
        <v>0</v>
      </c>
    </row>
    <row r="5437" spans="5:7" x14ac:dyDescent="0.25">
      <c r="E5437">
        <v>5431</v>
      </c>
      <c r="G5437" t="b">
        <v>0</v>
      </c>
    </row>
    <row r="5438" spans="5:7" x14ac:dyDescent="0.25">
      <c r="E5438">
        <v>5432</v>
      </c>
      <c r="G5438" t="b">
        <v>0</v>
      </c>
    </row>
    <row r="5439" spans="5:7" x14ac:dyDescent="0.25">
      <c r="E5439">
        <v>5433</v>
      </c>
      <c r="G5439" t="b">
        <v>0</v>
      </c>
    </row>
    <row r="5440" spans="5:7" x14ac:dyDescent="0.25">
      <c r="E5440">
        <v>5434</v>
      </c>
      <c r="G5440" t="b">
        <v>0</v>
      </c>
    </row>
    <row r="5441" spans="5:7" x14ac:dyDescent="0.25">
      <c r="E5441">
        <v>5435</v>
      </c>
      <c r="G5441" t="b">
        <v>0</v>
      </c>
    </row>
    <row r="5442" spans="5:7" x14ac:dyDescent="0.25">
      <c r="E5442">
        <v>5436</v>
      </c>
      <c r="G5442" t="b">
        <v>0</v>
      </c>
    </row>
    <row r="5443" spans="5:7" x14ac:dyDescent="0.25">
      <c r="E5443">
        <v>5437</v>
      </c>
      <c r="G5443" t="b">
        <v>0</v>
      </c>
    </row>
    <row r="5444" spans="5:7" x14ac:dyDescent="0.25">
      <c r="E5444">
        <v>5438</v>
      </c>
      <c r="G5444" t="b">
        <v>0</v>
      </c>
    </row>
    <row r="5445" spans="5:7" x14ac:dyDescent="0.25">
      <c r="E5445">
        <v>5439</v>
      </c>
      <c r="G5445" t="b">
        <v>0</v>
      </c>
    </row>
    <row r="5446" spans="5:7" x14ac:dyDescent="0.25">
      <c r="E5446">
        <v>5440</v>
      </c>
      <c r="G5446" t="b">
        <v>1</v>
      </c>
    </row>
    <row r="5447" spans="5:7" x14ac:dyDescent="0.25">
      <c r="E5447">
        <v>5441</v>
      </c>
      <c r="G5447" t="b">
        <v>0</v>
      </c>
    </row>
    <row r="5448" spans="5:7" x14ac:dyDescent="0.25">
      <c r="E5448">
        <v>5442</v>
      </c>
      <c r="G5448" t="b">
        <v>0</v>
      </c>
    </row>
    <row r="5449" spans="5:7" x14ac:dyDescent="0.25">
      <c r="E5449">
        <v>5443</v>
      </c>
      <c r="G5449" t="b">
        <v>0</v>
      </c>
    </row>
    <row r="5450" spans="5:7" x14ac:dyDescent="0.25">
      <c r="E5450">
        <v>5444</v>
      </c>
      <c r="G5450" t="b">
        <v>0</v>
      </c>
    </row>
    <row r="5451" spans="5:7" x14ac:dyDescent="0.25">
      <c r="E5451">
        <v>5445</v>
      </c>
      <c r="G5451" t="b">
        <v>0</v>
      </c>
    </row>
    <row r="5452" spans="5:7" x14ac:dyDescent="0.25">
      <c r="E5452">
        <v>5446</v>
      </c>
      <c r="G5452" t="b">
        <v>0</v>
      </c>
    </row>
    <row r="5453" spans="5:7" x14ac:dyDescent="0.25">
      <c r="E5453">
        <v>5447</v>
      </c>
      <c r="G5453" t="b">
        <v>0</v>
      </c>
    </row>
    <row r="5454" spans="5:7" x14ac:dyDescent="0.25">
      <c r="E5454">
        <v>5448</v>
      </c>
      <c r="G5454" t="b">
        <v>0</v>
      </c>
    </row>
    <row r="5455" spans="5:7" x14ac:dyDescent="0.25">
      <c r="E5455">
        <v>5449</v>
      </c>
      <c r="G5455" t="b">
        <v>0</v>
      </c>
    </row>
    <row r="5456" spans="5:7" x14ac:dyDescent="0.25">
      <c r="E5456">
        <v>5450</v>
      </c>
      <c r="G5456" t="b">
        <v>0</v>
      </c>
    </row>
    <row r="5457" spans="5:7" x14ac:dyDescent="0.25">
      <c r="E5457">
        <v>5451</v>
      </c>
      <c r="G5457" t="b">
        <v>0</v>
      </c>
    </row>
    <row r="5458" spans="5:7" x14ac:dyDescent="0.25">
      <c r="E5458">
        <v>5452</v>
      </c>
      <c r="G5458" t="b">
        <v>0</v>
      </c>
    </row>
    <row r="5459" spans="5:7" x14ac:dyDescent="0.25">
      <c r="E5459">
        <v>5453</v>
      </c>
      <c r="G5459" t="b">
        <v>0</v>
      </c>
    </row>
    <row r="5460" spans="5:7" x14ac:dyDescent="0.25">
      <c r="E5460">
        <v>5454</v>
      </c>
      <c r="G5460" t="b">
        <v>0</v>
      </c>
    </row>
    <row r="5461" spans="5:7" x14ac:dyDescent="0.25">
      <c r="E5461">
        <v>5455</v>
      </c>
      <c r="G5461" t="b">
        <v>0</v>
      </c>
    </row>
    <row r="5462" spans="5:7" x14ac:dyDescent="0.25">
      <c r="E5462">
        <v>5456</v>
      </c>
      <c r="G5462" t="b">
        <v>0</v>
      </c>
    </row>
    <row r="5463" spans="5:7" x14ac:dyDescent="0.25">
      <c r="E5463">
        <v>5457</v>
      </c>
      <c r="G5463" t="b">
        <v>0</v>
      </c>
    </row>
    <row r="5464" spans="5:7" x14ac:dyDescent="0.25">
      <c r="E5464">
        <v>5458</v>
      </c>
      <c r="G5464" t="b">
        <v>0</v>
      </c>
    </row>
    <row r="5465" spans="5:7" x14ac:dyDescent="0.25">
      <c r="E5465">
        <v>5459</v>
      </c>
      <c r="G5465" t="b">
        <v>0</v>
      </c>
    </row>
    <row r="5466" spans="5:7" x14ac:dyDescent="0.25">
      <c r="E5466">
        <v>5460</v>
      </c>
      <c r="G5466" t="b">
        <v>0</v>
      </c>
    </row>
    <row r="5467" spans="5:7" x14ac:dyDescent="0.25">
      <c r="E5467">
        <v>5461</v>
      </c>
      <c r="G5467" t="b">
        <v>1</v>
      </c>
    </row>
    <row r="5468" spans="5:7" x14ac:dyDescent="0.25">
      <c r="E5468">
        <v>5462</v>
      </c>
      <c r="G5468" t="b">
        <v>0</v>
      </c>
    </row>
    <row r="5469" spans="5:7" x14ac:dyDescent="0.25">
      <c r="E5469">
        <v>5463</v>
      </c>
      <c r="G5469" t="b">
        <v>1</v>
      </c>
    </row>
    <row r="5470" spans="5:7" x14ac:dyDescent="0.25">
      <c r="E5470">
        <v>5464</v>
      </c>
      <c r="G5470" t="b">
        <v>0</v>
      </c>
    </row>
    <row r="5471" spans="5:7" x14ac:dyDescent="0.25">
      <c r="E5471">
        <v>5465</v>
      </c>
      <c r="G5471" t="b">
        <v>0</v>
      </c>
    </row>
    <row r="5472" spans="5:7" x14ac:dyDescent="0.25">
      <c r="E5472">
        <v>5466</v>
      </c>
      <c r="G5472" t="b">
        <v>0</v>
      </c>
    </row>
    <row r="5473" spans="5:7" x14ac:dyDescent="0.25">
      <c r="E5473">
        <v>5467</v>
      </c>
      <c r="G5473" t="b">
        <v>0</v>
      </c>
    </row>
    <row r="5474" spans="5:7" x14ac:dyDescent="0.25">
      <c r="E5474">
        <v>5468</v>
      </c>
      <c r="G5474" t="b">
        <v>0</v>
      </c>
    </row>
    <row r="5475" spans="5:7" x14ac:dyDescent="0.25">
      <c r="E5475">
        <v>5469</v>
      </c>
      <c r="G5475" t="b">
        <v>0</v>
      </c>
    </row>
    <row r="5476" spans="5:7" x14ac:dyDescent="0.25">
      <c r="E5476">
        <v>5470</v>
      </c>
      <c r="G5476" t="b">
        <v>0</v>
      </c>
    </row>
    <row r="5477" spans="5:7" x14ac:dyDescent="0.25">
      <c r="E5477">
        <v>5471</v>
      </c>
      <c r="G5477" t="b">
        <v>0</v>
      </c>
    </row>
    <row r="5478" spans="5:7" x14ac:dyDescent="0.25">
      <c r="E5478">
        <v>5472</v>
      </c>
      <c r="G5478" t="b">
        <v>0</v>
      </c>
    </row>
    <row r="5479" spans="5:7" x14ac:dyDescent="0.25">
      <c r="E5479">
        <v>5473</v>
      </c>
      <c r="G5479" t="b">
        <v>0</v>
      </c>
    </row>
    <row r="5480" spans="5:7" x14ac:dyDescent="0.25">
      <c r="E5480">
        <v>5474</v>
      </c>
      <c r="G5480" t="b">
        <v>1</v>
      </c>
    </row>
    <row r="5481" spans="5:7" x14ac:dyDescent="0.25">
      <c r="E5481">
        <v>5475</v>
      </c>
      <c r="G5481" t="b">
        <v>0</v>
      </c>
    </row>
    <row r="5482" spans="5:7" x14ac:dyDescent="0.25">
      <c r="E5482">
        <v>5476</v>
      </c>
      <c r="G5482" t="b">
        <v>0</v>
      </c>
    </row>
    <row r="5483" spans="5:7" x14ac:dyDescent="0.25">
      <c r="E5483">
        <v>5477</v>
      </c>
      <c r="G5483" t="b">
        <v>0</v>
      </c>
    </row>
    <row r="5484" spans="5:7" x14ac:dyDescent="0.25">
      <c r="E5484">
        <v>5478</v>
      </c>
      <c r="G5484" t="b">
        <v>0</v>
      </c>
    </row>
    <row r="5485" spans="5:7" x14ac:dyDescent="0.25">
      <c r="E5485">
        <v>5479</v>
      </c>
      <c r="G5485" t="b">
        <v>0</v>
      </c>
    </row>
    <row r="5486" spans="5:7" x14ac:dyDescent="0.25">
      <c r="E5486">
        <v>5480</v>
      </c>
      <c r="G5486" t="b">
        <v>1</v>
      </c>
    </row>
    <row r="5487" spans="5:7" x14ac:dyDescent="0.25">
      <c r="E5487">
        <v>5481</v>
      </c>
      <c r="G5487" t="b">
        <v>0</v>
      </c>
    </row>
    <row r="5488" spans="5:7" x14ac:dyDescent="0.25">
      <c r="E5488">
        <v>5482</v>
      </c>
      <c r="G5488" t="b">
        <v>0</v>
      </c>
    </row>
    <row r="5489" spans="5:7" x14ac:dyDescent="0.25">
      <c r="E5489">
        <v>5483</v>
      </c>
      <c r="G5489" t="b">
        <v>0</v>
      </c>
    </row>
    <row r="5490" spans="5:7" x14ac:dyDescent="0.25">
      <c r="E5490">
        <v>5484</v>
      </c>
      <c r="G5490" t="b">
        <v>0</v>
      </c>
    </row>
    <row r="5491" spans="5:7" x14ac:dyDescent="0.25">
      <c r="E5491">
        <v>5485</v>
      </c>
      <c r="G5491" t="b">
        <v>0</v>
      </c>
    </row>
    <row r="5492" spans="5:7" x14ac:dyDescent="0.25">
      <c r="E5492">
        <v>5486</v>
      </c>
      <c r="G5492" t="b">
        <v>0</v>
      </c>
    </row>
    <row r="5493" spans="5:7" x14ac:dyDescent="0.25">
      <c r="E5493">
        <v>5487</v>
      </c>
      <c r="G5493" t="b">
        <v>1</v>
      </c>
    </row>
    <row r="5494" spans="5:7" x14ac:dyDescent="0.25">
      <c r="E5494">
        <v>5488</v>
      </c>
      <c r="G5494" t="b">
        <v>0</v>
      </c>
    </row>
    <row r="5495" spans="5:7" x14ac:dyDescent="0.25">
      <c r="E5495">
        <v>5489</v>
      </c>
      <c r="G5495" t="b">
        <v>1</v>
      </c>
    </row>
    <row r="5496" spans="5:7" x14ac:dyDescent="0.25">
      <c r="E5496">
        <v>5490</v>
      </c>
      <c r="G5496" t="b">
        <v>0</v>
      </c>
    </row>
    <row r="5497" spans="5:7" x14ac:dyDescent="0.25">
      <c r="E5497">
        <v>5491</v>
      </c>
      <c r="G5497" t="b">
        <v>0</v>
      </c>
    </row>
    <row r="5498" spans="5:7" x14ac:dyDescent="0.25">
      <c r="E5498">
        <v>5492</v>
      </c>
      <c r="G5498" t="b">
        <v>1</v>
      </c>
    </row>
    <row r="5499" spans="5:7" x14ac:dyDescent="0.25">
      <c r="E5499">
        <v>5493</v>
      </c>
      <c r="G5499" t="b">
        <v>1</v>
      </c>
    </row>
    <row r="5500" spans="5:7" x14ac:dyDescent="0.25">
      <c r="E5500">
        <v>5494</v>
      </c>
      <c r="G5500" t="b">
        <v>0</v>
      </c>
    </row>
    <row r="5501" spans="5:7" x14ac:dyDescent="0.25">
      <c r="E5501">
        <v>5495</v>
      </c>
      <c r="G5501" t="b">
        <v>0</v>
      </c>
    </row>
    <row r="5502" spans="5:7" x14ac:dyDescent="0.25">
      <c r="E5502">
        <v>5496</v>
      </c>
      <c r="G5502" t="b">
        <v>0</v>
      </c>
    </row>
    <row r="5503" spans="5:7" x14ac:dyDescent="0.25">
      <c r="E5503">
        <v>5497</v>
      </c>
      <c r="G5503" t="b">
        <v>0</v>
      </c>
    </row>
    <row r="5504" spans="5:7" x14ac:dyDescent="0.25">
      <c r="E5504">
        <v>5498</v>
      </c>
      <c r="G5504" t="b">
        <v>0</v>
      </c>
    </row>
    <row r="5505" spans="5:7" x14ac:dyDescent="0.25">
      <c r="E5505">
        <v>5499</v>
      </c>
      <c r="G5505" t="b">
        <v>1</v>
      </c>
    </row>
    <row r="5506" spans="5:7" x14ac:dyDescent="0.25">
      <c r="E5506">
        <v>5500</v>
      </c>
      <c r="G5506" t="b">
        <v>0</v>
      </c>
    </row>
    <row r="5507" spans="5:7" x14ac:dyDescent="0.25">
      <c r="E5507">
        <v>5501</v>
      </c>
      <c r="G5507" t="b">
        <v>0</v>
      </c>
    </row>
    <row r="5508" spans="5:7" x14ac:dyDescent="0.25">
      <c r="E5508">
        <v>5502</v>
      </c>
      <c r="G5508" t="b">
        <v>0</v>
      </c>
    </row>
    <row r="5509" spans="5:7" x14ac:dyDescent="0.25">
      <c r="E5509">
        <v>5503</v>
      </c>
      <c r="G5509" t="b">
        <v>0</v>
      </c>
    </row>
    <row r="5510" spans="5:7" x14ac:dyDescent="0.25">
      <c r="E5510">
        <v>5504</v>
      </c>
      <c r="G5510" t="b">
        <v>1</v>
      </c>
    </row>
    <row r="5511" spans="5:7" x14ac:dyDescent="0.25">
      <c r="E5511">
        <v>5505</v>
      </c>
      <c r="G5511" t="b">
        <v>0</v>
      </c>
    </row>
    <row r="5512" spans="5:7" x14ac:dyDescent="0.25">
      <c r="E5512">
        <v>5506</v>
      </c>
      <c r="G5512" t="b">
        <v>0</v>
      </c>
    </row>
    <row r="5513" spans="5:7" x14ac:dyDescent="0.25">
      <c r="E5513">
        <v>5507</v>
      </c>
      <c r="G5513" t="b">
        <v>0</v>
      </c>
    </row>
    <row r="5514" spans="5:7" x14ac:dyDescent="0.25">
      <c r="E5514">
        <v>5508</v>
      </c>
      <c r="G5514" t="b">
        <v>0</v>
      </c>
    </row>
    <row r="5515" spans="5:7" x14ac:dyDescent="0.25">
      <c r="E5515">
        <v>5509</v>
      </c>
      <c r="G5515" t="b">
        <v>0</v>
      </c>
    </row>
    <row r="5516" spans="5:7" x14ac:dyDescent="0.25">
      <c r="E5516">
        <v>5510</v>
      </c>
      <c r="G5516" t="b">
        <v>1</v>
      </c>
    </row>
    <row r="5517" spans="5:7" x14ac:dyDescent="0.25">
      <c r="E5517">
        <v>5511</v>
      </c>
      <c r="G5517" t="b">
        <v>0</v>
      </c>
    </row>
    <row r="5518" spans="5:7" x14ac:dyDescent="0.25">
      <c r="E5518">
        <v>5512</v>
      </c>
      <c r="G5518" t="b">
        <v>0</v>
      </c>
    </row>
    <row r="5519" spans="5:7" x14ac:dyDescent="0.25">
      <c r="E5519">
        <v>5513</v>
      </c>
      <c r="G5519" t="b">
        <v>0</v>
      </c>
    </row>
    <row r="5520" spans="5:7" x14ac:dyDescent="0.25">
      <c r="E5520">
        <v>5514</v>
      </c>
      <c r="G5520" t="b">
        <v>0</v>
      </c>
    </row>
    <row r="5521" spans="5:7" x14ac:dyDescent="0.25">
      <c r="E5521">
        <v>5515</v>
      </c>
      <c r="G5521" t="b">
        <v>0</v>
      </c>
    </row>
    <row r="5522" spans="5:7" x14ac:dyDescent="0.25">
      <c r="E5522">
        <v>5516</v>
      </c>
      <c r="G5522" t="b">
        <v>0</v>
      </c>
    </row>
    <row r="5523" spans="5:7" x14ac:dyDescent="0.25">
      <c r="E5523">
        <v>5517</v>
      </c>
      <c r="G5523" t="b">
        <v>0</v>
      </c>
    </row>
    <row r="5524" spans="5:7" x14ac:dyDescent="0.25">
      <c r="E5524">
        <v>5518</v>
      </c>
      <c r="G5524" t="b">
        <v>0</v>
      </c>
    </row>
    <row r="5525" spans="5:7" x14ac:dyDescent="0.25">
      <c r="E5525">
        <v>5519</v>
      </c>
      <c r="G5525" t="b">
        <v>0</v>
      </c>
    </row>
    <row r="5526" spans="5:7" x14ac:dyDescent="0.25">
      <c r="E5526">
        <v>5520</v>
      </c>
      <c r="G5526" t="b">
        <v>0</v>
      </c>
    </row>
    <row r="5527" spans="5:7" x14ac:dyDescent="0.25">
      <c r="E5527">
        <v>5521</v>
      </c>
      <c r="G5527" t="b">
        <v>0</v>
      </c>
    </row>
    <row r="5528" spans="5:7" x14ac:dyDescent="0.25">
      <c r="E5528">
        <v>5522</v>
      </c>
      <c r="G5528" t="b">
        <v>0</v>
      </c>
    </row>
    <row r="5529" spans="5:7" x14ac:dyDescent="0.25">
      <c r="E5529">
        <v>5523</v>
      </c>
      <c r="G5529" t="b">
        <v>0</v>
      </c>
    </row>
    <row r="5530" spans="5:7" x14ac:dyDescent="0.25">
      <c r="E5530">
        <v>5524</v>
      </c>
      <c r="G5530" t="b">
        <v>0</v>
      </c>
    </row>
    <row r="5531" spans="5:7" x14ac:dyDescent="0.25">
      <c r="E5531">
        <v>5525</v>
      </c>
      <c r="G5531" t="b">
        <v>0</v>
      </c>
    </row>
    <row r="5532" spans="5:7" x14ac:dyDescent="0.25">
      <c r="E5532">
        <v>5526</v>
      </c>
      <c r="G5532" t="b">
        <v>0</v>
      </c>
    </row>
    <row r="5533" spans="5:7" x14ac:dyDescent="0.25">
      <c r="E5533">
        <v>5527</v>
      </c>
      <c r="G5533" t="b">
        <v>0</v>
      </c>
    </row>
    <row r="5534" spans="5:7" x14ac:dyDescent="0.25">
      <c r="E5534">
        <v>5528</v>
      </c>
      <c r="G5534" t="b">
        <v>0</v>
      </c>
    </row>
    <row r="5535" spans="5:7" x14ac:dyDescent="0.25">
      <c r="E5535">
        <v>5529</v>
      </c>
      <c r="G5535" t="b">
        <v>0</v>
      </c>
    </row>
    <row r="5536" spans="5:7" x14ac:dyDescent="0.25">
      <c r="E5536">
        <v>5530</v>
      </c>
      <c r="G5536" t="b">
        <v>0</v>
      </c>
    </row>
    <row r="5537" spans="5:7" x14ac:dyDescent="0.25">
      <c r="E5537">
        <v>5531</v>
      </c>
      <c r="G5537" t="b">
        <v>0</v>
      </c>
    </row>
    <row r="5538" spans="5:7" x14ac:dyDescent="0.25">
      <c r="E5538">
        <v>5532</v>
      </c>
      <c r="G5538" t="b">
        <v>0</v>
      </c>
    </row>
    <row r="5539" spans="5:7" x14ac:dyDescent="0.25">
      <c r="E5539">
        <v>5533</v>
      </c>
      <c r="G5539" t="b">
        <v>0</v>
      </c>
    </row>
    <row r="5540" spans="5:7" x14ac:dyDescent="0.25">
      <c r="E5540">
        <v>5534</v>
      </c>
      <c r="G5540" t="b">
        <v>0</v>
      </c>
    </row>
    <row r="5541" spans="5:7" x14ac:dyDescent="0.25">
      <c r="E5541">
        <v>5535</v>
      </c>
      <c r="G5541" t="b">
        <v>1</v>
      </c>
    </row>
    <row r="5542" spans="5:7" x14ac:dyDescent="0.25">
      <c r="E5542">
        <v>5536</v>
      </c>
      <c r="G5542" t="b">
        <v>0</v>
      </c>
    </row>
    <row r="5543" spans="5:7" x14ac:dyDescent="0.25">
      <c r="E5543">
        <v>5537</v>
      </c>
      <c r="G5543" t="b">
        <v>0</v>
      </c>
    </row>
    <row r="5544" spans="5:7" x14ac:dyDescent="0.25">
      <c r="E5544">
        <v>5538</v>
      </c>
      <c r="G5544" t="b">
        <v>0</v>
      </c>
    </row>
    <row r="5545" spans="5:7" x14ac:dyDescent="0.25">
      <c r="E5545">
        <v>5539</v>
      </c>
      <c r="G5545" t="b">
        <v>1</v>
      </c>
    </row>
    <row r="5546" spans="5:7" x14ac:dyDescent="0.25">
      <c r="E5546">
        <v>5540</v>
      </c>
      <c r="G5546" t="b">
        <v>1</v>
      </c>
    </row>
    <row r="5547" spans="5:7" x14ac:dyDescent="0.25">
      <c r="E5547">
        <v>5541</v>
      </c>
      <c r="G5547" t="b">
        <v>0</v>
      </c>
    </row>
    <row r="5548" spans="5:7" x14ac:dyDescent="0.25">
      <c r="E5548">
        <v>5542</v>
      </c>
      <c r="G5548" t="b">
        <v>0</v>
      </c>
    </row>
    <row r="5549" spans="5:7" x14ac:dyDescent="0.25">
      <c r="E5549">
        <v>5543</v>
      </c>
      <c r="G5549" t="b">
        <v>0</v>
      </c>
    </row>
    <row r="5550" spans="5:7" x14ac:dyDescent="0.25">
      <c r="E5550">
        <v>5544</v>
      </c>
      <c r="G5550" t="b">
        <v>0</v>
      </c>
    </row>
    <row r="5551" spans="5:7" x14ac:dyDescent="0.25">
      <c r="E5551">
        <v>5545</v>
      </c>
      <c r="G5551" t="b">
        <v>0</v>
      </c>
    </row>
    <row r="5552" spans="5:7" x14ac:dyDescent="0.25">
      <c r="E5552">
        <v>5546</v>
      </c>
      <c r="G5552" t="b">
        <v>0</v>
      </c>
    </row>
    <row r="5553" spans="5:7" x14ac:dyDescent="0.25">
      <c r="E5553">
        <v>5547</v>
      </c>
      <c r="G5553" t="b">
        <v>0</v>
      </c>
    </row>
    <row r="5554" spans="5:7" x14ac:dyDescent="0.25">
      <c r="E5554">
        <v>5548</v>
      </c>
      <c r="G5554" t="b">
        <v>0</v>
      </c>
    </row>
    <row r="5555" spans="5:7" x14ac:dyDescent="0.25">
      <c r="E5555">
        <v>5549</v>
      </c>
      <c r="G5555" t="b">
        <v>0</v>
      </c>
    </row>
    <row r="5556" spans="5:7" x14ac:dyDescent="0.25">
      <c r="E5556">
        <v>5550</v>
      </c>
      <c r="G5556" t="b">
        <v>0</v>
      </c>
    </row>
    <row r="5557" spans="5:7" x14ac:dyDescent="0.25">
      <c r="E5557">
        <v>5551</v>
      </c>
      <c r="G5557" t="b">
        <v>0</v>
      </c>
    </row>
    <row r="5558" spans="5:7" x14ac:dyDescent="0.25">
      <c r="E5558">
        <v>5552</v>
      </c>
      <c r="G5558" t="b">
        <v>0</v>
      </c>
    </row>
    <row r="5559" spans="5:7" x14ac:dyDescent="0.25">
      <c r="E5559">
        <v>5553</v>
      </c>
      <c r="G5559" t="b">
        <v>0</v>
      </c>
    </row>
    <row r="5560" spans="5:7" x14ac:dyDescent="0.25">
      <c r="E5560">
        <v>5554</v>
      </c>
      <c r="G5560" t="b">
        <v>0</v>
      </c>
    </row>
    <row r="5561" spans="5:7" x14ac:dyDescent="0.25">
      <c r="E5561">
        <v>5555</v>
      </c>
      <c r="G5561" t="b">
        <v>0</v>
      </c>
    </row>
    <row r="5562" spans="5:7" x14ac:dyDescent="0.25">
      <c r="E5562">
        <v>5556</v>
      </c>
      <c r="G5562" t="b">
        <v>0</v>
      </c>
    </row>
    <row r="5563" spans="5:7" x14ac:dyDescent="0.25">
      <c r="E5563">
        <v>5557</v>
      </c>
      <c r="G5563" t="b">
        <v>0</v>
      </c>
    </row>
    <row r="5564" spans="5:7" x14ac:dyDescent="0.25">
      <c r="E5564">
        <v>5558</v>
      </c>
      <c r="G5564" t="b">
        <v>1</v>
      </c>
    </row>
    <row r="5565" spans="5:7" x14ac:dyDescent="0.25">
      <c r="E5565">
        <v>5559</v>
      </c>
      <c r="G5565" t="b">
        <v>0</v>
      </c>
    </row>
    <row r="5566" spans="5:7" x14ac:dyDescent="0.25">
      <c r="E5566">
        <v>5560</v>
      </c>
      <c r="G5566" t="b">
        <v>0</v>
      </c>
    </row>
    <row r="5567" spans="5:7" x14ac:dyDescent="0.25">
      <c r="E5567">
        <v>5561</v>
      </c>
      <c r="G5567" t="b">
        <v>0</v>
      </c>
    </row>
    <row r="5568" spans="5:7" x14ac:dyDescent="0.25">
      <c r="E5568">
        <v>5562</v>
      </c>
      <c r="G5568" t="b">
        <v>0</v>
      </c>
    </row>
    <row r="5569" spans="5:7" x14ac:dyDescent="0.25">
      <c r="E5569">
        <v>5563</v>
      </c>
      <c r="G5569" t="b">
        <v>0</v>
      </c>
    </row>
    <row r="5570" spans="5:7" x14ac:dyDescent="0.25">
      <c r="E5570">
        <v>5564</v>
      </c>
      <c r="G5570" t="b">
        <v>0</v>
      </c>
    </row>
    <row r="5571" spans="5:7" x14ac:dyDescent="0.25">
      <c r="E5571">
        <v>5565</v>
      </c>
      <c r="G5571" t="b">
        <v>0</v>
      </c>
    </row>
    <row r="5572" spans="5:7" x14ac:dyDescent="0.25">
      <c r="E5572">
        <v>5566</v>
      </c>
      <c r="G5572" t="b">
        <v>0</v>
      </c>
    </row>
    <row r="5573" spans="5:7" x14ac:dyDescent="0.25">
      <c r="E5573">
        <v>5567</v>
      </c>
      <c r="G5573" t="b">
        <v>0</v>
      </c>
    </row>
    <row r="5574" spans="5:7" x14ac:dyDescent="0.25">
      <c r="E5574">
        <v>5568</v>
      </c>
      <c r="G5574" t="b">
        <v>0</v>
      </c>
    </row>
    <row r="5575" spans="5:7" x14ac:dyDescent="0.25">
      <c r="E5575">
        <v>5569</v>
      </c>
      <c r="G5575" t="b">
        <v>0</v>
      </c>
    </row>
    <row r="5576" spans="5:7" x14ac:dyDescent="0.25">
      <c r="E5576">
        <v>5570</v>
      </c>
      <c r="G5576" t="b">
        <v>0</v>
      </c>
    </row>
    <row r="5577" spans="5:7" x14ac:dyDescent="0.25">
      <c r="E5577">
        <v>5571</v>
      </c>
      <c r="G5577" t="b">
        <v>0</v>
      </c>
    </row>
    <row r="5578" spans="5:7" x14ac:dyDescent="0.25">
      <c r="E5578">
        <v>5572</v>
      </c>
      <c r="G5578" t="b">
        <v>0</v>
      </c>
    </row>
    <row r="5579" spans="5:7" x14ac:dyDescent="0.25">
      <c r="E5579">
        <v>5573</v>
      </c>
      <c r="G5579" t="b">
        <v>0</v>
      </c>
    </row>
    <row r="5580" spans="5:7" x14ac:dyDescent="0.25">
      <c r="E5580">
        <v>5574</v>
      </c>
      <c r="G5580" t="b">
        <v>0</v>
      </c>
    </row>
    <row r="5581" spans="5:7" x14ac:dyDescent="0.25">
      <c r="E5581">
        <v>5575</v>
      </c>
      <c r="G5581" t="b">
        <v>0</v>
      </c>
    </row>
    <row r="5582" spans="5:7" x14ac:dyDescent="0.25">
      <c r="E5582">
        <v>5576</v>
      </c>
      <c r="G5582" t="b">
        <v>0</v>
      </c>
    </row>
    <row r="5583" spans="5:7" x14ac:dyDescent="0.25">
      <c r="E5583">
        <v>5577</v>
      </c>
      <c r="G5583" t="b">
        <v>0</v>
      </c>
    </row>
    <row r="5584" spans="5:7" x14ac:dyDescent="0.25">
      <c r="E5584">
        <v>5578</v>
      </c>
      <c r="G5584" t="b">
        <v>0</v>
      </c>
    </row>
    <row r="5585" spans="5:7" x14ac:dyDescent="0.25">
      <c r="E5585">
        <v>5579</v>
      </c>
      <c r="G5585" t="b">
        <v>0</v>
      </c>
    </row>
    <row r="5586" spans="5:7" x14ac:dyDescent="0.25">
      <c r="E5586">
        <v>5580</v>
      </c>
      <c r="G5586" t="b">
        <v>0</v>
      </c>
    </row>
    <row r="5587" spans="5:7" x14ac:dyDescent="0.25">
      <c r="E5587">
        <v>5581</v>
      </c>
      <c r="G5587" t="b">
        <v>0</v>
      </c>
    </row>
    <row r="5588" spans="5:7" x14ac:dyDescent="0.25">
      <c r="E5588">
        <v>5582</v>
      </c>
      <c r="G5588" t="b">
        <v>0</v>
      </c>
    </row>
    <row r="5589" spans="5:7" x14ac:dyDescent="0.25">
      <c r="E5589">
        <v>5583</v>
      </c>
      <c r="G5589" t="b">
        <v>0</v>
      </c>
    </row>
    <row r="5590" spans="5:7" x14ac:dyDescent="0.25">
      <c r="E5590">
        <v>5584</v>
      </c>
      <c r="G5590" t="b">
        <v>1</v>
      </c>
    </row>
    <row r="5591" spans="5:7" x14ac:dyDescent="0.25">
      <c r="E5591">
        <v>5585</v>
      </c>
      <c r="G5591" t="b">
        <v>0</v>
      </c>
    </row>
    <row r="5592" spans="5:7" x14ac:dyDescent="0.25">
      <c r="E5592">
        <v>5586</v>
      </c>
      <c r="G5592" t="b">
        <v>0</v>
      </c>
    </row>
    <row r="5593" spans="5:7" x14ac:dyDescent="0.25">
      <c r="E5593">
        <v>5587</v>
      </c>
      <c r="G5593" t="b">
        <v>1</v>
      </c>
    </row>
    <row r="5594" spans="5:7" x14ac:dyDescent="0.25">
      <c r="E5594">
        <v>5588</v>
      </c>
      <c r="G5594" t="b">
        <v>0</v>
      </c>
    </row>
    <row r="5595" spans="5:7" x14ac:dyDescent="0.25">
      <c r="E5595">
        <v>5589</v>
      </c>
      <c r="G5595" t="b">
        <v>0</v>
      </c>
    </row>
    <row r="5596" spans="5:7" x14ac:dyDescent="0.25">
      <c r="E5596">
        <v>5590</v>
      </c>
      <c r="G5596" t="b">
        <v>0</v>
      </c>
    </row>
    <row r="5597" spans="5:7" x14ac:dyDescent="0.25">
      <c r="E5597">
        <v>5591</v>
      </c>
      <c r="G5597" t="b">
        <v>0</v>
      </c>
    </row>
    <row r="5598" spans="5:7" x14ac:dyDescent="0.25">
      <c r="E5598">
        <v>5592</v>
      </c>
      <c r="G5598" t="b">
        <v>0</v>
      </c>
    </row>
    <row r="5599" spans="5:7" x14ac:dyDescent="0.25">
      <c r="E5599">
        <v>5593</v>
      </c>
      <c r="G5599" t="b">
        <v>0</v>
      </c>
    </row>
    <row r="5600" spans="5:7" x14ac:dyDescent="0.25">
      <c r="E5600">
        <v>5594</v>
      </c>
      <c r="G5600" t="b">
        <v>0</v>
      </c>
    </row>
    <row r="5601" spans="5:7" x14ac:dyDescent="0.25">
      <c r="E5601">
        <v>5595</v>
      </c>
      <c r="G5601" t="b">
        <v>0</v>
      </c>
    </row>
    <row r="5602" spans="5:7" x14ac:dyDescent="0.25">
      <c r="E5602">
        <v>5596</v>
      </c>
      <c r="G5602" t="b">
        <v>1</v>
      </c>
    </row>
    <row r="5603" spans="5:7" x14ac:dyDescent="0.25">
      <c r="E5603">
        <v>5597</v>
      </c>
      <c r="G5603" t="b">
        <v>0</v>
      </c>
    </row>
    <row r="5604" spans="5:7" x14ac:dyDescent="0.25">
      <c r="E5604">
        <v>5598</v>
      </c>
      <c r="G5604" t="b">
        <v>0</v>
      </c>
    </row>
    <row r="5605" spans="5:7" x14ac:dyDescent="0.25">
      <c r="E5605">
        <v>5599</v>
      </c>
      <c r="G5605" t="b">
        <v>0</v>
      </c>
    </row>
    <row r="5606" spans="5:7" x14ac:dyDescent="0.25">
      <c r="E5606">
        <v>5600</v>
      </c>
      <c r="G5606" t="b">
        <v>0</v>
      </c>
    </row>
    <row r="5607" spans="5:7" x14ac:dyDescent="0.25">
      <c r="E5607">
        <v>5601</v>
      </c>
      <c r="G5607" t="b">
        <v>0</v>
      </c>
    </row>
    <row r="5608" spans="5:7" x14ac:dyDescent="0.25">
      <c r="E5608">
        <v>5602</v>
      </c>
      <c r="G5608" t="b">
        <v>0</v>
      </c>
    </row>
    <row r="5609" spans="5:7" x14ac:dyDescent="0.25">
      <c r="E5609">
        <v>5603</v>
      </c>
      <c r="G5609" t="b">
        <v>1</v>
      </c>
    </row>
    <row r="5610" spans="5:7" x14ac:dyDescent="0.25">
      <c r="E5610">
        <v>5604</v>
      </c>
      <c r="G5610" t="b">
        <v>1</v>
      </c>
    </row>
    <row r="5611" spans="5:7" x14ac:dyDescent="0.25">
      <c r="E5611">
        <v>5605</v>
      </c>
      <c r="G5611" t="b">
        <v>0</v>
      </c>
    </row>
    <row r="5612" spans="5:7" x14ac:dyDescent="0.25">
      <c r="E5612">
        <v>5606</v>
      </c>
      <c r="G5612" t="b">
        <v>0</v>
      </c>
    </row>
    <row r="5613" spans="5:7" x14ac:dyDescent="0.25">
      <c r="E5613">
        <v>5607</v>
      </c>
      <c r="G5613" t="b">
        <v>0</v>
      </c>
    </row>
    <row r="5614" spans="5:7" x14ac:dyDescent="0.25">
      <c r="E5614">
        <v>5608</v>
      </c>
      <c r="G5614" t="b">
        <v>0</v>
      </c>
    </row>
    <row r="5615" spans="5:7" x14ac:dyDescent="0.25">
      <c r="E5615">
        <v>5609</v>
      </c>
      <c r="G5615" t="b">
        <v>0</v>
      </c>
    </row>
    <row r="5616" spans="5:7" x14ac:dyDescent="0.25">
      <c r="E5616">
        <v>5610</v>
      </c>
      <c r="G5616" t="b">
        <v>0</v>
      </c>
    </row>
    <row r="5617" spans="5:7" x14ac:dyDescent="0.25">
      <c r="E5617">
        <v>5611</v>
      </c>
      <c r="G5617" t="b">
        <v>0</v>
      </c>
    </row>
    <row r="5618" spans="5:7" x14ac:dyDescent="0.25">
      <c r="E5618">
        <v>5612</v>
      </c>
      <c r="G5618" t="b">
        <v>0</v>
      </c>
    </row>
    <row r="5619" spans="5:7" x14ac:dyDescent="0.25">
      <c r="E5619">
        <v>5613</v>
      </c>
      <c r="G5619" t="b">
        <v>0</v>
      </c>
    </row>
    <row r="5620" spans="5:7" x14ac:dyDescent="0.25">
      <c r="E5620">
        <v>5614</v>
      </c>
      <c r="G5620" t="b">
        <v>0</v>
      </c>
    </row>
    <row r="5621" spans="5:7" x14ac:dyDescent="0.25">
      <c r="E5621">
        <v>5615</v>
      </c>
      <c r="G5621" t="b">
        <v>0</v>
      </c>
    </row>
    <row r="5622" spans="5:7" x14ac:dyDescent="0.25">
      <c r="E5622">
        <v>5616</v>
      </c>
      <c r="G5622" t="b">
        <v>0</v>
      </c>
    </row>
    <row r="5623" spans="5:7" x14ac:dyDescent="0.25">
      <c r="E5623">
        <v>5617</v>
      </c>
      <c r="G5623" t="b">
        <v>0</v>
      </c>
    </row>
    <row r="5624" spans="5:7" x14ac:dyDescent="0.25">
      <c r="E5624">
        <v>5618</v>
      </c>
      <c r="G5624" t="b">
        <v>0</v>
      </c>
    </row>
    <row r="5625" spans="5:7" x14ac:dyDescent="0.25">
      <c r="E5625">
        <v>5619</v>
      </c>
      <c r="G5625" t="b">
        <v>0</v>
      </c>
    </row>
    <row r="5626" spans="5:7" x14ac:dyDescent="0.25">
      <c r="E5626">
        <v>5620</v>
      </c>
      <c r="G5626" t="b">
        <v>0</v>
      </c>
    </row>
    <row r="5627" spans="5:7" x14ac:dyDescent="0.25">
      <c r="E5627">
        <v>5621</v>
      </c>
      <c r="G5627" t="b">
        <v>0</v>
      </c>
    </row>
    <row r="5628" spans="5:7" x14ac:dyDescent="0.25">
      <c r="E5628">
        <v>5622</v>
      </c>
      <c r="G5628" t="b">
        <v>0</v>
      </c>
    </row>
    <row r="5629" spans="5:7" x14ac:dyDescent="0.25">
      <c r="E5629">
        <v>5623</v>
      </c>
      <c r="G5629" t="b">
        <v>0</v>
      </c>
    </row>
    <row r="5630" spans="5:7" x14ac:dyDescent="0.25">
      <c r="E5630">
        <v>5624</v>
      </c>
      <c r="G5630" t="b">
        <v>0</v>
      </c>
    </row>
    <row r="5631" spans="5:7" x14ac:dyDescent="0.25">
      <c r="E5631">
        <v>5625</v>
      </c>
      <c r="G5631" t="b">
        <v>0</v>
      </c>
    </row>
    <row r="5632" spans="5:7" x14ac:dyDescent="0.25">
      <c r="E5632">
        <v>5626</v>
      </c>
      <c r="G5632" t="b">
        <v>0</v>
      </c>
    </row>
    <row r="5633" spans="5:7" x14ac:dyDescent="0.25">
      <c r="E5633">
        <v>5627</v>
      </c>
      <c r="G5633" t="b">
        <v>1</v>
      </c>
    </row>
    <row r="5634" spans="5:7" x14ac:dyDescent="0.25">
      <c r="E5634">
        <v>5628</v>
      </c>
      <c r="G5634" t="b">
        <v>0</v>
      </c>
    </row>
    <row r="5635" spans="5:7" x14ac:dyDescent="0.25">
      <c r="E5635">
        <v>5629</v>
      </c>
      <c r="G5635" t="b">
        <v>0</v>
      </c>
    </row>
    <row r="5636" spans="5:7" x14ac:dyDescent="0.25">
      <c r="E5636">
        <v>5630</v>
      </c>
      <c r="G5636" t="b">
        <v>0</v>
      </c>
    </row>
    <row r="5637" spans="5:7" x14ac:dyDescent="0.25">
      <c r="E5637">
        <v>5631</v>
      </c>
      <c r="G5637" t="b">
        <v>0</v>
      </c>
    </row>
    <row r="5638" spans="5:7" x14ac:dyDescent="0.25">
      <c r="E5638">
        <v>5632</v>
      </c>
      <c r="G5638" t="b">
        <v>0</v>
      </c>
    </row>
    <row r="5639" spans="5:7" x14ac:dyDescent="0.25">
      <c r="E5639">
        <v>5633</v>
      </c>
      <c r="G5639" t="b">
        <v>0</v>
      </c>
    </row>
    <row r="5640" spans="5:7" x14ac:dyDescent="0.25">
      <c r="E5640">
        <v>5634</v>
      </c>
      <c r="G5640" t="b">
        <v>0</v>
      </c>
    </row>
    <row r="5641" spans="5:7" x14ac:dyDescent="0.25">
      <c r="E5641">
        <v>5635</v>
      </c>
      <c r="G5641" t="b">
        <v>0</v>
      </c>
    </row>
    <row r="5642" spans="5:7" x14ac:dyDescent="0.25">
      <c r="E5642">
        <v>5636</v>
      </c>
      <c r="G5642" t="b">
        <v>1</v>
      </c>
    </row>
    <row r="5643" spans="5:7" x14ac:dyDescent="0.25">
      <c r="E5643">
        <v>5637</v>
      </c>
      <c r="G5643" t="b">
        <v>0</v>
      </c>
    </row>
    <row r="5644" spans="5:7" x14ac:dyDescent="0.25">
      <c r="E5644">
        <v>5638</v>
      </c>
      <c r="G5644" t="b">
        <v>0</v>
      </c>
    </row>
    <row r="5645" spans="5:7" x14ac:dyDescent="0.25">
      <c r="E5645">
        <v>5639</v>
      </c>
      <c r="G5645" t="b">
        <v>0</v>
      </c>
    </row>
    <row r="5646" spans="5:7" x14ac:dyDescent="0.25">
      <c r="E5646">
        <v>5640</v>
      </c>
      <c r="G5646" t="b">
        <v>0</v>
      </c>
    </row>
    <row r="5647" spans="5:7" x14ac:dyDescent="0.25">
      <c r="E5647">
        <v>5641</v>
      </c>
      <c r="G5647" t="b">
        <v>0</v>
      </c>
    </row>
    <row r="5648" spans="5:7" x14ac:dyDescent="0.25">
      <c r="E5648">
        <v>5642</v>
      </c>
      <c r="G5648" t="b">
        <v>0</v>
      </c>
    </row>
    <row r="5649" spans="5:7" x14ac:dyDescent="0.25">
      <c r="E5649">
        <v>5643</v>
      </c>
      <c r="G5649" t="b">
        <v>0</v>
      </c>
    </row>
    <row r="5650" spans="5:7" x14ac:dyDescent="0.25">
      <c r="E5650">
        <v>5644</v>
      </c>
      <c r="G5650" t="b">
        <v>0</v>
      </c>
    </row>
    <row r="5651" spans="5:7" x14ac:dyDescent="0.25">
      <c r="E5651">
        <v>5645</v>
      </c>
      <c r="G5651" t="b">
        <v>0</v>
      </c>
    </row>
    <row r="5652" spans="5:7" x14ac:dyDescent="0.25">
      <c r="E5652">
        <v>5646</v>
      </c>
      <c r="G5652" t="b">
        <v>0</v>
      </c>
    </row>
    <row r="5653" spans="5:7" x14ac:dyDescent="0.25">
      <c r="E5653">
        <v>5647</v>
      </c>
      <c r="G5653" t="b">
        <v>0</v>
      </c>
    </row>
    <row r="5654" spans="5:7" x14ac:dyDescent="0.25">
      <c r="E5654">
        <v>5648</v>
      </c>
      <c r="G5654" t="b">
        <v>0</v>
      </c>
    </row>
    <row r="5655" spans="5:7" x14ac:dyDescent="0.25">
      <c r="E5655">
        <v>5649</v>
      </c>
      <c r="G5655" t="b">
        <v>0</v>
      </c>
    </row>
    <row r="5656" spans="5:7" x14ac:dyDescent="0.25">
      <c r="E5656">
        <v>5650</v>
      </c>
      <c r="G5656" t="b">
        <v>0</v>
      </c>
    </row>
    <row r="5657" spans="5:7" x14ac:dyDescent="0.25">
      <c r="E5657">
        <v>5651</v>
      </c>
      <c r="G5657" t="b">
        <v>0</v>
      </c>
    </row>
    <row r="5658" spans="5:7" x14ac:dyDescent="0.25">
      <c r="E5658">
        <v>5652</v>
      </c>
      <c r="G5658" t="b">
        <v>0</v>
      </c>
    </row>
    <row r="5659" spans="5:7" x14ac:dyDescent="0.25">
      <c r="E5659">
        <v>5653</v>
      </c>
      <c r="G5659" t="b">
        <v>0</v>
      </c>
    </row>
    <row r="5660" spans="5:7" x14ac:dyDescent="0.25">
      <c r="E5660">
        <v>5654</v>
      </c>
      <c r="G5660" t="b">
        <v>0</v>
      </c>
    </row>
    <row r="5661" spans="5:7" x14ac:dyDescent="0.25">
      <c r="E5661">
        <v>5655</v>
      </c>
      <c r="G5661" t="b">
        <v>1</v>
      </c>
    </row>
    <row r="5662" spans="5:7" x14ac:dyDescent="0.25">
      <c r="E5662">
        <v>5656</v>
      </c>
      <c r="G5662" t="b">
        <v>0</v>
      </c>
    </row>
    <row r="5663" spans="5:7" x14ac:dyDescent="0.25">
      <c r="E5663">
        <v>5657</v>
      </c>
      <c r="G5663" t="b">
        <v>0</v>
      </c>
    </row>
    <row r="5664" spans="5:7" x14ac:dyDescent="0.25">
      <c r="E5664">
        <v>5658</v>
      </c>
      <c r="G5664" t="b">
        <v>0</v>
      </c>
    </row>
    <row r="5665" spans="5:7" x14ac:dyDescent="0.25">
      <c r="E5665">
        <v>5659</v>
      </c>
      <c r="G5665" t="b">
        <v>0</v>
      </c>
    </row>
    <row r="5666" spans="5:7" x14ac:dyDescent="0.25">
      <c r="E5666">
        <v>5660</v>
      </c>
      <c r="G5666" t="b">
        <v>0</v>
      </c>
    </row>
    <row r="5667" spans="5:7" x14ac:dyDescent="0.25">
      <c r="E5667">
        <v>5661</v>
      </c>
      <c r="G5667" t="b">
        <v>0</v>
      </c>
    </row>
    <row r="5668" spans="5:7" x14ac:dyDescent="0.25">
      <c r="E5668">
        <v>5662</v>
      </c>
      <c r="G5668" t="b">
        <v>1</v>
      </c>
    </row>
    <row r="5669" spans="5:7" x14ac:dyDescent="0.25">
      <c r="E5669">
        <v>5663</v>
      </c>
      <c r="G5669" t="b">
        <v>0</v>
      </c>
    </row>
    <row r="5670" spans="5:7" x14ac:dyDescent="0.25">
      <c r="E5670">
        <v>5664</v>
      </c>
      <c r="G5670" t="b">
        <v>0</v>
      </c>
    </row>
    <row r="5671" spans="5:7" x14ac:dyDescent="0.25">
      <c r="E5671">
        <v>5665</v>
      </c>
      <c r="G5671" t="b">
        <v>0</v>
      </c>
    </row>
    <row r="5672" spans="5:7" x14ac:dyDescent="0.25">
      <c r="E5672">
        <v>5666</v>
      </c>
      <c r="G5672" t="b">
        <v>0</v>
      </c>
    </row>
    <row r="5673" spans="5:7" x14ac:dyDescent="0.25">
      <c r="E5673">
        <v>5667</v>
      </c>
      <c r="G5673" t="b">
        <v>1</v>
      </c>
    </row>
    <row r="5674" spans="5:7" x14ac:dyDescent="0.25">
      <c r="E5674">
        <v>5668</v>
      </c>
      <c r="G5674" t="b">
        <v>0</v>
      </c>
    </row>
    <row r="5675" spans="5:7" x14ac:dyDescent="0.25">
      <c r="E5675">
        <v>5669</v>
      </c>
      <c r="G5675" t="b">
        <v>0</v>
      </c>
    </row>
    <row r="5676" spans="5:7" x14ac:dyDescent="0.25">
      <c r="E5676">
        <v>5670</v>
      </c>
      <c r="G5676" t="b">
        <v>0</v>
      </c>
    </row>
    <row r="5677" spans="5:7" x14ac:dyDescent="0.25">
      <c r="E5677">
        <v>5671</v>
      </c>
      <c r="G5677" t="b">
        <v>0</v>
      </c>
    </row>
    <row r="5678" spans="5:7" x14ac:dyDescent="0.25">
      <c r="E5678">
        <v>5672</v>
      </c>
      <c r="G5678" t="b">
        <v>0</v>
      </c>
    </row>
    <row r="5679" spans="5:7" x14ac:dyDescent="0.25">
      <c r="E5679">
        <v>5673</v>
      </c>
      <c r="G5679" t="b">
        <v>0</v>
      </c>
    </row>
    <row r="5680" spans="5:7" x14ac:dyDescent="0.25">
      <c r="E5680">
        <v>5674</v>
      </c>
      <c r="G5680" t="b">
        <v>0</v>
      </c>
    </row>
    <row r="5681" spans="5:7" x14ac:dyDescent="0.25">
      <c r="E5681">
        <v>5675</v>
      </c>
      <c r="G5681" t="b">
        <v>0</v>
      </c>
    </row>
    <row r="5682" spans="5:7" x14ac:dyDescent="0.25">
      <c r="E5682">
        <v>5676</v>
      </c>
      <c r="G5682" t="b">
        <v>0</v>
      </c>
    </row>
    <row r="5683" spans="5:7" x14ac:dyDescent="0.25">
      <c r="E5683">
        <v>5677</v>
      </c>
      <c r="G5683" t="b">
        <v>1</v>
      </c>
    </row>
    <row r="5684" spans="5:7" x14ac:dyDescent="0.25">
      <c r="E5684">
        <v>5678</v>
      </c>
      <c r="G5684" t="b">
        <v>0</v>
      </c>
    </row>
    <row r="5685" spans="5:7" x14ac:dyDescent="0.25">
      <c r="E5685">
        <v>5679</v>
      </c>
      <c r="G5685" t="b">
        <v>0</v>
      </c>
    </row>
    <row r="5686" spans="5:7" x14ac:dyDescent="0.25">
      <c r="E5686">
        <v>5680</v>
      </c>
      <c r="G5686" t="b">
        <v>0</v>
      </c>
    </row>
    <row r="5687" spans="5:7" x14ac:dyDescent="0.25">
      <c r="E5687">
        <v>5681</v>
      </c>
      <c r="G5687" t="b">
        <v>0</v>
      </c>
    </row>
    <row r="5688" spans="5:7" x14ac:dyDescent="0.25">
      <c r="E5688">
        <v>5682</v>
      </c>
      <c r="G5688" t="b">
        <v>0</v>
      </c>
    </row>
    <row r="5689" spans="5:7" x14ac:dyDescent="0.25">
      <c r="E5689">
        <v>5683</v>
      </c>
      <c r="G5689" t="b">
        <v>0</v>
      </c>
    </row>
    <row r="5690" spans="5:7" x14ac:dyDescent="0.25">
      <c r="E5690">
        <v>5684</v>
      </c>
      <c r="G5690" t="b">
        <v>1</v>
      </c>
    </row>
    <row r="5691" spans="5:7" x14ac:dyDescent="0.25">
      <c r="E5691">
        <v>5685</v>
      </c>
      <c r="G5691" t="b">
        <v>0</v>
      </c>
    </row>
    <row r="5692" spans="5:7" x14ac:dyDescent="0.25">
      <c r="E5692">
        <v>5686</v>
      </c>
      <c r="G5692" t="b">
        <v>0</v>
      </c>
    </row>
    <row r="5693" spans="5:7" x14ac:dyDescent="0.25">
      <c r="E5693">
        <v>5687</v>
      </c>
      <c r="G5693" t="b">
        <v>0</v>
      </c>
    </row>
    <row r="5694" spans="5:7" x14ac:dyDescent="0.25">
      <c r="E5694">
        <v>5688</v>
      </c>
      <c r="G5694" t="b">
        <v>0</v>
      </c>
    </row>
    <row r="5695" spans="5:7" x14ac:dyDescent="0.25">
      <c r="E5695">
        <v>5689</v>
      </c>
      <c r="G5695" t="b">
        <v>0</v>
      </c>
    </row>
    <row r="5696" spans="5:7" x14ac:dyDescent="0.25">
      <c r="E5696">
        <v>5690</v>
      </c>
      <c r="G5696" t="b">
        <v>1</v>
      </c>
    </row>
    <row r="5697" spans="5:7" x14ac:dyDescent="0.25">
      <c r="E5697">
        <v>5691</v>
      </c>
      <c r="G5697" t="b">
        <v>0</v>
      </c>
    </row>
    <row r="5698" spans="5:7" x14ac:dyDescent="0.25">
      <c r="E5698">
        <v>5692</v>
      </c>
      <c r="G5698" t="b">
        <v>0</v>
      </c>
    </row>
    <row r="5699" spans="5:7" x14ac:dyDescent="0.25">
      <c r="E5699">
        <v>5693</v>
      </c>
      <c r="G5699" t="b">
        <v>0</v>
      </c>
    </row>
    <row r="5700" spans="5:7" x14ac:dyDescent="0.25">
      <c r="E5700">
        <v>5694</v>
      </c>
      <c r="G5700" t="b">
        <v>1</v>
      </c>
    </row>
    <row r="5701" spans="5:7" x14ac:dyDescent="0.25">
      <c r="E5701">
        <v>5695</v>
      </c>
      <c r="G5701" t="b">
        <v>0</v>
      </c>
    </row>
    <row r="5702" spans="5:7" x14ac:dyDescent="0.25">
      <c r="E5702">
        <v>5696</v>
      </c>
      <c r="G5702" t="b">
        <v>0</v>
      </c>
    </row>
    <row r="5703" spans="5:7" x14ac:dyDescent="0.25">
      <c r="E5703">
        <v>5697</v>
      </c>
      <c r="G5703" t="b">
        <v>0</v>
      </c>
    </row>
    <row r="5704" spans="5:7" x14ac:dyDescent="0.25">
      <c r="E5704">
        <v>5698</v>
      </c>
      <c r="G5704" t="b">
        <v>0</v>
      </c>
    </row>
    <row r="5705" spans="5:7" x14ac:dyDescent="0.25">
      <c r="E5705">
        <v>5699</v>
      </c>
      <c r="G5705" t="b">
        <v>0</v>
      </c>
    </row>
    <row r="5706" spans="5:7" x14ac:dyDescent="0.25">
      <c r="E5706">
        <v>5700</v>
      </c>
      <c r="G5706" t="b">
        <v>0</v>
      </c>
    </row>
    <row r="5707" spans="5:7" x14ac:dyDescent="0.25">
      <c r="E5707">
        <v>5701</v>
      </c>
      <c r="G5707" t="b">
        <v>0</v>
      </c>
    </row>
    <row r="5708" spans="5:7" x14ac:dyDescent="0.25">
      <c r="E5708">
        <v>5702</v>
      </c>
      <c r="G5708" t="b">
        <v>0</v>
      </c>
    </row>
    <row r="5709" spans="5:7" x14ac:dyDescent="0.25">
      <c r="E5709">
        <v>5703</v>
      </c>
      <c r="G5709" t="b">
        <v>0</v>
      </c>
    </row>
    <row r="5710" spans="5:7" x14ac:dyDescent="0.25">
      <c r="E5710">
        <v>5704</v>
      </c>
      <c r="G5710" t="b">
        <v>0</v>
      </c>
    </row>
    <row r="5711" spans="5:7" x14ac:dyDescent="0.25">
      <c r="E5711">
        <v>5705</v>
      </c>
      <c r="G5711" t="b">
        <v>0</v>
      </c>
    </row>
    <row r="5712" spans="5:7" x14ac:dyDescent="0.25">
      <c r="E5712">
        <v>5706</v>
      </c>
      <c r="G5712" t="b">
        <v>0</v>
      </c>
    </row>
    <row r="5713" spans="5:7" x14ac:dyDescent="0.25">
      <c r="E5713">
        <v>5707</v>
      </c>
      <c r="G5713" t="b">
        <v>0</v>
      </c>
    </row>
    <row r="5714" spans="5:7" x14ac:dyDescent="0.25">
      <c r="E5714">
        <v>5708</v>
      </c>
      <c r="G5714" t="b">
        <v>0</v>
      </c>
    </row>
    <row r="5715" spans="5:7" x14ac:dyDescent="0.25">
      <c r="E5715">
        <v>5709</v>
      </c>
      <c r="G5715" t="b">
        <v>0</v>
      </c>
    </row>
    <row r="5716" spans="5:7" x14ac:dyDescent="0.25">
      <c r="E5716">
        <v>5710</v>
      </c>
      <c r="G5716" t="b">
        <v>0</v>
      </c>
    </row>
    <row r="5717" spans="5:7" x14ac:dyDescent="0.25">
      <c r="E5717">
        <v>5711</v>
      </c>
      <c r="G5717" t="b">
        <v>0</v>
      </c>
    </row>
    <row r="5718" spans="5:7" x14ac:dyDescent="0.25">
      <c r="E5718">
        <v>5712</v>
      </c>
      <c r="G5718" t="b">
        <v>0</v>
      </c>
    </row>
    <row r="5719" spans="5:7" x14ac:dyDescent="0.25">
      <c r="E5719">
        <v>5713</v>
      </c>
      <c r="G5719" t="b">
        <v>0</v>
      </c>
    </row>
    <row r="5720" spans="5:7" x14ac:dyDescent="0.25">
      <c r="E5720">
        <v>5714</v>
      </c>
      <c r="G5720" t="b">
        <v>0</v>
      </c>
    </row>
    <row r="5721" spans="5:7" x14ac:dyDescent="0.25">
      <c r="E5721">
        <v>5715</v>
      </c>
      <c r="G5721" t="b">
        <v>0</v>
      </c>
    </row>
    <row r="5722" spans="5:7" x14ac:dyDescent="0.25">
      <c r="E5722">
        <v>5716</v>
      </c>
      <c r="G5722" t="b">
        <v>1</v>
      </c>
    </row>
    <row r="5723" spans="5:7" x14ac:dyDescent="0.25">
      <c r="E5723">
        <v>5717</v>
      </c>
      <c r="G5723" t="b">
        <v>0</v>
      </c>
    </row>
    <row r="5724" spans="5:7" x14ac:dyDescent="0.25">
      <c r="E5724">
        <v>5718</v>
      </c>
      <c r="G5724" t="b">
        <v>0</v>
      </c>
    </row>
    <row r="5725" spans="5:7" x14ac:dyDescent="0.25">
      <c r="E5725">
        <v>5719</v>
      </c>
      <c r="G5725" t="b">
        <v>0</v>
      </c>
    </row>
    <row r="5726" spans="5:7" x14ac:dyDescent="0.25">
      <c r="E5726">
        <v>5720</v>
      </c>
      <c r="G5726" t="b">
        <v>0</v>
      </c>
    </row>
    <row r="5727" spans="5:7" x14ac:dyDescent="0.25">
      <c r="E5727">
        <v>5721</v>
      </c>
      <c r="G5727" t="b">
        <v>0</v>
      </c>
    </row>
    <row r="5728" spans="5:7" x14ac:dyDescent="0.25">
      <c r="E5728">
        <v>5722</v>
      </c>
      <c r="G5728" t="b">
        <v>0</v>
      </c>
    </row>
    <row r="5729" spans="5:7" x14ac:dyDescent="0.25">
      <c r="E5729">
        <v>5723</v>
      </c>
      <c r="G5729" t="b">
        <v>0</v>
      </c>
    </row>
    <row r="5730" spans="5:7" x14ac:dyDescent="0.25">
      <c r="E5730">
        <v>5724</v>
      </c>
      <c r="G5730" t="b">
        <v>0</v>
      </c>
    </row>
    <row r="5731" spans="5:7" x14ac:dyDescent="0.25">
      <c r="E5731">
        <v>5725</v>
      </c>
      <c r="G5731" t="b">
        <v>0</v>
      </c>
    </row>
    <row r="5732" spans="5:7" x14ac:dyDescent="0.25">
      <c r="E5732">
        <v>5726</v>
      </c>
      <c r="G5732" t="b">
        <v>0</v>
      </c>
    </row>
    <row r="5733" spans="5:7" x14ac:dyDescent="0.25">
      <c r="E5733">
        <v>5727</v>
      </c>
      <c r="G5733" t="b">
        <v>0</v>
      </c>
    </row>
    <row r="5734" spans="5:7" x14ac:dyDescent="0.25">
      <c r="E5734">
        <v>5728</v>
      </c>
      <c r="G5734" t="b">
        <v>0</v>
      </c>
    </row>
    <row r="5735" spans="5:7" x14ac:dyDescent="0.25">
      <c r="E5735">
        <v>5729</v>
      </c>
      <c r="G5735" t="b">
        <v>0</v>
      </c>
    </row>
    <row r="5736" spans="5:7" x14ac:dyDescent="0.25">
      <c r="E5736">
        <v>5730</v>
      </c>
      <c r="G5736" t="b">
        <v>0</v>
      </c>
    </row>
    <row r="5737" spans="5:7" x14ac:dyDescent="0.25">
      <c r="E5737">
        <v>5731</v>
      </c>
      <c r="G5737" t="b">
        <v>0</v>
      </c>
    </row>
    <row r="5738" spans="5:7" x14ac:dyDescent="0.25">
      <c r="E5738">
        <v>5732</v>
      </c>
      <c r="G5738" t="b">
        <v>0</v>
      </c>
    </row>
    <row r="5739" spans="5:7" x14ac:dyDescent="0.25">
      <c r="E5739">
        <v>5733</v>
      </c>
      <c r="G5739" t="b">
        <v>0</v>
      </c>
    </row>
    <row r="5740" spans="5:7" x14ac:dyDescent="0.25">
      <c r="E5740">
        <v>5734</v>
      </c>
      <c r="G5740" t="b">
        <v>0</v>
      </c>
    </row>
    <row r="5741" spans="5:7" x14ac:dyDescent="0.25">
      <c r="E5741">
        <v>5735</v>
      </c>
      <c r="G5741" t="b">
        <v>0</v>
      </c>
    </row>
    <row r="5742" spans="5:7" x14ac:dyDescent="0.25">
      <c r="E5742">
        <v>5736</v>
      </c>
      <c r="G5742" t="b">
        <v>0</v>
      </c>
    </row>
    <row r="5743" spans="5:7" x14ac:dyDescent="0.25">
      <c r="E5743">
        <v>5737</v>
      </c>
      <c r="G5743" t="b">
        <v>0</v>
      </c>
    </row>
    <row r="5744" spans="5:7" x14ac:dyDescent="0.25">
      <c r="E5744">
        <v>5738</v>
      </c>
      <c r="G5744" t="b">
        <v>0</v>
      </c>
    </row>
    <row r="5745" spans="5:7" x14ac:dyDescent="0.25">
      <c r="E5745">
        <v>5739</v>
      </c>
      <c r="G5745" t="b">
        <v>1</v>
      </c>
    </row>
    <row r="5746" spans="5:7" x14ac:dyDescent="0.25">
      <c r="E5746">
        <v>5740</v>
      </c>
      <c r="G5746" t="b">
        <v>0</v>
      </c>
    </row>
    <row r="5747" spans="5:7" x14ac:dyDescent="0.25">
      <c r="E5747">
        <v>5741</v>
      </c>
      <c r="G5747" t="b">
        <v>0</v>
      </c>
    </row>
    <row r="5748" spans="5:7" x14ac:dyDescent="0.25">
      <c r="E5748">
        <v>5742</v>
      </c>
      <c r="G5748" t="b">
        <v>0</v>
      </c>
    </row>
    <row r="5749" spans="5:7" x14ac:dyDescent="0.25">
      <c r="E5749">
        <v>5743</v>
      </c>
      <c r="G5749" t="b">
        <v>0</v>
      </c>
    </row>
    <row r="5750" spans="5:7" x14ac:dyDescent="0.25">
      <c r="E5750">
        <v>5744</v>
      </c>
      <c r="G5750" t="b">
        <v>0</v>
      </c>
    </row>
    <row r="5751" spans="5:7" x14ac:dyDescent="0.25">
      <c r="E5751">
        <v>5745</v>
      </c>
      <c r="G5751" t="b">
        <v>0</v>
      </c>
    </row>
    <row r="5752" spans="5:7" x14ac:dyDescent="0.25">
      <c r="E5752">
        <v>5746</v>
      </c>
      <c r="G5752" t="b">
        <v>0</v>
      </c>
    </row>
    <row r="5753" spans="5:7" x14ac:dyDescent="0.25">
      <c r="E5753">
        <v>5747</v>
      </c>
      <c r="G5753" t="b">
        <v>0</v>
      </c>
    </row>
    <row r="5754" spans="5:7" x14ac:dyDescent="0.25">
      <c r="E5754">
        <v>5748</v>
      </c>
      <c r="G5754" t="b">
        <v>1</v>
      </c>
    </row>
    <row r="5755" spans="5:7" x14ac:dyDescent="0.25">
      <c r="E5755">
        <v>5749</v>
      </c>
      <c r="G5755" t="b">
        <v>0</v>
      </c>
    </row>
    <row r="5756" spans="5:7" x14ac:dyDescent="0.25">
      <c r="E5756">
        <v>5750</v>
      </c>
      <c r="G5756" t="b">
        <v>0</v>
      </c>
    </row>
    <row r="5757" spans="5:7" x14ac:dyDescent="0.25">
      <c r="E5757">
        <v>5751</v>
      </c>
      <c r="G5757" t="b">
        <v>0</v>
      </c>
    </row>
    <row r="5758" spans="5:7" x14ac:dyDescent="0.25">
      <c r="E5758">
        <v>5752</v>
      </c>
      <c r="G5758" t="b">
        <v>0</v>
      </c>
    </row>
    <row r="5759" spans="5:7" x14ac:dyDescent="0.25">
      <c r="E5759">
        <v>5753</v>
      </c>
      <c r="G5759" t="b">
        <v>0</v>
      </c>
    </row>
    <row r="5760" spans="5:7" x14ac:dyDescent="0.25">
      <c r="E5760">
        <v>5754</v>
      </c>
      <c r="G5760" t="b">
        <v>0</v>
      </c>
    </row>
    <row r="5761" spans="5:7" x14ac:dyDescent="0.25">
      <c r="E5761">
        <v>5755</v>
      </c>
      <c r="G5761" t="b">
        <v>0</v>
      </c>
    </row>
    <row r="5762" spans="5:7" x14ac:dyDescent="0.25">
      <c r="E5762">
        <v>5756</v>
      </c>
      <c r="G5762" t="b">
        <v>0</v>
      </c>
    </row>
    <row r="5763" spans="5:7" x14ac:dyDescent="0.25">
      <c r="E5763">
        <v>5757</v>
      </c>
      <c r="G5763" t="b">
        <v>0</v>
      </c>
    </row>
    <row r="5764" spans="5:7" x14ac:dyDescent="0.25">
      <c r="E5764">
        <v>5758</v>
      </c>
      <c r="G5764" t="b">
        <v>0</v>
      </c>
    </row>
    <row r="5765" spans="5:7" x14ac:dyDescent="0.25">
      <c r="E5765">
        <v>5759</v>
      </c>
      <c r="G5765" t="b">
        <v>0</v>
      </c>
    </row>
    <row r="5766" spans="5:7" x14ac:dyDescent="0.25">
      <c r="E5766">
        <v>5760</v>
      </c>
      <c r="G5766" t="b">
        <v>0</v>
      </c>
    </row>
    <row r="5767" spans="5:7" x14ac:dyDescent="0.25">
      <c r="E5767">
        <v>5761</v>
      </c>
      <c r="G5767" t="b">
        <v>1</v>
      </c>
    </row>
    <row r="5768" spans="5:7" x14ac:dyDescent="0.25">
      <c r="E5768">
        <v>5762</v>
      </c>
      <c r="G5768" t="b">
        <v>0</v>
      </c>
    </row>
    <row r="5769" spans="5:7" x14ac:dyDescent="0.25">
      <c r="E5769">
        <v>5763</v>
      </c>
      <c r="G5769" t="b">
        <v>0</v>
      </c>
    </row>
    <row r="5770" spans="5:7" x14ac:dyDescent="0.25">
      <c r="E5770">
        <v>5764</v>
      </c>
      <c r="G5770" t="b">
        <v>0</v>
      </c>
    </row>
    <row r="5771" spans="5:7" x14ac:dyDescent="0.25">
      <c r="E5771">
        <v>5765</v>
      </c>
      <c r="G5771" t="b">
        <v>0</v>
      </c>
    </row>
    <row r="5772" spans="5:7" x14ac:dyDescent="0.25">
      <c r="E5772">
        <v>5766</v>
      </c>
      <c r="G5772" t="b">
        <v>0</v>
      </c>
    </row>
    <row r="5773" spans="5:7" x14ac:dyDescent="0.25">
      <c r="E5773">
        <v>5767</v>
      </c>
      <c r="G5773" t="b">
        <v>0</v>
      </c>
    </row>
    <row r="5774" spans="5:7" x14ac:dyDescent="0.25">
      <c r="E5774">
        <v>5768</v>
      </c>
      <c r="G5774" t="b">
        <v>0</v>
      </c>
    </row>
    <row r="5775" spans="5:7" x14ac:dyDescent="0.25">
      <c r="E5775">
        <v>5769</v>
      </c>
      <c r="G5775" t="b">
        <v>0</v>
      </c>
    </row>
    <row r="5776" spans="5:7" x14ac:dyDescent="0.25">
      <c r="E5776">
        <v>5770</v>
      </c>
      <c r="G5776" t="b">
        <v>0</v>
      </c>
    </row>
    <row r="5777" spans="5:7" x14ac:dyDescent="0.25">
      <c r="E5777">
        <v>5771</v>
      </c>
      <c r="G5777" t="b">
        <v>0</v>
      </c>
    </row>
    <row r="5778" spans="5:7" x14ac:dyDescent="0.25">
      <c r="E5778">
        <v>5772</v>
      </c>
      <c r="G5778" t="b">
        <v>1</v>
      </c>
    </row>
    <row r="5779" spans="5:7" x14ac:dyDescent="0.25">
      <c r="E5779">
        <v>5773</v>
      </c>
      <c r="G5779" t="b">
        <v>0</v>
      </c>
    </row>
    <row r="5780" spans="5:7" x14ac:dyDescent="0.25">
      <c r="E5780">
        <v>5774</v>
      </c>
      <c r="G5780" t="b">
        <v>0</v>
      </c>
    </row>
    <row r="5781" spans="5:7" x14ac:dyDescent="0.25">
      <c r="E5781">
        <v>5775</v>
      </c>
      <c r="G5781" t="b">
        <v>0</v>
      </c>
    </row>
    <row r="5782" spans="5:7" x14ac:dyDescent="0.25">
      <c r="E5782">
        <v>5776</v>
      </c>
      <c r="G5782" t="b">
        <v>0</v>
      </c>
    </row>
    <row r="5783" spans="5:7" x14ac:dyDescent="0.25">
      <c r="E5783">
        <v>5777</v>
      </c>
      <c r="G5783" t="b">
        <v>0</v>
      </c>
    </row>
    <row r="5784" spans="5:7" x14ac:dyDescent="0.25">
      <c r="E5784">
        <v>5778</v>
      </c>
      <c r="G5784" t="b">
        <v>0</v>
      </c>
    </row>
    <row r="5785" spans="5:7" x14ac:dyDescent="0.25">
      <c r="E5785">
        <v>5779</v>
      </c>
      <c r="G5785" t="b">
        <v>1</v>
      </c>
    </row>
    <row r="5786" spans="5:7" x14ac:dyDescent="0.25">
      <c r="E5786">
        <v>5780</v>
      </c>
      <c r="G5786" t="b">
        <v>0</v>
      </c>
    </row>
    <row r="5787" spans="5:7" x14ac:dyDescent="0.25">
      <c r="E5787">
        <v>5781</v>
      </c>
      <c r="G5787" t="b">
        <v>0</v>
      </c>
    </row>
    <row r="5788" spans="5:7" x14ac:dyDescent="0.25">
      <c r="E5788">
        <v>5782</v>
      </c>
      <c r="G5788" t="b">
        <v>0</v>
      </c>
    </row>
    <row r="5789" spans="5:7" x14ac:dyDescent="0.25">
      <c r="E5789">
        <v>5783</v>
      </c>
      <c r="G5789" t="b">
        <v>1</v>
      </c>
    </row>
    <row r="5790" spans="5:7" x14ac:dyDescent="0.25">
      <c r="E5790">
        <v>5784</v>
      </c>
      <c r="G5790" t="b">
        <v>0</v>
      </c>
    </row>
    <row r="5791" spans="5:7" x14ac:dyDescent="0.25">
      <c r="E5791">
        <v>5785</v>
      </c>
      <c r="G5791" t="b">
        <v>0</v>
      </c>
    </row>
    <row r="5792" spans="5:7" x14ac:dyDescent="0.25">
      <c r="E5792">
        <v>5786</v>
      </c>
      <c r="G5792" t="b">
        <v>0</v>
      </c>
    </row>
    <row r="5793" spans="5:7" x14ac:dyDescent="0.25">
      <c r="E5793">
        <v>5787</v>
      </c>
      <c r="G5793" t="b">
        <v>0</v>
      </c>
    </row>
    <row r="5794" spans="5:7" x14ac:dyDescent="0.25">
      <c r="E5794">
        <v>5788</v>
      </c>
      <c r="G5794" t="b">
        <v>0</v>
      </c>
    </row>
    <row r="5795" spans="5:7" x14ac:dyDescent="0.25">
      <c r="E5795">
        <v>5789</v>
      </c>
      <c r="G5795" t="b">
        <v>1</v>
      </c>
    </row>
    <row r="5796" spans="5:7" x14ac:dyDescent="0.25">
      <c r="E5796">
        <v>5790</v>
      </c>
      <c r="G5796" t="b">
        <v>0</v>
      </c>
    </row>
    <row r="5797" spans="5:7" x14ac:dyDescent="0.25">
      <c r="E5797">
        <v>5791</v>
      </c>
      <c r="G5797" t="b">
        <v>0</v>
      </c>
    </row>
    <row r="5798" spans="5:7" x14ac:dyDescent="0.25">
      <c r="E5798">
        <v>5792</v>
      </c>
      <c r="G5798" t="b">
        <v>0</v>
      </c>
    </row>
    <row r="5799" spans="5:7" x14ac:dyDescent="0.25">
      <c r="E5799">
        <v>5793</v>
      </c>
      <c r="G5799" t="b">
        <v>0</v>
      </c>
    </row>
    <row r="5800" spans="5:7" x14ac:dyDescent="0.25">
      <c r="E5800">
        <v>5794</v>
      </c>
      <c r="G5800" t="b">
        <v>0</v>
      </c>
    </row>
    <row r="5801" spans="5:7" x14ac:dyDescent="0.25">
      <c r="E5801">
        <v>5795</v>
      </c>
      <c r="G5801" t="b">
        <v>0</v>
      </c>
    </row>
    <row r="5802" spans="5:7" x14ac:dyDescent="0.25">
      <c r="E5802">
        <v>5796</v>
      </c>
      <c r="G5802" t="b">
        <v>1</v>
      </c>
    </row>
    <row r="5803" spans="5:7" x14ac:dyDescent="0.25">
      <c r="E5803">
        <v>5797</v>
      </c>
      <c r="G5803" t="b">
        <v>0</v>
      </c>
    </row>
    <row r="5804" spans="5:7" x14ac:dyDescent="0.25">
      <c r="E5804">
        <v>5798</v>
      </c>
      <c r="G5804" t="b">
        <v>0</v>
      </c>
    </row>
    <row r="5805" spans="5:7" x14ac:dyDescent="0.25">
      <c r="E5805">
        <v>5799</v>
      </c>
      <c r="G5805" t="b">
        <v>0</v>
      </c>
    </row>
    <row r="5806" spans="5:7" x14ac:dyDescent="0.25">
      <c r="E5806">
        <v>5800</v>
      </c>
      <c r="G5806" t="b">
        <v>0</v>
      </c>
    </row>
    <row r="5807" spans="5:7" x14ac:dyDescent="0.25">
      <c r="E5807">
        <v>5801</v>
      </c>
      <c r="G5807" t="b">
        <v>0</v>
      </c>
    </row>
    <row r="5808" spans="5:7" x14ac:dyDescent="0.25">
      <c r="E5808">
        <v>5802</v>
      </c>
      <c r="G5808" t="b">
        <v>0</v>
      </c>
    </row>
    <row r="5809" spans="5:7" x14ac:dyDescent="0.25">
      <c r="E5809">
        <v>5803</v>
      </c>
      <c r="G5809" t="b">
        <v>1</v>
      </c>
    </row>
    <row r="5810" spans="5:7" x14ac:dyDescent="0.25">
      <c r="E5810">
        <v>5804</v>
      </c>
      <c r="G5810" t="b">
        <v>0</v>
      </c>
    </row>
    <row r="5811" spans="5:7" x14ac:dyDescent="0.25">
      <c r="E5811">
        <v>5805</v>
      </c>
      <c r="G5811" t="b">
        <v>0</v>
      </c>
    </row>
    <row r="5812" spans="5:7" x14ac:dyDescent="0.25">
      <c r="E5812">
        <v>5806</v>
      </c>
      <c r="G5812" t="b">
        <v>1</v>
      </c>
    </row>
    <row r="5813" spans="5:7" x14ac:dyDescent="0.25">
      <c r="E5813">
        <v>5807</v>
      </c>
      <c r="G5813" t="b">
        <v>0</v>
      </c>
    </row>
    <row r="5814" spans="5:7" x14ac:dyDescent="0.25">
      <c r="E5814">
        <v>5808</v>
      </c>
      <c r="G5814" t="b">
        <v>0</v>
      </c>
    </row>
    <row r="5815" spans="5:7" x14ac:dyDescent="0.25">
      <c r="E5815">
        <v>5809</v>
      </c>
      <c r="G5815" t="b">
        <v>0</v>
      </c>
    </row>
    <row r="5816" spans="5:7" x14ac:dyDescent="0.25">
      <c r="E5816">
        <v>5810</v>
      </c>
      <c r="G5816" t="b">
        <v>0</v>
      </c>
    </row>
    <row r="5817" spans="5:7" x14ac:dyDescent="0.25">
      <c r="E5817">
        <v>5811</v>
      </c>
      <c r="G5817" t="b">
        <v>0</v>
      </c>
    </row>
    <row r="5818" spans="5:7" x14ac:dyDescent="0.25">
      <c r="E5818">
        <v>5812</v>
      </c>
      <c r="G5818" t="b">
        <v>1</v>
      </c>
    </row>
    <row r="5819" spans="5:7" x14ac:dyDescent="0.25">
      <c r="E5819">
        <v>5813</v>
      </c>
      <c r="G5819" t="b">
        <v>0</v>
      </c>
    </row>
    <row r="5820" spans="5:7" x14ac:dyDescent="0.25">
      <c r="E5820">
        <v>5814</v>
      </c>
      <c r="G5820" t="b">
        <v>0</v>
      </c>
    </row>
    <row r="5821" spans="5:7" x14ac:dyDescent="0.25">
      <c r="E5821">
        <v>5815</v>
      </c>
      <c r="G5821" t="b">
        <v>0</v>
      </c>
    </row>
    <row r="5822" spans="5:7" x14ac:dyDescent="0.25">
      <c r="E5822">
        <v>5816</v>
      </c>
      <c r="G5822" t="b">
        <v>0</v>
      </c>
    </row>
    <row r="5823" spans="5:7" x14ac:dyDescent="0.25">
      <c r="E5823">
        <v>5817</v>
      </c>
      <c r="G5823" t="b">
        <v>0</v>
      </c>
    </row>
    <row r="5824" spans="5:7" x14ac:dyDescent="0.25">
      <c r="E5824">
        <v>5818</v>
      </c>
      <c r="G5824" t="b">
        <v>0</v>
      </c>
    </row>
    <row r="5825" spans="5:7" x14ac:dyDescent="0.25">
      <c r="E5825">
        <v>5819</v>
      </c>
      <c r="G5825" t="b">
        <v>1</v>
      </c>
    </row>
    <row r="5826" spans="5:7" x14ac:dyDescent="0.25">
      <c r="E5826">
        <v>5820</v>
      </c>
      <c r="G5826" t="b">
        <v>0</v>
      </c>
    </row>
    <row r="5827" spans="5:7" x14ac:dyDescent="0.25">
      <c r="E5827">
        <v>5821</v>
      </c>
      <c r="G5827" t="b">
        <v>0</v>
      </c>
    </row>
    <row r="5828" spans="5:7" x14ac:dyDescent="0.25">
      <c r="E5828">
        <v>5822</v>
      </c>
      <c r="G5828" t="b">
        <v>1</v>
      </c>
    </row>
    <row r="5829" spans="5:7" x14ac:dyDescent="0.25">
      <c r="E5829">
        <v>5823</v>
      </c>
      <c r="G5829" t="b">
        <v>0</v>
      </c>
    </row>
    <row r="5830" spans="5:7" x14ac:dyDescent="0.25">
      <c r="E5830">
        <v>5824</v>
      </c>
      <c r="G5830" t="b">
        <v>0</v>
      </c>
    </row>
    <row r="5831" spans="5:7" x14ac:dyDescent="0.25">
      <c r="E5831">
        <v>5825</v>
      </c>
      <c r="G5831" t="b">
        <v>0</v>
      </c>
    </row>
    <row r="5832" spans="5:7" x14ac:dyDescent="0.25">
      <c r="E5832">
        <v>5826</v>
      </c>
      <c r="G5832" t="b">
        <v>0</v>
      </c>
    </row>
    <row r="5833" spans="5:7" x14ac:dyDescent="0.25">
      <c r="E5833">
        <v>5827</v>
      </c>
      <c r="G5833" t="b">
        <v>0</v>
      </c>
    </row>
    <row r="5834" spans="5:7" x14ac:dyDescent="0.25">
      <c r="E5834">
        <v>5828</v>
      </c>
      <c r="G5834" t="b">
        <v>0</v>
      </c>
    </row>
    <row r="5835" spans="5:7" x14ac:dyDescent="0.25">
      <c r="E5835">
        <v>5829</v>
      </c>
      <c r="G5835" t="b">
        <v>1</v>
      </c>
    </row>
    <row r="5836" spans="5:7" x14ac:dyDescent="0.25">
      <c r="E5836">
        <v>5830</v>
      </c>
      <c r="G5836" t="b">
        <v>0</v>
      </c>
    </row>
    <row r="5837" spans="5:7" x14ac:dyDescent="0.25">
      <c r="E5837">
        <v>5831</v>
      </c>
      <c r="G5837" t="b">
        <v>0</v>
      </c>
    </row>
    <row r="5838" spans="5:7" x14ac:dyDescent="0.25">
      <c r="E5838">
        <v>5832</v>
      </c>
      <c r="G5838" t="b">
        <v>0</v>
      </c>
    </row>
    <row r="5839" spans="5:7" x14ac:dyDescent="0.25">
      <c r="E5839">
        <v>5833</v>
      </c>
      <c r="G5839" t="b">
        <v>0</v>
      </c>
    </row>
    <row r="5840" spans="5:7" x14ac:dyDescent="0.25">
      <c r="E5840">
        <v>5834</v>
      </c>
      <c r="G5840" t="b">
        <v>1</v>
      </c>
    </row>
    <row r="5841" spans="5:7" x14ac:dyDescent="0.25">
      <c r="E5841">
        <v>5835</v>
      </c>
      <c r="G5841" t="b">
        <v>0</v>
      </c>
    </row>
    <row r="5842" spans="5:7" x14ac:dyDescent="0.25">
      <c r="E5842">
        <v>5836</v>
      </c>
      <c r="G5842" t="b">
        <v>0</v>
      </c>
    </row>
    <row r="5843" spans="5:7" x14ac:dyDescent="0.25">
      <c r="E5843">
        <v>5837</v>
      </c>
      <c r="G5843" t="b">
        <v>0</v>
      </c>
    </row>
    <row r="5844" spans="5:7" x14ac:dyDescent="0.25">
      <c r="E5844">
        <v>5838</v>
      </c>
      <c r="G5844" t="b">
        <v>0</v>
      </c>
    </row>
    <row r="5845" spans="5:7" x14ac:dyDescent="0.25">
      <c r="E5845">
        <v>5839</v>
      </c>
      <c r="G5845" t="b">
        <v>0</v>
      </c>
    </row>
    <row r="5846" spans="5:7" x14ac:dyDescent="0.25">
      <c r="E5846">
        <v>5840</v>
      </c>
      <c r="G5846" t="b">
        <v>0</v>
      </c>
    </row>
    <row r="5847" spans="5:7" x14ac:dyDescent="0.25">
      <c r="E5847">
        <v>5841</v>
      </c>
      <c r="G5847" t="b">
        <v>0</v>
      </c>
    </row>
    <row r="5848" spans="5:7" x14ac:dyDescent="0.25">
      <c r="E5848">
        <v>5842</v>
      </c>
      <c r="G5848" t="b">
        <v>0</v>
      </c>
    </row>
    <row r="5849" spans="5:7" x14ac:dyDescent="0.25">
      <c r="E5849">
        <v>5843</v>
      </c>
      <c r="G5849" t="b">
        <v>0</v>
      </c>
    </row>
    <row r="5850" spans="5:7" x14ac:dyDescent="0.25">
      <c r="E5850">
        <v>5844</v>
      </c>
      <c r="G5850" t="b">
        <v>0</v>
      </c>
    </row>
    <row r="5851" spans="5:7" x14ac:dyDescent="0.25">
      <c r="E5851">
        <v>5845</v>
      </c>
      <c r="G5851" t="b">
        <v>0</v>
      </c>
    </row>
    <row r="5852" spans="5:7" x14ac:dyDescent="0.25">
      <c r="E5852">
        <v>5846</v>
      </c>
      <c r="G5852" t="b">
        <v>1</v>
      </c>
    </row>
    <row r="5853" spans="5:7" x14ac:dyDescent="0.25">
      <c r="E5853">
        <v>5847</v>
      </c>
      <c r="G5853" t="b">
        <v>0</v>
      </c>
    </row>
    <row r="5854" spans="5:7" x14ac:dyDescent="0.25">
      <c r="E5854">
        <v>5848</v>
      </c>
      <c r="G5854" t="b">
        <v>0</v>
      </c>
    </row>
    <row r="5855" spans="5:7" x14ac:dyDescent="0.25">
      <c r="E5855">
        <v>5849</v>
      </c>
      <c r="G5855" t="b">
        <v>0</v>
      </c>
    </row>
    <row r="5856" spans="5:7" x14ac:dyDescent="0.25">
      <c r="E5856">
        <v>5850</v>
      </c>
      <c r="G5856" t="b">
        <v>0</v>
      </c>
    </row>
    <row r="5857" spans="5:7" x14ac:dyDescent="0.25">
      <c r="E5857">
        <v>5851</v>
      </c>
      <c r="G5857" t="b">
        <v>0</v>
      </c>
    </row>
    <row r="5858" spans="5:7" x14ac:dyDescent="0.25">
      <c r="E5858">
        <v>5852</v>
      </c>
      <c r="G5858" t="b">
        <v>0</v>
      </c>
    </row>
    <row r="5859" spans="5:7" x14ac:dyDescent="0.25">
      <c r="E5859">
        <v>5853</v>
      </c>
      <c r="G5859" t="b">
        <v>0</v>
      </c>
    </row>
    <row r="5860" spans="5:7" x14ac:dyDescent="0.25">
      <c r="E5860">
        <v>5854</v>
      </c>
      <c r="G5860" t="b">
        <v>0</v>
      </c>
    </row>
    <row r="5861" spans="5:7" x14ac:dyDescent="0.25">
      <c r="E5861">
        <v>5855</v>
      </c>
      <c r="G5861" t="b">
        <v>1</v>
      </c>
    </row>
    <row r="5862" spans="5:7" x14ac:dyDescent="0.25">
      <c r="E5862">
        <v>5856</v>
      </c>
      <c r="G5862" t="b">
        <v>0</v>
      </c>
    </row>
    <row r="5863" spans="5:7" x14ac:dyDescent="0.25">
      <c r="E5863">
        <v>5857</v>
      </c>
      <c r="G5863" t="b">
        <v>0</v>
      </c>
    </row>
    <row r="5864" spans="5:7" x14ac:dyDescent="0.25">
      <c r="E5864">
        <v>5858</v>
      </c>
      <c r="G5864" t="b">
        <v>0</v>
      </c>
    </row>
    <row r="5865" spans="5:7" x14ac:dyDescent="0.25">
      <c r="E5865">
        <v>5859</v>
      </c>
      <c r="G5865" t="b">
        <v>0</v>
      </c>
    </row>
    <row r="5866" spans="5:7" x14ac:dyDescent="0.25">
      <c r="E5866">
        <v>5860</v>
      </c>
      <c r="G5866" t="b">
        <v>0</v>
      </c>
    </row>
    <row r="5867" spans="5:7" x14ac:dyDescent="0.25">
      <c r="E5867">
        <v>5861</v>
      </c>
      <c r="G5867" t="b">
        <v>0</v>
      </c>
    </row>
    <row r="5868" spans="5:7" x14ac:dyDescent="0.25">
      <c r="E5868">
        <v>5862</v>
      </c>
      <c r="G5868" t="b">
        <v>0</v>
      </c>
    </row>
    <row r="5869" spans="5:7" x14ac:dyDescent="0.25">
      <c r="E5869">
        <v>5863</v>
      </c>
      <c r="G5869" t="b">
        <v>0</v>
      </c>
    </row>
    <row r="5870" spans="5:7" x14ac:dyDescent="0.25">
      <c r="E5870">
        <v>5864</v>
      </c>
      <c r="G5870" t="b">
        <v>0</v>
      </c>
    </row>
    <row r="5871" spans="5:7" x14ac:dyDescent="0.25">
      <c r="E5871">
        <v>5865</v>
      </c>
      <c r="G5871" t="b">
        <v>0</v>
      </c>
    </row>
    <row r="5872" spans="5:7" x14ac:dyDescent="0.25">
      <c r="E5872">
        <v>5866</v>
      </c>
      <c r="G5872" t="b">
        <v>0</v>
      </c>
    </row>
    <row r="5873" spans="5:7" x14ac:dyDescent="0.25">
      <c r="E5873">
        <v>5867</v>
      </c>
      <c r="G5873" t="b">
        <v>0</v>
      </c>
    </row>
    <row r="5874" spans="5:7" x14ac:dyDescent="0.25">
      <c r="E5874">
        <v>5868</v>
      </c>
      <c r="G5874" t="b">
        <v>0</v>
      </c>
    </row>
    <row r="5875" spans="5:7" x14ac:dyDescent="0.25">
      <c r="E5875">
        <v>5869</v>
      </c>
      <c r="G5875" t="b">
        <v>0</v>
      </c>
    </row>
    <row r="5876" spans="5:7" x14ac:dyDescent="0.25">
      <c r="E5876">
        <v>5870</v>
      </c>
      <c r="G5876" t="b">
        <v>0</v>
      </c>
    </row>
    <row r="5877" spans="5:7" x14ac:dyDescent="0.25">
      <c r="E5877">
        <v>5871</v>
      </c>
      <c r="G5877" t="b">
        <v>0</v>
      </c>
    </row>
    <row r="5878" spans="5:7" x14ac:dyDescent="0.25">
      <c r="E5878">
        <v>5872</v>
      </c>
      <c r="G5878" t="b">
        <v>0</v>
      </c>
    </row>
    <row r="5879" spans="5:7" x14ac:dyDescent="0.25">
      <c r="E5879">
        <v>5873</v>
      </c>
      <c r="G5879" t="b">
        <v>0</v>
      </c>
    </row>
    <row r="5880" spans="5:7" x14ac:dyDescent="0.25">
      <c r="E5880">
        <v>5874</v>
      </c>
      <c r="G5880" t="b">
        <v>0</v>
      </c>
    </row>
    <row r="5881" spans="5:7" x14ac:dyDescent="0.25">
      <c r="E5881">
        <v>5875</v>
      </c>
      <c r="G5881" t="b">
        <v>1</v>
      </c>
    </row>
    <row r="5882" spans="5:7" x14ac:dyDescent="0.25">
      <c r="E5882">
        <v>5876</v>
      </c>
      <c r="G5882" t="b">
        <v>0</v>
      </c>
    </row>
    <row r="5883" spans="5:7" x14ac:dyDescent="0.25">
      <c r="E5883">
        <v>5877</v>
      </c>
      <c r="G5883" t="b">
        <v>0</v>
      </c>
    </row>
    <row r="5884" spans="5:7" x14ac:dyDescent="0.25">
      <c r="E5884">
        <v>5878</v>
      </c>
      <c r="G5884" t="b">
        <v>0</v>
      </c>
    </row>
    <row r="5885" spans="5:7" x14ac:dyDescent="0.25">
      <c r="E5885">
        <v>5879</v>
      </c>
      <c r="G5885" t="b">
        <v>0</v>
      </c>
    </row>
    <row r="5886" spans="5:7" x14ac:dyDescent="0.25">
      <c r="E5886">
        <v>5880</v>
      </c>
      <c r="G5886" t="b">
        <v>0</v>
      </c>
    </row>
    <row r="5887" spans="5:7" x14ac:dyDescent="0.25">
      <c r="E5887">
        <v>5881</v>
      </c>
      <c r="G5887" t="b">
        <v>0</v>
      </c>
    </row>
    <row r="5888" spans="5:7" x14ac:dyDescent="0.25">
      <c r="E5888">
        <v>5882</v>
      </c>
      <c r="G5888" t="b">
        <v>0</v>
      </c>
    </row>
    <row r="5889" spans="5:7" x14ac:dyDescent="0.25">
      <c r="E5889">
        <v>5883</v>
      </c>
      <c r="G5889" t="b">
        <v>1</v>
      </c>
    </row>
    <row r="5890" spans="5:7" x14ac:dyDescent="0.25">
      <c r="E5890">
        <v>5884</v>
      </c>
      <c r="G5890" t="b">
        <v>0</v>
      </c>
    </row>
    <row r="5891" spans="5:7" x14ac:dyDescent="0.25">
      <c r="E5891">
        <v>5885</v>
      </c>
      <c r="G5891" t="b">
        <v>0</v>
      </c>
    </row>
    <row r="5892" spans="5:7" x14ac:dyDescent="0.25">
      <c r="E5892">
        <v>5886</v>
      </c>
      <c r="G5892" t="b">
        <v>1</v>
      </c>
    </row>
    <row r="5893" spans="5:7" x14ac:dyDescent="0.25">
      <c r="E5893">
        <v>5887</v>
      </c>
      <c r="G5893" t="b">
        <v>0</v>
      </c>
    </row>
    <row r="5894" spans="5:7" x14ac:dyDescent="0.25">
      <c r="E5894">
        <v>5888</v>
      </c>
      <c r="G5894" t="b">
        <v>0</v>
      </c>
    </row>
    <row r="5895" spans="5:7" x14ac:dyDescent="0.25">
      <c r="E5895">
        <v>5889</v>
      </c>
      <c r="G5895" t="b">
        <v>1</v>
      </c>
    </row>
    <row r="5896" spans="5:7" x14ac:dyDescent="0.25">
      <c r="E5896">
        <v>5890</v>
      </c>
      <c r="G5896" t="b">
        <v>0</v>
      </c>
    </row>
    <row r="5897" spans="5:7" x14ac:dyDescent="0.25">
      <c r="E5897">
        <v>5891</v>
      </c>
      <c r="G5897" t="b">
        <v>0</v>
      </c>
    </row>
    <row r="5898" spans="5:7" x14ac:dyDescent="0.25">
      <c r="E5898">
        <v>5892</v>
      </c>
      <c r="G5898" t="b">
        <v>0</v>
      </c>
    </row>
    <row r="5899" spans="5:7" x14ac:dyDescent="0.25">
      <c r="E5899">
        <v>5893</v>
      </c>
      <c r="G5899" t="b">
        <v>0</v>
      </c>
    </row>
    <row r="5900" spans="5:7" x14ac:dyDescent="0.25">
      <c r="E5900">
        <v>5894</v>
      </c>
      <c r="G5900" t="b">
        <v>1</v>
      </c>
    </row>
    <row r="5901" spans="5:7" x14ac:dyDescent="0.25">
      <c r="E5901">
        <v>5895</v>
      </c>
      <c r="G5901" t="b">
        <v>0</v>
      </c>
    </row>
    <row r="5902" spans="5:7" x14ac:dyDescent="0.25">
      <c r="E5902">
        <v>5896</v>
      </c>
      <c r="G5902" t="b">
        <v>1</v>
      </c>
    </row>
    <row r="5903" spans="5:7" x14ac:dyDescent="0.25">
      <c r="E5903">
        <v>5897</v>
      </c>
      <c r="G5903" t="b">
        <v>0</v>
      </c>
    </row>
    <row r="5904" spans="5:7" x14ac:dyDescent="0.25">
      <c r="E5904">
        <v>5898</v>
      </c>
      <c r="G5904" t="b">
        <v>0</v>
      </c>
    </row>
    <row r="5905" spans="5:7" x14ac:dyDescent="0.25">
      <c r="E5905">
        <v>5899</v>
      </c>
      <c r="G5905" t="b">
        <v>0</v>
      </c>
    </row>
    <row r="5906" spans="5:7" x14ac:dyDescent="0.25">
      <c r="E5906">
        <v>5900</v>
      </c>
      <c r="G5906" t="b">
        <v>0</v>
      </c>
    </row>
    <row r="5907" spans="5:7" x14ac:dyDescent="0.25">
      <c r="E5907">
        <v>5901</v>
      </c>
      <c r="G5907" t="b">
        <v>0</v>
      </c>
    </row>
    <row r="5908" spans="5:7" x14ac:dyDescent="0.25">
      <c r="E5908">
        <v>5902</v>
      </c>
      <c r="G5908" t="b">
        <v>0</v>
      </c>
    </row>
    <row r="5909" spans="5:7" x14ac:dyDescent="0.25">
      <c r="E5909">
        <v>5903</v>
      </c>
      <c r="G5909" t="b">
        <v>0</v>
      </c>
    </row>
    <row r="5910" spans="5:7" x14ac:dyDescent="0.25">
      <c r="E5910">
        <v>5904</v>
      </c>
      <c r="G5910" t="b">
        <v>1</v>
      </c>
    </row>
    <row r="5911" spans="5:7" x14ac:dyDescent="0.25">
      <c r="E5911">
        <v>5905</v>
      </c>
      <c r="G5911" t="b">
        <v>0</v>
      </c>
    </row>
    <row r="5912" spans="5:7" x14ac:dyDescent="0.25">
      <c r="E5912">
        <v>5906</v>
      </c>
      <c r="G5912" t="b">
        <v>0</v>
      </c>
    </row>
    <row r="5913" spans="5:7" x14ac:dyDescent="0.25">
      <c r="E5913">
        <v>5907</v>
      </c>
      <c r="G5913" t="b">
        <v>0</v>
      </c>
    </row>
    <row r="5914" spans="5:7" x14ac:dyDescent="0.25">
      <c r="E5914">
        <v>5908</v>
      </c>
      <c r="G5914" t="b">
        <v>0</v>
      </c>
    </row>
    <row r="5915" spans="5:7" x14ac:dyDescent="0.25">
      <c r="E5915">
        <v>5909</v>
      </c>
      <c r="G5915" t="b">
        <v>0</v>
      </c>
    </row>
    <row r="5916" spans="5:7" x14ac:dyDescent="0.25">
      <c r="E5916">
        <v>5910</v>
      </c>
      <c r="G5916" t="b">
        <v>0</v>
      </c>
    </row>
    <row r="5917" spans="5:7" x14ac:dyDescent="0.25">
      <c r="E5917">
        <v>5911</v>
      </c>
      <c r="G5917" t="b">
        <v>0</v>
      </c>
    </row>
    <row r="5918" spans="5:7" x14ac:dyDescent="0.25">
      <c r="E5918">
        <v>5912</v>
      </c>
      <c r="G5918" t="b">
        <v>0</v>
      </c>
    </row>
    <row r="5919" spans="5:7" x14ac:dyDescent="0.25">
      <c r="E5919">
        <v>5913</v>
      </c>
      <c r="G5919" t="b">
        <v>0</v>
      </c>
    </row>
    <row r="5920" spans="5:7" x14ac:dyDescent="0.25">
      <c r="E5920">
        <v>5914</v>
      </c>
      <c r="G5920" t="b">
        <v>0</v>
      </c>
    </row>
    <row r="5921" spans="5:7" x14ac:dyDescent="0.25">
      <c r="E5921">
        <v>5915</v>
      </c>
      <c r="G5921" t="b">
        <v>0</v>
      </c>
    </row>
    <row r="5922" spans="5:7" x14ac:dyDescent="0.25">
      <c r="E5922">
        <v>5916</v>
      </c>
      <c r="G5922" t="b">
        <v>0</v>
      </c>
    </row>
    <row r="5923" spans="5:7" x14ac:dyDescent="0.25">
      <c r="E5923">
        <v>5917</v>
      </c>
      <c r="G5923" t="b">
        <v>0</v>
      </c>
    </row>
    <row r="5924" spans="5:7" x14ac:dyDescent="0.25">
      <c r="E5924">
        <v>5918</v>
      </c>
      <c r="G5924" t="b">
        <v>0</v>
      </c>
    </row>
    <row r="5925" spans="5:7" x14ac:dyDescent="0.25">
      <c r="E5925">
        <v>5919</v>
      </c>
      <c r="G5925" t="b">
        <v>0</v>
      </c>
    </row>
    <row r="5926" spans="5:7" x14ac:dyDescent="0.25">
      <c r="E5926">
        <v>5920</v>
      </c>
      <c r="G5926" t="b">
        <v>0</v>
      </c>
    </row>
    <row r="5927" spans="5:7" x14ac:dyDescent="0.25">
      <c r="E5927">
        <v>5921</v>
      </c>
      <c r="G5927" t="b">
        <v>0</v>
      </c>
    </row>
    <row r="5928" spans="5:7" x14ac:dyDescent="0.25">
      <c r="E5928">
        <v>5922</v>
      </c>
      <c r="G5928" t="b">
        <v>0</v>
      </c>
    </row>
    <row r="5929" spans="5:7" x14ac:dyDescent="0.25">
      <c r="E5929">
        <v>5923</v>
      </c>
      <c r="G5929" t="b">
        <v>0</v>
      </c>
    </row>
    <row r="5930" spans="5:7" x14ac:dyDescent="0.25">
      <c r="E5930">
        <v>5924</v>
      </c>
      <c r="G5930" t="b">
        <v>0</v>
      </c>
    </row>
    <row r="5931" spans="5:7" x14ac:dyDescent="0.25">
      <c r="E5931">
        <v>5925</v>
      </c>
      <c r="G5931" t="b">
        <v>0</v>
      </c>
    </row>
    <row r="5932" spans="5:7" x14ac:dyDescent="0.25">
      <c r="E5932">
        <v>5926</v>
      </c>
      <c r="G5932" t="b">
        <v>0</v>
      </c>
    </row>
    <row r="5933" spans="5:7" x14ac:dyDescent="0.25">
      <c r="E5933">
        <v>5927</v>
      </c>
      <c r="G5933" t="b">
        <v>0</v>
      </c>
    </row>
    <row r="5934" spans="5:7" x14ac:dyDescent="0.25">
      <c r="E5934">
        <v>5928</v>
      </c>
      <c r="G5934" t="b">
        <v>0</v>
      </c>
    </row>
    <row r="5935" spans="5:7" x14ac:dyDescent="0.25">
      <c r="E5935">
        <v>5929</v>
      </c>
      <c r="G5935" t="b">
        <v>0</v>
      </c>
    </row>
    <row r="5936" spans="5:7" x14ac:dyDescent="0.25">
      <c r="E5936">
        <v>5930</v>
      </c>
      <c r="G5936" t="b">
        <v>0</v>
      </c>
    </row>
    <row r="5937" spans="5:7" x14ac:dyDescent="0.25">
      <c r="E5937">
        <v>5931</v>
      </c>
      <c r="G5937" t="b">
        <v>1</v>
      </c>
    </row>
    <row r="5938" spans="5:7" x14ac:dyDescent="0.25">
      <c r="E5938">
        <v>5932</v>
      </c>
      <c r="G5938" t="b">
        <v>0</v>
      </c>
    </row>
    <row r="5939" spans="5:7" x14ac:dyDescent="0.25">
      <c r="E5939">
        <v>5933</v>
      </c>
      <c r="G5939" t="b">
        <v>0</v>
      </c>
    </row>
    <row r="5940" spans="5:7" x14ac:dyDescent="0.25">
      <c r="E5940">
        <v>5934</v>
      </c>
      <c r="G5940" t="b">
        <v>0</v>
      </c>
    </row>
    <row r="5941" spans="5:7" x14ac:dyDescent="0.25">
      <c r="E5941">
        <v>5935</v>
      </c>
      <c r="G5941" t="b">
        <v>0</v>
      </c>
    </row>
    <row r="5942" spans="5:7" x14ac:dyDescent="0.25">
      <c r="E5942">
        <v>5936</v>
      </c>
      <c r="G5942" t="b">
        <v>0</v>
      </c>
    </row>
    <row r="5943" spans="5:7" x14ac:dyDescent="0.25">
      <c r="E5943">
        <v>5937</v>
      </c>
      <c r="G5943" t="b">
        <v>0</v>
      </c>
    </row>
    <row r="5944" spans="5:7" x14ac:dyDescent="0.25">
      <c r="E5944">
        <v>5938</v>
      </c>
      <c r="G5944" t="b">
        <v>0</v>
      </c>
    </row>
    <row r="5945" spans="5:7" x14ac:dyDescent="0.25">
      <c r="E5945">
        <v>5939</v>
      </c>
      <c r="G5945" t="b">
        <v>0</v>
      </c>
    </row>
    <row r="5946" spans="5:7" x14ac:dyDescent="0.25">
      <c r="E5946">
        <v>5940</v>
      </c>
      <c r="G5946" t="b">
        <v>0</v>
      </c>
    </row>
    <row r="5947" spans="5:7" x14ac:dyDescent="0.25">
      <c r="E5947">
        <v>5941</v>
      </c>
      <c r="G5947" t="b">
        <v>0</v>
      </c>
    </row>
    <row r="5948" spans="5:7" x14ac:dyDescent="0.25">
      <c r="E5948">
        <v>5942</v>
      </c>
      <c r="G5948" t="b">
        <v>0</v>
      </c>
    </row>
    <row r="5949" spans="5:7" x14ac:dyDescent="0.25">
      <c r="E5949">
        <v>5943</v>
      </c>
      <c r="G5949" t="b">
        <v>0</v>
      </c>
    </row>
    <row r="5950" spans="5:7" x14ac:dyDescent="0.25">
      <c r="E5950">
        <v>5944</v>
      </c>
      <c r="G5950" t="b">
        <v>0</v>
      </c>
    </row>
    <row r="5951" spans="5:7" x14ac:dyDescent="0.25">
      <c r="E5951">
        <v>5945</v>
      </c>
      <c r="G5951" t="b">
        <v>0</v>
      </c>
    </row>
    <row r="5952" spans="5:7" x14ac:dyDescent="0.25">
      <c r="E5952">
        <v>5946</v>
      </c>
      <c r="G5952" t="b">
        <v>0</v>
      </c>
    </row>
    <row r="5953" spans="5:7" x14ac:dyDescent="0.25">
      <c r="E5953">
        <v>5947</v>
      </c>
      <c r="G5953" t="b">
        <v>0</v>
      </c>
    </row>
    <row r="5954" spans="5:7" x14ac:dyDescent="0.25">
      <c r="E5954">
        <v>5948</v>
      </c>
      <c r="G5954" t="b">
        <v>0</v>
      </c>
    </row>
    <row r="5955" spans="5:7" x14ac:dyDescent="0.25">
      <c r="E5955">
        <v>5949</v>
      </c>
      <c r="G5955" t="b">
        <v>1</v>
      </c>
    </row>
    <row r="5956" spans="5:7" x14ac:dyDescent="0.25">
      <c r="E5956">
        <v>5950</v>
      </c>
      <c r="G5956" t="b">
        <v>1</v>
      </c>
    </row>
    <row r="5957" spans="5:7" x14ac:dyDescent="0.25">
      <c r="E5957">
        <v>5951</v>
      </c>
      <c r="G5957" t="b">
        <v>0</v>
      </c>
    </row>
    <row r="5958" spans="5:7" x14ac:dyDescent="0.25">
      <c r="E5958">
        <v>5952</v>
      </c>
      <c r="G5958" t="b">
        <v>0</v>
      </c>
    </row>
    <row r="5959" spans="5:7" x14ac:dyDescent="0.25">
      <c r="E5959">
        <v>5953</v>
      </c>
      <c r="G5959" t="b">
        <v>0</v>
      </c>
    </row>
    <row r="5960" spans="5:7" x14ac:dyDescent="0.25">
      <c r="E5960">
        <v>5954</v>
      </c>
      <c r="G5960" t="b">
        <v>0</v>
      </c>
    </row>
    <row r="5961" spans="5:7" x14ac:dyDescent="0.25">
      <c r="E5961">
        <v>5955</v>
      </c>
      <c r="G5961" t="b">
        <v>0</v>
      </c>
    </row>
    <row r="5962" spans="5:7" x14ac:dyDescent="0.25">
      <c r="E5962">
        <v>5956</v>
      </c>
      <c r="G5962" t="b">
        <v>0</v>
      </c>
    </row>
    <row r="5963" spans="5:7" x14ac:dyDescent="0.25">
      <c r="E5963">
        <v>5957</v>
      </c>
      <c r="G5963" t="b">
        <v>0</v>
      </c>
    </row>
    <row r="5964" spans="5:7" x14ac:dyDescent="0.25">
      <c r="E5964">
        <v>5958</v>
      </c>
      <c r="G5964" t="b">
        <v>0</v>
      </c>
    </row>
    <row r="5965" spans="5:7" x14ac:dyDescent="0.25">
      <c r="E5965">
        <v>5959</v>
      </c>
      <c r="G5965" t="b">
        <v>0</v>
      </c>
    </row>
    <row r="5966" spans="5:7" x14ac:dyDescent="0.25">
      <c r="E5966">
        <v>5960</v>
      </c>
      <c r="G5966" t="b">
        <v>0</v>
      </c>
    </row>
    <row r="5967" spans="5:7" x14ac:dyDescent="0.25">
      <c r="E5967">
        <v>5961</v>
      </c>
      <c r="G5967" t="b">
        <v>0</v>
      </c>
    </row>
    <row r="5968" spans="5:7" x14ac:dyDescent="0.25">
      <c r="E5968">
        <v>5962</v>
      </c>
      <c r="G5968" t="b">
        <v>0</v>
      </c>
    </row>
    <row r="5969" spans="5:7" x14ac:dyDescent="0.25">
      <c r="E5969">
        <v>5963</v>
      </c>
      <c r="G5969" t="b">
        <v>0</v>
      </c>
    </row>
    <row r="5970" spans="5:7" x14ac:dyDescent="0.25">
      <c r="E5970">
        <v>5964</v>
      </c>
      <c r="G5970" t="b">
        <v>0</v>
      </c>
    </row>
    <row r="5971" spans="5:7" x14ac:dyDescent="0.25">
      <c r="E5971">
        <v>5965</v>
      </c>
      <c r="G5971" t="b">
        <v>1</v>
      </c>
    </row>
    <row r="5972" spans="5:7" x14ac:dyDescent="0.25">
      <c r="E5972">
        <v>5966</v>
      </c>
      <c r="G5972" t="b">
        <v>0</v>
      </c>
    </row>
    <row r="5973" spans="5:7" x14ac:dyDescent="0.25">
      <c r="E5973">
        <v>5967</v>
      </c>
      <c r="G5973" t="b">
        <v>0</v>
      </c>
    </row>
    <row r="5974" spans="5:7" x14ac:dyDescent="0.25">
      <c r="E5974">
        <v>5968</v>
      </c>
      <c r="G5974" t="b">
        <v>0</v>
      </c>
    </row>
    <row r="5975" spans="5:7" x14ac:dyDescent="0.25">
      <c r="E5975">
        <v>5969</v>
      </c>
      <c r="G5975" t="b">
        <v>0</v>
      </c>
    </row>
    <row r="5976" spans="5:7" x14ac:dyDescent="0.25">
      <c r="E5976">
        <v>5970</v>
      </c>
      <c r="G5976" t="b">
        <v>0</v>
      </c>
    </row>
    <row r="5977" spans="5:7" x14ac:dyDescent="0.25">
      <c r="E5977">
        <v>5971</v>
      </c>
      <c r="G5977" t="b">
        <v>0</v>
      </c>
    </row>
    <row r="5978" spans="5:7" x14ac:dyDescent="0.25">
      <c r="E5978">
        <v>5972</v>
      </c>
      <c r="G5978" t="b">
        <v>0</v>
      </c>
    </row>
    <row r="5979" spans="5:7" x14ac:dyDescent="0.25">
      <c r="E5979">
        <v>5973</v>
      </c>
      <c r="G5979" t="b">
        <v>0</v>
      </c>
    </row>
    <row r="5980" spans="5:7" x14ac:dyDescent="0.25">
      <c r="E5980">
        <v>5974</v>
      </c>
      <c r="G5980" t="b">
        <v>0</v>
      </c>
    </row>
    <row r="5981" spans="5:7" x14ac:dyDescent="0.25">
      <c r="E5981">
        <v>5975</v>
      </c>
      <c r="G5981" t="b">
        <v>0</v>
      </c>
    </row>
    <row r="5982" spans="5:7" x14ac:dyDescent="0.25">
      <c r="E5982">
        <v>5976</v>
      </c>
      <c r="G5982" t="b">
        <v>0</v>
      </c>
    </row>
    <row r="5983" spans="5:7" x14ac:dyDescent="0.25">
      <c r="E5983">
        <v>5977</v>
      </c>
      <c r="G5983" t="b">
        <v>0</v>
      </c>
    </row>
    <row r="5984" spans="5:7" x14ac:dyDescent="0.25">
      <c r="E5984">
        <v>5978</v>
      </c>
      <c r="G5984" t="b">
        <v>0</v>
      </c>
    </row>
    <row r="5985" spans="5:7" x14ac:dyDescent="0.25">
      <c r="E5985">
        <v>5979</v>
      </c>
      <c r="G5985" t="b">
        <v>0</v>
      </c>
    </row>
    <row r="5986" spans="5:7" x14ac:dyDescent="0.25">
      <c r="E5986">
        <v>5980</v>
      </c>
      <c r="G5986" t="b">
        <v>1</v>
      </c>
    </row>
    <row r="5987" spans="5:7" x14ac:dyDescent="0.25">
      <c r="E5987">
        <v>5981</v>
      </c>
      <c r="G5987" t="b">
        <v>1</v>
      </c>
    </row>
    <row r="5988" spans="5:7" x14ac:dyDescent="0.25">
      <c r="E5988">
        <v>5982</v>
      </c>
      <c r="G5988" t="b">
        <v>0</v>
      </c>
    </row>
    <row r="5989" spans="5:7" x14ac:dyDescent="0.25">
      <c r="E5989">
        <v>5983</v>
      </c>
      <c r="G5989" t="b">
        <v>0</v>
      </c>
    </row>
    <row r="5990" spans="5:7" x14ac:dyDescent="0.25">
      <c r="E5990">
        <v>5984</v>
      </c>
      <c r="G5990" t="b">
        <v>0</v>
      </c>
    </row>
    <row r="5991" spans="5:7" x14ac:dyDescent="0.25">
      <c r="E5991">
        <v>5985</v>
      </c>
      <c r="G5991" t="b">
        <v>0</v>
      </c>
    </row>
    <row r="5992" spans="5:7" x14ac:dyDescent="0.25">
      <c r="E5992">
        <v>5986</v>
      </c>
      <c r="G5992" t="b">
        <v>0</v>
      </c>
    </row>
    <row r="5993" spans="5:7" x14ac:dyDescent="0.25">
      <c r="E5993">
        <v>5987</v>
      </c>
      <c r="G5993" t="b">
        <v>0</v>
      </c>
    </row>
    <row r="5994" spans="5:7" x14ac:dyDescent="0.25">
      <c r="E5994">
        <v>5988</v>
      </c>
      <c r="G5994" t="b">
        <v>0</v>
      </c>
    </row>
    <row r="5995" spans="5:7" x14ac:dyDescent="0.25">
      <c r="E5995">
        <v>5989</v>
      </c>
      <c r="G5995" t="b">
        <v>0</v>
      </c>
    </row>
    <row r="5996" spans="5:7" x14ac:dyDescent="0.25">
      <c r="E5996">
        <v>5990</v>
      </c>
      <c r="G5996" t="b">
        <v>0</v>
      </c>
    </row>
    <row r="5997" spans="5:7" x14ac:dyDescent="0.25">
      <c r="E5997">
        <v>5991</v>
      </c>
      <c r="G5997" t="b">
        <v>0</v>
      </c>
    </row>
    <row r="5998" spans="5:7" x14ac:dyDescent="0.25">
      <c r="E5998">
        <v>5992</v>
      </c>
      <c r="G5998" t="b">
        <v>0</v>
      </c>
    </row>
    <row r="5999" spans="5:7" x14ac:dyDescent="0.25">
      <c r="E5999">
        <v>5993</v>
      </c>
      <c r="G5999" t="b">
        <v>0</v>
      </c>
    </row>
    <row r="6000" spans="5:7" x14ac:dyDescent="0.25">
      <c r="E6000">
        <v>5994</v>
      </c>
      <c r="G6000" t="b">
        <v>0</v>
      </c>
    </row>
    <row r="6001" spans="5:7" x14ac:dyDescent="0.25">
      <c r="E6001">
        <v>5995</v>
      </c>
      <c r="G6001" t="b">
        <v>0</v>
      </c>
    </row>
    <row r="6002" spans="5:7" x14ac:dyDescent="0.25">
      <c r="E6002">
        <v>5996</v>
      </c>
      <c r="G6002" t="b">
        <v>0</v>
      </c>
    </row>
    <row r="6003" spans="5:7" x14ac:dyDescent="0.25">
      <c r="E6003">
        <v>5997</v>
      </c>
      <c r="G6003" t="b">
        <v>0</v>
      </c>
    </row>
    <row r="6004" spans="5:7" x14ac:dyDescent="0.25">
      <c r="E6004">
        <v>5998</v>
      </c>
      <c r="G6004" t="b">
        <v>0</v>
      </c>
    </row>
    <row r="6005" spans="5:7" x14ac:dyDescent="0.25">
      <c r="E6005">
        <v>5999</v>
      </c>
      <c r="G6005" t="b">
        <v>1</v>
      </c>
    </row>
    <row r="6006" spans="5:7" x14ac:dyDescent="0.25">
      <c r="E6006">
        <v>6000</v>
      </c>
      <c r="G6006" t="b">
        <v>1</v>
      </c>
    </row>
    <row r="6007" spans="5:7" x14ac:dyDescent="0.25">
      <c r="E6007">
        <v>6001</v>
      </c>
      <c r="G6007" t="b">
        <v>0</v>
      </c>
    </row>
    <row r="6008" spans="5:7" x14ac:dyDescent="0.25">
      <c r="E6008">
        <v>6002</v>
      </c>
      <c r="G6008" t="b">
        <v>0</v>
      </c>
    </row>
    <row r="6009" spans="5:7" x14ac:dyDescent="0.25">
      <c r="E6009">
        <v>6003</v>
      </c>
      <c r="G6009" t="b">
        <v>0</v>
      </c>
    </row>
    <row r="6010" spans="5:7" x14ac:dyDescent="0.25">
      <c r="E6010">
        <v>6004</v>
      </c>
      <c r="G6010" t="b">
        <v>0</v>
      </c>
    </row>
    <row r="6011" spans="5:7" x14ac:dyDescent="0.25">
      <c r="E6011">
        <v>6005</v>
      </c>
      <c r="G6011" t="b">
        <v>0</v>
      </c>
    </row>
    <row r="6012" spans="5:7" x14ac:dyDescent="0.25">
      <c r="E6012">
        <v>6006</v>
      </c>
      <c r="G6012" t="b">
        <v>0</v>
      </c>
    </row>
    <row r="6013" spans="5:7" x14ac:dyDescent="0.25">
      <c r="E6013">
        <v>6007</v>
      </c>
      <c r="G6013" t="b">
        <v>0</v>
      </c>
    </row>
    <row r="6014" spans="5:7" x14ac:dyDescent="0.25">
      <c r="E6014">
        <v>6008</v>
      </c>
      <c r="G6014" t="b">
        <v>0</v>
      </c>
    </row>
    <row r="6015" spans="5:7" x14ac:dyDescent="0.25">
      <c r="E6015">
        <v>6009</v>
      </c>
      <c r="G6015" t="b">
        <v>0</v>
      </c>
    </row>
    <row r="6016" spans="5:7" x14ac:dyDescent="0.25">
      <c r="E6016">
        <v>6010</v>
      </c>
      <c r="G6016" t="b">
        <v>0</v>
      </c>
    </row>
    <row r="6017" spans="5:7" x14ac:dyDescent="0.25">
      <c r="E6017">
        <v>6011</v>
      </c>
      <c r="G6017" t="b">
        <v>0</v>
      </c>
    </row>
    <row r="6018" spans="5:7" x14ac:dyDescent="0.25">
      <c r="E6018">
        <v>6012</v>
      </c>
      <c r="G6018" t="b">
        <v>0</v>
      </c>
    </row>
    <row r="6019" spans="5:7" x14ac:dyDescent="0.25">
      <c r="E6019">
        <v>6013</v>
      </c>
      <c r="G6019" t="b">
        <v>0</v>
      </c>
    </row>
    <row r="6020" spans="5:7" x14ac:dyDescent="0.25">
      <c r="E6020">
        <v>6014</v>
      </c>
      <c r="G6020" t="b">
        <v>0</v>
      </c>
    </row>
    <row r="6021" spans="5:7" x14ac:dyDescent="0.25">
      <c r="E6021">
        <v>6015</v>
      </c>
      <c r="G6021" t="b">
        <v>0</v>
      </c>
    </row>
    <row r="6022" spans="5:7" x14ac:dyDescent="0.25">
      <c r="E6022">
        <v>6016</v>
      </c>
      <c r="G6022" t="b">
        <v>0</v>
      </c>
    </row>
    <row r="6023" spans="5:7" x14ac:dyDescent="0.25">
      <c r="E6023">
        <v>6017</v>
      </c>
      <c r="G6023" t="b">
        <v>0</v>
      </c>
    </row>
    <row r="6024" spans="5:7" x14ac:dyDescent="0.25">
      <c r="E6024">
        <v>6018</v>
      </c>
      <c r="G6024" t="b">
        <v>0</v>
      </c>
    </row>
    <row r="6025" spans="5:7" x14ac:dyDescent="0.25">
      <c r="E6025">
        <v>6019</v>
      </c>
      <c r="G6025" t="b">
        <v>0</v>
      </c>
    </row>
    <row r="6026" spans="5:7" x14ac:dyDescent="0.25">
      <c r="E6026">
        <v>6020</v>
      </c>
      <c r="G6026" t="b">
        <v>0</v>
      </c>
    </row>
    <row r="6027" spans="5:7" x14ac:dyDescent="0.25">
      <c r="E6027">
        <v>6021</v>
      </c>
      <c r="G6027" t="b">
        <v>1</v>
      </c>
    </row>
    <row r="6028" spans="5:7" x14ac:dyDescent="0.25">
      <c r="E6028">
        <v>6022</v>
      </c>
      <c r="G6028" t="b">
        <v>0</v>
      </c>
    </row>
    <row r="6029" spans="5:7" x14ac:dyDescent="0.25">
      <c r="E6029">
        <v>6023</v>
      </c>
      <c r="G6029" t="b">
        <v>1</v>
      </c>
    </row>
    <row r="6030" spans="5:7" x14ac:dyDescent="0.25">
      <c r="E6030">
        <v>6024</v>
      </c>
      <c r="G6030" t="b">
        <v>0</v>
      </c>
    </row>
    <row r="6031" spans="5:7" x14ac:dyDescent="0.25">
      <c r="E6031">
        <v>6025</v>
      </c>
      <c r="G6031" t="b">
        <v>0</v>
      </c>
    </row>
    <row r="6032" spans="5:7" x14ac:dyDescent="0.25">
      <c r="E6032">
        <v>6026</v>
      </c>
      <c r="G6032" t="b">
        <v>0</v>
      </c>
    </row>
    <row r="6033" spans="5:7" x14ac:dyDescent="0.25">
      <c r="E6033">
        <v>6027</v>
      </c>
      <c r="G6033" t="b">
        <v>0</v>
      </c>
    </row>
    <row r="6034" spans="5:7" x14ac:dyDescent="0.25">
      <c r="E6034">
        <v>6028</v>
      </c>
      <c r="G6034" t="b">
        <v>0</v>
      </c>
    </row>
    <row r="6035" spans="5:7" x14ac:dyDescent="0.25">
      <c r="E6035">
        <v>6029</v>
      </c>
      <c r="G6035" t="b">
        <v>0</v>
      </c>
    </row>
    <row r="6036" spans="5:7" x14ac:dyDescent="0.25">
      <c r="E6036">
        <v>6030</v>
      </c>
      <c r="G6036" t="b">
        <v>0</v>
      </c>
    </row>
    <row r="6037" spans="5:7" x14ac:dyDescent="0.25">
      <c r="E6037">
        <v>6031</v>
      </c>
      <c r="G6037" t="b">
        <v>0</v>
      </c>
    </row>
    <row r="6038" spans="5:7" x14ac:dyDescent="0.25">
      <c r="E6038">
        <v>6032</v>
      </c>
      <c r="G6038" t="b">
        <v>0</v>
      </c>
    </row>
    <row r="6039" spans="5:7" x14ac:dyDescent="0.25">
      <c r="E6039">
        <v>6033</v>
      </c>
      <c r="G6039" t="b">
        <v>0</v>
      </c>
    </row>
    <row r="6040" spans="5:7" x14ac:dyDescent="0.25">
      <c r="E6040">
        <v>6034</v>
      </c>
      <c r="G6040" t="b">
        <v>0</v>
      </c>
    </row>
    <row r="6041" spans="5:7" x14ac:dyDescent="0.25">
      <c r="E6041">
        <v>6035</v>
      </c>
      <c r="G6041" t="b">
        <v>0</v>
      </c>
    </row>
    <row r="6042" spans="5:7" x14ac:dyDescent="0.25">
      <c r="E6042">
        <v>6036</v>
      </c>
      <c r="G6042" t="b">
        <v>0</v>
      </c>
    </row>
    <row r="6043" spans="5:7" x14ac:dyDescent="0.25">
      <c r="E6043">
        <v>6037</v>
      </c>
      <c r="G6043" t="b">
        <v>0</v>
      </c>
    </row>
    <row r="6044" spans="5:7" x14ac:dyDescent="0.25">
      <c r="E6044">
        <v>6038</v>
      </c>
      <c r="G6044" t="b">
        <v>1</v>
      </c>
    </row>
    <row r="6045" spans="5:7" x14ac:dyDescent="0.25">
      <c r="E6045">
        <v>6039</v>
      </c>
      <c r="G6045" t="b">
        <v>0</v>
      </c>
    </row>
    <row r="6046" spans="5:7" x14ac:dyDescent="0.25">
      <c r="E6046">
        <v>6040</v>
      </c>
      <c r="G6046" t="b">
        <v>0</v>
      </c>
    </row>
    <row r="6047" spans="5:7" x14ac:dyDescent="0.25">
      <c r="E6047">
        <v>6041</v>
      </c>
      <c r="G6047" t="b">
        <v>0</v>
      </c>
    </row>
    <row r="6048" spans="5:7" x14ac:dyDescent="0.25">
      <c r="E6048">
        <v>6042</v>
      </c>
      <c r="G6048" t="b">
        <v>0</v>
      </c>
    </row>
    <row r="6049" spans="5:7" x14ac:dyDescent="0.25">
      <c r="E6049">
        <v>6043</v>
      </c>
      <c r="G6049" t="b">
        <v>0</v>
      </c>
    </row>
    <row r="6050" spans="5:7" x14ac:dyDescent="0.25">
      <c r="E6050">
        <v>6044</v>
      </c>
      <c r="G6050" t="b">
        <v>0</v>
      </c>
    </row>
    <row r="6051" spans="5:7" x14ac:dyDescent="0.25">
      <c r="E6051">
        <v>6045</v>
      </c>
      <c r="G6051" t="b">
        <v>0</v>
      </c>
    </row>
    <row r="6052" spans="5:7" x14ac:dyDescent="0.25">
      <c r="E6052">
        <v>6046</v>
      </c>
      <c r="G6052" t="b">
        <v>0</v>
      </c>
    </row>
    <row r="6053" spans="5:7" x14ac:dyDescent="0.25">
      <c r="E6053">
        <v>6047</v>
      </c>
      <c r="G6053" t="b">
        <v>0</v>
      </c>
    </row>
    <row r="6054" spans="5:7" x14ac:dyDescent="0.25">
      <c r="E6054">
        <v>6048</v>
      </c>
      <c r="G6054" t="b">
        <v>0</v>
      </c>
    </row>
    <row r="6055" spans="5:7" x14ac:dyDescent="0.25">
      <c r="E6055">
        <v>6049</v>
      </c>
      <c r="G6055" t="b">
        <v>1</v>
      </c>
    </row>
    <row r="6056" spans="5:7" x14ac:dyDescent="0.25">
      <c r="E6056">
        <v>6050</v>
      </c>
      <c r="G6056" t="b">
        <v>0</v>
      </c>
    </row>
    <row r="6057" spans="5:7" x14ac:dyDescent="0.25">
      <c r="E6057">
        <v>6051</v>
      </c>
      <c r="G6057" t="b">
        <v>0</v>
      </c>
    </row>
    <row r="6058" spans="5:7" x14ac:dyDescent="0.25">
      <c r="E6058">
        <v>6052</v>
      </c>
      <c r="G6058" t="b">
        <v>1</v>
      </c>
    </row>
    <row r="6059" spans="5:7" x14ac:dyDescent="0.25">
      <c r="E6059">
        <v>6053</v>
      </c>
      <c r="G6059" t="b">
        <v>0</v>
      </c>
    </row>
    <row r="6060" spans="5:7" x14ac:dyDescent="0.25">
      <c r="E6060">
        <v>6054</v>
      </c>
      <c r="G6060" t="b">
        <v>0</v>
      </c>
    </row>
    <row r="6061" spans="5:7" x14ac:dyDescent="0.25">
      <c r="E6061">
        <v>6055</v>
      </c>
      <c r="G6061" t="b">
        <v>0</v>
      </c>
    </row>
    <row r="6062" spans="5:7" x14ac:dyDescent="0.25">
      <c r="E6062">
        <v>6056</v>
      </c>
      <c r="G6062" t="b">
        <v>0</v>
      </c>
    </row>
    <row r="6063" spans="5:7" x14ac:dyDescent="0.25">
      <c r="E6063">
        <v>6057</v>
      </c>
      <c r="G6063" t="b">
        <v>0</v>
      </c>
    </row>
    <row r="6064" spans="5:7" x14ac:dyDescent="0.25">
      <c r="E6064">
        <v>6058</v>
      </c>
      <c r="G6064" t="b">
        <v>0</v>
      </c>
    </row>
    <row r="6065" spans="5:7" x14ac:dyDescent="0.25">
      <c r="E6065">
        <v>6059</v>
      </c>
      <c r="G6065" t="b">
        <v>0</v>
      </c>
    </row>
    <row r="6066" spans="5:7" x14ac:dyDescent="0.25">
      <c r="E6066">
        <v>6060</v>
      </c>
      <c r="G6066" t="b">
        <v>0</v>
      </c>
    </row>
    <row r="6067" spans="5:7" x14ac:dyDescent="0.25">
      <c r="E6067">
        <v>6061</v>
      </c>
      <c r="G6067" t="b">
        <v>0</v>
      </c>
    </row>
    <row r="6068" spans="5:7" x14ac:dyDescent="0.25">
      <c r="E6068">
        <v>6062</v>
      </c>
      <c r="G6068" t="b">
        <v>0</v>
      </c>
    </row>
    <row r="6069" spans="5:7" x14ac:dyDescent="0.25">
      <c r="E6069">
        <v>6063</v>
      </c>
      <c r="G6069" t="b">
        <v>0</v>
      </c>
    </row>
    <row r="6070" spans="5:7" x14ac:dyDescent="0.25">
      <c r="E6070">
        <v>6064</v>
      </c>
      <c r="G6070" t="b">
        <v>0</v>
      </c>
    </row>
    <row r="6071" spans="5:7" x14ac:dyDescent="0.25">
      <c r="E6071">
        <v>6065</v>
      </c>
      <c r="G6071" t="b">
        <v>0</v>
      </c>
    </row>
    <row r="6072" spans="5:7" x14ac:dyDescent="0.25">
      <c r="E6072">
        <v>6066</v>
      </c>
      <c r="G6072" t="b">
        <v>1</v>
      </c>
    </row>
    <row r="6073" spans="5:7" x14ac:dyDescent="0.25">
      <c r="E6073">
        <v>6067</v>
      </c>
      <c r="G6073" t="b">
        <v>0</v>
      </c>
    </row>
    <row r="6074" spans="5:7" x14ac:dyDescent="0.25">
      <c r="E6074">
        <v>6068</v>
      </c>
      <c r="G6074" t="b">
        <v>0</v>
      </c>
    </row>
    <row r="6075" spans="5:7" x14ac:dyDescent="0.25">
      <c r="E6075">
        <v>6069</v>
      </c>
      <c r="G6075" t="b">
        <v>0</v>
      </c>
    </row>
    <row r="6076" spans="5:7" x14ac:dyDescent="0.25">
      <c r="E6076">
        <v>6070</v>
      </c>
      <c r="G6076" t="b">
        <v>0</v>
      </c>
    </row>
    <row r="6077" spans="5:7" x14ac:dyDescent="0.25">
      <c r="E6077">
        <v>6071</v>
      </c>
      <c r="G6077" t="b">
        <v>0</v>
      </c>
    </row>
    <row r="6078" spans="5:7" x14ac:dyDescent="0.25">
      <c r="E6078">
        <v>6072</v>
      </c>
      <c r="G6078" t="b">
        <v>0</v>
      </c>
    </row>
    <row r="6079" spans="5:7" x14ac:dyDescent="0.25">
      <c r="E6079">
        <v>6073</v>
      </c>
      <c r="G6079" t="b">
        <v>0</v>
      </c>
    </row>
    <row r="6080" spans="5:7" x14ac:dyDescent="0.25">
      <c r="E6080">
        <v>6074</v>
      </c>
      <c r="G6080" t="b">
        <v>0</v>
      </c>
    </row>
    <row r="6081" spans="5:7" x14ac:dyDescent="0.25">
      <c r="E6081">
        <v>6075</v>
      </c>
      <c r="G6081" t="b">
        <v>0</v>
      </c>
    </row>
    <row r="6082" spans="5:7" x14ac:dyDescent="0.25">
      <c r="E6082">
        <v>6076</v>
      </c>
      <c r="G6082" t="b">
        <v>0</v>
      </c>
    </row>
    <row r="6083" spans="5:7" x14ac:dyDescent="0.25">
      <c r="E6083">
        <v>6077</v>
      </c>
      <c r="G6083" t="b">
        <v>0</v>
      </c>
    </row>
    <row r="6084" spans="5:7" x14ac:dyDescent="0.25">
      <c r="E6084">
        <v>6078</v>
      </c>
      <c r="G6084" t="b">
        <v>0</v>
      </c>
    </row>
    <row r="6085" spans="5:7" x14ac:dyDescent="0.25">
      <c r="E6085">
        <v>6079</v>
      </c>
      <c r="G6085" t="b">
        <v>0</v>
      </c>
    </row>
    <row r="6086" spans="5:7" x14ac:dyDescent="0.25">
      <c r="E6086">
        <v>6080</v>
      </c>
      <c r="G6086" t="b">
        <v>0</v>
      </c>
    </row>
    <row r="6087" spans="5:7" x14ac:dyDescent="0.25">
      <c r="E6087">
        <v>6081</v>
      </c>
      <c r="G6087" t="b">
        <v>0</v>
      </c>
    </row>
    <row r="6088" spans="5:7" x14ac:dyDescent="0.25">
      <c r="E6088">
        <v>6082</v>
      </c>
      <c r="G6088" t="b">
        <v>0</v>
      </c>
    </row>
    <row r="6089" spans="5:7" x14ac:dyDescent="0.25">
      <c r="E6089">
        <v>6083</v>
      </c>
      <c r="G6089" t="b">
        <v>0</v>
      </c>
    </row>
    <row r="6090" spans="5:7" x14ac:dyDescent="0.25">
      <c r="E6090">
        <v>6084</v>
      </c>
      <c r="G6090" t="b">
        <v>0</v>
      </c>
    </row>
    <row r="6091" spans="5:7" x14ac:dyDescent="0.25">
      <c r="E6091">
        <v>6085</v>
      </c>
      <c r="G6091" t="b">
        <v>0</v>
      </c>
    </row>
    <row r="6092" spans="5:7" x14ac:dyDescent="0.25">
      <c r="E6092">
        <v>6086</v>
      </c>
      <c r="G6092" t="b">
        <v>0</v>
      </c>
    </row>
    <row r="6093" spans="5:7" x14ac:dyDescent="0.25">
      <c r="E6093">
        <v>6087</v>
      </c>
      <c r="G6093" t="b">
        <v>0</v>
      </c>
    </row>
    <row r="6094" spans="5:7" x14ac:dyDescent="0.25">
      <c r="E6094">
        <v>6088</v>
      </c>
      <c r="G6094" t="b">
        <v>0</v>
      </c>
    </row>
    <row r="6095" spans="5:7" x14ac:dyDescent="0.25">
      <c r="E6095">
        <v>6089</v>
      </c>
      <c r="G6095" t="b">
        <v>0</v>
      </c>
    </row>
    <row r="6096" spans="5:7" x14ac:dyDescent="0.25">
      <c r="E6096">
        <v>6090</v>
      </c>
      <c r="G6096" t="b">
        <v>0</v>
      </c>
    </row>
    <row r="6097" spans="5:7" x14ac:dyDescent="0.25">
      <c r="E6097">
        <v>6091</v>
      </c>
      <c r="G6097" t="b">
        <v>0</v>
      </c>
    </row>
    <row r="6098" spans="5:7" x14ac:dyDescent="0.25">
      <c r="E6098">
        <v>6092</v>
      </c>
      <c r="G6098" t="b">
        <v>0</v>
      </c>
    </row>
    <row r="6099" spans="5:7" x14ac:dyDescent="0.25">
      <c r="E6099">
        <v>6093</v>
      </c>
      <c r="G6099" t="b">
        <v>0</v>
      </c>
    </row>
    <row r="6100" spans="5:7" x14ac:dyDescent="0.25">
      <c r="E6100">
        <v>6094</v>
      </c>
      <c r="G6100" t="b">
        <v>0</v>
      </c>
    </row>
    <row r="6101" spans="5:7" x14ac:dyDescent="0.25">
      <c r="E6101">
        <v>6095</v>
      </c>
      <c r="G6101" t="b">
        <v>0</v>
      </c>
    </row>
    <row r="6102" spans="5:7" x14ac:dyDescent="0.25">
      <c r="E6102">
        <v>6096</v>
      </c>
      <c r="G6102" t="b">
        <v>0</v>
      </c>
    </row>
    <row r="6103" spans="5:7" x14ac:dyDescent="0.25">
      <c r="E6103">
        <v>6097</v>
      </c>
      <c r="G6103" t="b">
        <v>0</v>
      </c>
    </row>
    <row r="6104" spans="5:7" x14ac:dyDescent="0.25">
      <c r="E6104">
        <v>6098</v>
      </c>
      <c r="G6104" t="b">
        <v>1</v>
      </c>
    </row>
    <row r="6105" spans="5:7" x14ac:dyDescent="0.25">
      <c r="E6105">
        <v>6099</v>
      </c>
      <c r="G6105" t="b">
        <v>0</v>
      </c>
    </row>
    <row r="6106" spans="5:7" x14ac:dyDescent="0.25">
      <c r="E6106">
        <v>6100</v>
      </c>
      <c r="G6106" t="b">
        <v>0</v>
      </c>
    </row>
    <row r="6107" spans="5:7" x14ac:dyDescent="0.25">
      <c r="E6107">
        <v>6101</v>
      </c>
      <c r="G6107" t="b">
        <v>0</v>
      </c>
    </row>
    <row r="6108" spans="5:7" x14ac:dyDescent="0.25">
      <c r="E6108">
        <v>6102</v>
      </c>
      <c r="G6108" t="b">
        <v>0</v>
      </c>
    </row>
    <row r="6109" spans="5:7" x14ac:dyDescent="0.25">
      <c r="E6109">
        <v>6103</v>
      </c>
      <c r="G6109" t="b">
        <v>0</v>
      </c>
    </row>
    <row r="6110" spans="5:7" x14ac:dyDescent="0.25">
      <c r="E6110">
        <v>6104</v>
      </c>
      <c r="G6110" t="b">
        <v>0</v>
      </c>
    </row>
    <row r="6111" spans="5:7" x14ac:dyDescent="0.25">
      <c r="E6111">
        <v>6105</v>
      </c>
      <c r="G6111" t="b">
        <v>0</v>
      </c>
    </row>
    <row r="6112" spans="5:7" x14ac:dyDescent="0.25">
      <c r="E6112">
        <v>6106</v>
      </c>
      <c r="G6112" t="b">
        <v>0</v>
      </c>
    </row>
    <row r="6113" spans="5:7" x14ac:dyDescent="0.25">
      <c r="E6113">
        <v>6107</v>
      </c>
      <c r="G6113" t="b">
        <v>0</v>
      </c>
    </row>
    <row r="6114" spans="5:7" x14ac:dyDescent="0.25">
      <c r="E6114">
        <v>6108</v>
      </c>
      <c r="G6114" t="b">
        <v>0</v>
      </c>
    </row>
    <row r="6115" spans="5:7" x14ac:dyDescent="0.25">
      <c r="E6115">
        <v>6109</v>
      </c>
      <c r="G6115" t="b">
        <v>0</v>
      </c>
    </row>
    <row r="6116" spans="5:7" x14ac:dyDescent="0.25">
      <c r="E6116">
        <v>6110</v>
      </c>
      <c r="G6116" t="b">
        <v>0</v>
      </c>
    </row>
    <row r="6117" spans="5:7" x14ac:dyDescent="0.25">
      <c r="E6117">
        <v>6111</v>
      </c>
      <c r="G6117" t="b">
        <v>0</v>
      </c>
    </row>
    <row r="6118" spans="5:7" x14ac:dyDescent="0.25">
      <c r="E6118">
        <v>6112</v>
      </c>
      <c r="G6118" t="b">
        <v>0</v>
      </c>
    </row>
    <row r="6119" spans="5:7" x14ac:dyDescent="0.25">
      <c r="E6119">
        <v>6113</v>
      </c>
      <c r="G6119" t="b">
        <v>0</v>
      </c>
    </row>
    <row r="6120" spans="5:7" x14ac:dyDescent="0.25">
      <c r="E6120">
        <v>6114</v>
      </c>
      <c r="G6120" t="b">
        <v>0</v>
      </c>
    </row>
    <row r="6121" spans="5:7" x14ac:dyDescent="0.25">
      <c r="E6121">
        <v>6115</v>
      </c>
      <c r="G6121" t="b">
        <v>0</v>
      </c>
    </row>
    <row r="6122" spans="5:7" x14ac:dyDescent="0.25">
      <c r="E6122">
        <v>6116</v>
      </c>
      <c r="G6122" t="b">
        <v>0</v>
      </c>
    </row>
    <row r="6123" spans="5:7" x14ac:dyDescent="0.25">
      <c r="E6123">
        <v>6117</v>
      </c>
      <c r="G6123" t="b">
        <v>0</v>
      </c>
    </row>
    <row r="6124" spans="5:7" x14ac:dyDescent="0.25">
      <c r="E6124">
        <v>6118</v>
      </c>
      <c r="G6124" t="b">
        <v>0</v>
      </c>
    </row>
    <row r="6125" spans="5:7" x14ac:dyDescent="0.25">
      <c r="E6125">
        <v>6119</v>
      </c>
      <c r="G6125" t="b">
        <v>0</v>
      </c>
    </row>
    <row r="6126" spans="5:7" x14ac:dyDescent="0.25">
      <c r="E6126">
        <v>6120</v>
      </c>
      <c r="G6126" t="b">
        <v>0</v>
      </c>
    </row>
    <row r="6127" spans="5:7" x14ac:dyDescent="0.25">
      <c r="E6127">
        <v>6121</v>
      </c>
      <c r="G6127" t="b">
        <v>0</v>
      </c>
    </row>
    <row r="6128" spans="5:7" x14ac:dyDescent="0.25">
      <c r="E6128">
        <v>6122</v>
      </c>
      <c r="G6128" t="b">
        <v>0</v>
      </c>
    </row>
    <row r="6129" spans="5:7" x14ac:dyDescent="0.25">
      <c r="E6129">
        <v>6123</v>
      </c>
      <c r="G6129" t="b">
        <v>0</v>
      </c>
    </row>
    <row r="6130" spans="5:7" x14ac:dyDescent="0.25">
      <c r="E6130">
        <v>6124</v>
      </c>
      <c r="G6130" t="b">
        <v>0</v>
      </c>
    </row>
    <row r="6131" spans="5:7" x14ac:dyDescent="0.25">
      <c r="E6131">
        <v>6125</v>
      </c>
      <c r="G6131" t="b">
        <v>0</v>
      </c>
    </row>
    <row r="6132" spans="5:7" x14ac:dyDescent="0.25">
      <c r="E6132">
        <v>6126</v>
      </c>
      <c r="G6132" t="b">
        <v>0</v>
      </c>
    </row>
    <row r="6133" spans="5:7" x14ac:dyDescent="0.25">
      <c r="E6133">
        <v>6127</v>
      </c>
      <c r="G6133" t="b">
        <v>1</v>
      </c>
    </row>
    <row r="6134" spans="5:7" x14ac:dyDescent="0.25">
      <c r="E6134">
        <v>6128</v>
      </c>
      <c r="G6134" t="b">
        <v>0</v>
      </c>
    </row>
    <row r="6135" spans="5:7" x14ac:dyDescent="0.25">
      <c r="E6135">
        <v>6129</v>
      </c>
      <c r="G6135" t="b">
        <v>0</v>
      </c>
    </row>
    <row r="6136" spans="5:7" x14ac:dyDescent="0.25">
      <c r="E6136">
        <v>6130</v>
      </c>
      <c r="G6136" t="b">
        <v>0</v>
      </c>
    </row>
    <row r="6137" spans="5:7" x14ac:dyDescent="0.25">
      <c r="E6137">
        <v>6131</v>
      </c>
      <c r="G6137" t="b">
        <v>0</v>
      </c>
    </row>
    <row r="6138" spans="5:7" x14ac:dyDescent="0.25">
      <c r="E6138">
        <v>6132</v>
      </c>
      <c r="G6138" t="b">
        <v>0</v>
      </c>
    </row>
    <row r="6139" spans="5:7" x14ac:dyDescent="0.25">
      <c r="E6139">
        <v>6133</v>
      </c>
      <c r="G6139" t="b">
        <v>0</v>
      </c>
    </row>
    <row r="6140" spans="5:7" x14ac:dyDescent="0.25">
      <c r="E6140">
        <v>6134</v>
      </c>
      <c r="G6140" t="b">
        <v>0</v>
      </c>
    </row>
    <row r="6141" spans="5:7" x14ac:dyDescent="0.25">
      <c r="E6141">
        <v>6135</v>
      </c>
      <c r="G6141" t="b">
        <v>0</v>
      </c>
    </row>
    <row r="6142" spans="5:7" x14ac:dyDescent="0.25">
      <c r="E6142">
        <v>6136</v>
      </c>
      <c r="G6142" t="b">
        <v>0</v>
      </c>
    </row>
    <row r="6143" spans="5:7" x14ac:dyDescent="0.25">
      <c r="E6143">
        <v>6137</v>
      </c>
      <c r="G6143" t="b">
        <v>0</v>
      </c>
    </row>
    <row r="6144" spans="5:7" x14ac:dyDescent="0.25">
      <c r="E6144">
        <v>6138</v>
      </c>
      <c r="G6144" t="b">
        <v>0</v>
      </c>
    </row>
    <row r="6145" spans="5:7" x14ac:dyDescent="0.25">
      <c r="E6145">
        <v>6139</v>
      </c>
      <c r="G6145" t="b">
        <v>0</v>
      </c>
    </row>
    <row r="6146" spans="5:7" x14ac:dyDescent="0.25">
      <c r="E6146">
        <v>6140</v>
      </c>
      <c r="G6146" t="b">
        <v>0</v>
      </c>
    </row>
    <row r="6147" spans="5:7" x14ac:dyDescent="0.25">
      <c r="E6147">
        <v>6141</v>
      </c>
      <c r="G6147" t="b">
        <v>0</v>
      </c>
    </row>
    <row r="6148" spans="5:7" x14ac:dyDescent="0.25">
      <c r="E6148">
        <v>6142</v>
      </c>
      <c r="G6148" t="b">
        <v>0</v>
      </c>
    </row>
    <row r="6149" spans="5:7" x14ac:dyDescent="0.25">
      <c r="E6149">
        <v>6143</v>
      </c>
      <c r="G6149" t="b">
        <v>0</v>
      </c>
    </row>
    <row r="6150" spans="5:7" x14ac:dyDescent="0.25">
      <c r="E6150">
        <v>6144</v>
      </c>
      <c r="G6150" t="b">
        <v>0</v>
      </c>
    </row>
    <row r="6151" spans="5:7" x14ac:dyDescent="0.25">
      <c r="E6151">
        <v>6145</v>
      </c>
      <c r="G6151" t="b">
        <v>0</v>
      </c>
    </row>
    <row r="6152" spans="5:7" x14ac:dyDescent="0.25">
      <c r="E6152">
        <v>6146</v>
      </c>
      <c r="G6152" t="b">
        <v>0</v>
      </c>
    </row>
    <row r="6153" spans="5:7" x14ac:dyDescent="0.25">
      <c r="E6153">
        <v>6147</v>
      </c>
      <c r="G6153" t="b">
        <v>0</v>
      </c>
    </row>
    <row r="6154" spans="5:7" x14ac:dyDescent="0.25">
      <c r="E6154">
        <v>6148</v>
      </c>
      <c r="G6154" t="b">
        <v>0</v>
      </c>
    </row>
    <row r="6155" spans="5:7" x14ac:dyDescent="0.25">
      <c r="E6155">
        <v>6149</v>
      </c>
      <c r="G6155" t="b">
        <v>0</v>
      </c>
    </row>
    <row r="6156" spans="5:7" x14ac:dyDescent="0.25">
      <c r="E6156">
        <v>6150</v>
      </c>
      <c r="G6156" t="b">
        <v>0</v>
      </c>
    </row>
    <row r="6157" spans="5:7" x14ac:dyDescent="0.25">
      <c r="E6157">
        <v>6151</v>
      </c>
      <c r="G6157" t="b">
        <v>0</v>
      </c>
    </row>
    <row r="6158" spans="5:7" x14ac:dyDescent="0.25">
      <c r="E6158">
        <v>6152</v>
      </c>
      <c r="G6158" t="b">
        <v>0</v>
      </c>
    </row>
    <row r="6159" spans="5:7" x14ac:dyDescent="0.25">
      <c r="E6159">
        <v>6153</v>
      </c>
      <c r="G6159" t="b">
        <v>1</v>
      </c>
    </row>
    <row r="6160" spans="5:7" x14ac:dyDescent="0.25">
      <c r="E6160">
        <v>6154</v>
      </c>
      <c r="G6160" t="b">
        <v>0</v>
      </c>
    </row>
    <row r="6161" spans="5:7" x14ac:dyDescent="0.25">
      <c r="E6161">
        <v>6155</v>
      </c>
      <c r="G6161" t="b">
        <v>0</v>
      </c>
    </row>
    <row r="6162" spans="5:7" x14ac:dyDescent="0.25">
      <c r="E6162">
        <v>6156</v>
      </c>
      <c r="G6162" t="b">
        <v>0</v>
      </c>
    </row>
    <row r="6163" spans="5:7" x14ac:dyDescent="0.25">
      <c r="E6163">
        <v>6157</v>
      </c>
      <c r="G6163" t="b">
        <v>0</v>
      </c>
    </row>
    <row r="6164" spans="5:7" x14ac:dyDescent="0.25">
      <c r="E6164">
        <v>6158</v>
      </c>
      <c r="G6164" t="b">
        <v>0</v>
      </c>
    </row>
    <row r="6165" spans="5:7" x14ac:dyDescent="0.25">
      <c r="E6165">
        <v>6159</v>
      </c>
      <c r="G6165" t="b">
        <v>0</v>
      </c>
    </row>
    <row r="6166" spans="5:7" x14ac:dyDescent="0.25">
      <c r="E6166">
        <v>6160</v>
      </c>
      <c r="G6166" t="b">
        <v>0</v>
      </c>
    </row>
    <row r="6167" spans="5:7" x14ac:dyDescent="0.25">
      <c r="E6167">
        <v>6161</v>
      </c>
      <c r="G6167" t="b">
        <v>0</v>
      </c>
    </row>
    <row r="6168" spans="5:7" x14ac:dyDescent="0.25">
      <c r="E6168">
        <v>6162</v>
      </c>
      <c r="G6168" t="b">
        <v>0</v>
      </c>
    </row>
    <row r="6169" spans="5:7" x14ac:dyDescent="0.25">
      <c r="E6169">
        <v>6163</v>
      </c>
      <c r="G6169" t="b">
        <v>0</v>
      </c>
    </row>
    <row r="6170" spans="5:7" x14ac:dyDescent="0.25">
      <c r="E6170">
        <v>6164</v>
      </c>
      <c r="G6170" t="b">
        <v>0</v>
      </c>
    </row>
    <row r="6171" spans="5:7" x14ac:dyDescent="0.25">
      <c r="E6171">
        <v>6165</v>
      </c>
      <c r="G6171" t="b">
        <v>0</v>
      </c>
    </row>
    <row r="6172" spans="5:7" x14ac:dyDescent="0.25">
      <c r="E6172">
        <v>6166</v>
      </c>
      <c r="G6172" t="b">
        <v>0</v>
      </c>
    </row>
    <row r="6173" spans="5:7" x14ac:dyDescent="0.25">
      <c r="E6173">
        <v>6167</v>
      </c>
      <c r="G6173" t="b">
        <v>0</v>
      </c>
    </row>
    <row r="6174" spans="5:7" x14ac:dyDescent="0.25">
      <c r="E6174">
        <v>6168</v>
      </c>
      <c r="G6174" t="b">
        <v>0</v>
      </c>
    </row>
    <row r="6175" spans="5:7" x14ac:dyDescent="0.25">
      <c r="E6175">
        <v>6169</v>
      </c>
      <c r="G6175" t="b">
        <v>0</v>
      </c>
    </row>
    <row r="6176" spans="5:7" x14ac:dyDescent="0.25">
      <c r="E6176">
        <v>6170</v>
      </c>
      <c r="G6176" t="b">
        <v>0</v>
      </c>
    </row>
    <row r="6177" spans="5:7" x14ac:dyDescent="0.25">
      <c r="E6177">
        <v>6171</v>
      </c>
      <c r="G6177" t="b">
        <v>0</v>
      </c>
    </row>
    <row r="6178" spans="5:7" x14ac:dyDescent="0.25">
      <c r="E6178">
        <v>6172</v>
      </c>
      <c r="G6178" t="b">
        <v>0</v>
      </c>
    </row>
    <row r="6179" spans="5:7" x14ac:dyDescent="0.25">
      <c r="E6179">
        <v>6173</v>
      </c>
      <c r="G6179" t="b">
        <v>0</v>
      </c>
    </row>
    <row r="6180" spans="5:7" x14ac:dyDescent="0.25">
      <c r="E6180">
        <v>6174</v>
      </c>
      <c r="G6180" t="b">
        <v>0</v>
      </c>
    </row>
    <row r="6181" spans="5:7" x14ac:dyDescent="0.25">
      <c r="E6181">
        <v>6175</v>
      </c>
      <c r="G6181" t="b">
        <v>1</v>
      </c>
    </row>
    <row r="6182" spans="5:7" x14ac:dyDescent="0.25">
      <c r="E6182">
        <v>6176</v>
      </c>
      <c r="G6182" t="b">
        <v>0</v>
      </c>
    </row>
    <row r="6183" spans="5:7" x14ac:dyDescent="0.25">
      <c r="E6183">
        <v>6177</v>
      </c>
      <c r="G6183" t="b">
        <v>0</v>
      </c>
    </row>
    <row r="6184" spans="5:7" x14ac:dyDescent="0.25">
      <c r="E6184">
        <v>6178</v>
      </c>
      <c r="G6184" t="b">
        <v>0</v>
      </c>
    </row>
    <row r="6185" spans="5:7" x14ac:dyDescent="0.25">
      <c r="E6185">
        <v>6179</v>
      </c>
      <c r="G6185" t="b">
        <v>0</v>
      </c>
    </row>
    <row r="6186" spans="5:7" x14ac:dyDescent="0.25">
      <c r="E6186">
        <v>6180</v>
      </c>
      <c r="G6186" t="b">
        <v>0</v>
      </c>
    </row>
    <row r="6187" spans="5:7" x14ac:dyDescent="0.25">
      <c r="E6187">
        <v>6181</v>
      </c>
      <c r="G6187" t="b">
        <v>0</v>
      </c>
    </row>
    <row r="6188" spans="5:7" x14ac:dyDescent="0.25">
      <c r="E6188">
        <v>6182</v>
      </c>
      <c r="G6188" t="b">
        <v>1</v>
      </c>
    </row>
    <row r="6189" spans="5:7" x14ac:dyDescent="0.25">
      <c r="E6189">
        <v>6183</v>
      </c>
      <c r="G6189" t="b">
        <v>0</v>
      </c>
    </row>
    <row r="6190" spans="5:7" x14ac:dyDescent="0.25">
      <c r="E6190">
        <v>6184</v>
      </c>
      <c r="G6190" t="b">
        <v>0</v>
      </c>
    </row>
    <row r="6191" spans="5:7" x14ac:dyDescent="0.25">
      <c r="E6191">
        <v>6185</v>
      </c>
      <c r="G6191" t="b">
        <v>0</v>
      </c>
    </row>
    <row r="6192" spans="5:7" x14ac:dyDescent="0.25">
      <c r="E6192">
        <v>6186</v>
      </c>
      <c r="G6192" t="b">
        <v>0</v>
      </c>
    </row>
    <row r="6193" spans="5:7" x14ac:dyDescent="0.25">
      <c r="E6193">
        <v>6187</v>
      </c>
      <c r="G6193" t="b">
        <v>0</v>
      </c>
    </row>
    <row r="6194" spans="5:7" x14ac:dyDescent="0.25">
      <c r="E6194">
        <v>6188</v>
      </c>
      <c r="G6194" t="b">
        <v>0</v>
      </c>
    </row>
    <row r="6195" spans="5:7" x14ac:dyDescent="0.25">
      <c r="E6195">
        <v>6189</v>
      </c>
      <c r="G6195" t="b">
        <v>0</v>
      </c>
    </row>
    <row r="6196" spans="5:7" x14ac:dyDescent="0.25">
      <c r="E6196">
        <v>6190</v>
      </c>
      <c r="G6196" t="b">
        <v>0</v>
      </c>
    </row>
    <row r="6197" spans="5:7" x14ac:dyDescent="0.25">
      <c r="E6197">
        <v>6191</v>
      </c>
      <c r="G6197" t="b">
        <v>0</v>
      </c>
    </row>
    <row r="6198" spans="5:7" x14ac:dyDescent="0.25">
      <c r="E6198">
        <v>6192</v>
      </c>
      <c r="G6198" t="b">
        <v>0</v>
      </c>
    </row>
    <row r="6199" spans="5:7" x14ac:dyDescent="0.25">
      <c r="E6199">
        <v>6193</v>
      </c>
      <c r="G6199" t="b">
        <v>0</v>
      </c>
    </row>
    <row r="6200" spans="5:7" x14ac:dyDescent="0.25">
      <c r="E6200">
        <v>6194</v>
      </c>
      <c r="G6200" t="b">
        <v>1</v>
      </c>
    </row>
    <row r="6201" spans="5:7" x14ac:dyDescent="0.25">
      <c r="E6201">
        <v>6195</v>
      </c>
      <c r="G6201" t="b">
        <v>0</v>
      </c>
    </row>
    <row r="6202" spans="5:7" x14ac:dyDescent="0.25">
      <c r="E6202">
        <v>6196</v>
      </c>
      <c r="G6202" t="b">
        <v>0</v>
      </c>
    </row>
    <row r="6203" spans="5:7" x14ac:dyDescent="0.25">
      <c r="E6203">
        <v>6197</v>
      </c>
      <c r="G6203" t="b">
        <v>0</v>
      </c>
    </row>
    <row r="6204" spans="5:7" x14ac:dyDescent="0.25">
      <c r="E6204">
        <v>6198</v>
      </c>
      <c r="G6204" t="b">
        <v>0</v>
      </c>
    </row>
    <row r="6205" spans="5:7" x14ac:dyDescent="0.25">
      <c r="E6205">
        <v>6199</v>
      </c>
      <c r="G6205" t="b">
        <v>0</v>
      </c>
    </row>
    <row r="6206" spans="5:7" x14ac:dyDescent="0.25">
      <c r="E6206">
        <v>6200</v>
      </c>
      <c r="G6206" t="b">
        <v>0</v>
      </c>
    </row>
    <row r="6207" spans="5:7" x14ac:dyDescent="0.25">
      <c r="E6207">
        <v>6201</v>
      </c>
      <c r="G6207" t="b">
        <v>0</v>
      </c>
    </row>
    <row r="6208" spans="5:7" x14ac:dyDescent="0.25">
      <c r="E6208">
        <v>6202</v>
      </c>
      <c r="G6208" t="b">
        <v>0</v>
      </c>
    </row>
    <row r="6209" spans="5:7" x14ac:dyDescent="0.25">
      <c r="E6209">
        <v>6203</v>
      </c>
      <c r="G6209" t="b">
        <v>0</v>
      </c>
    </row>
    <row r="6210" spans="5:7" x14ac:dyDescent="0.25">
      <c r="E6210">
        <v>6204</v>
      </c>
      <c r="G6210" t="b">
        <v>0</v>
      </c>
    </row>
    <row r="6211" spans="5:7" x14ac:dyDescent="0.25">
      <c r="E6211">
        <v>6205</v>
      </c>
      <c r="G6211" t="b">
        <v>0</v>
      </c>
    </row>
    <row r="6212" spans="5:7" x14ac:dyDescent="0.25">
      <c r="E6212">
        <v>6206</v>
      </c>
      <c r="G6212" t="b">
        <v>0</v>
      </c>
    </row>
    <row r="6213" spans="5:7" x14ac:dyDescent="0.25">
      <c r="E6213">
        <v>6207</v>
      </c>
      <c r="G6213" t="b">
        <v>0</v>
      </c>
    </row>
    <row r="6214" spans="5:7" x14ac:dyDescent="0.25">
      <c r="E6214">
        <v>6208</v>
      </c>
      <c r="G6214" t="b">
        <v>0</v>
      </c>
    </row>
    <row r="6215" spans="5:7" x14ac:dyDescent="0.25">
      <c r="E6215">
        <v>6209</v>
      </c>
      <c r="G6215" t="b">
        <v>0</v>
      </c>
    </row>
    <row r="6216" spans="5:7" x14ac:dyDescent="0.25">
      <c r="E6216">
        <v>6210</v>
      </c>
      <c r="G6216" t="b">
        <v>0</v>
      </c>
    </row>
    <row r="6217" spans="5:7" x14ac:dyDescent="0.25">
      <c r="E6217">
        <v>6211</v>
      </c>
      <c r="G6217" t="b">
        <v>0</v>
      </c>
    </row>
    <row r="6218" spans="5:7" x14ac:dyDescent="0.25">
      <c r="E6218">
        <v>6212</v>
      </c>
      <c r="G6218" t="b">
        <v>0</v>
      </c>
    </row>
    <row r="6219" spans="5:7" x14ac:dyDescent="0.25">
      <c r="E6219">
        <v>6213</v>
      </c>
      <c r="G6219" t="b">
        <v>0</v>
      </c>
    </row>
    <row r="6220" spans="5:7" x14ac:dyDescent="0.25">
      <c r="E6220">
        <v>6214</v>
      </c>
      <c r="G6220" t="b">
        <v>0</v>
      </c>
    </row>
    <row r="6221" spans="5:7" x14ac:dyDescent="0.25">
      <c r="E6221">
        <v>6215</v>
      </c>
      <c r="G6221" t="b">
        <v>0</v>
      </c>
    </row>
    <row r="6222" spans="5:7" x14ac:dyDescent="0.25">
      <c r="E6222">
        <v>6216</v>
      </c>
      <c r="G6222" t="b">
        <v>0</v>
      </c>
    </row>
    <row r="6223" spans="5:7" x14ac:dyDescent="0.25">
      <c r="E6223">
        <v>6217</v>
      </c>
      <c r="G6223" t="b">
        <v>0</v>
      </c>
    </row>
    <row r="6224" spans="5:7" x14ac:dyDescent="0.25">
      <c r="E6224">
        <v>6218</v>
      </c>
      <c r="G6224" t="b">
        <v>0</v>
      </c>
    </row>
    <row r="6225" spans="5:7" x14ac:dyDescent="0.25">
      <c r="E6225">
        <v>6219</v>
      </c>
      <c r="G6225" t="b">
        <v>0</v>
      </c>
    </row>
    <row r="6226" spans="5:7" x14ac:dyDescent="0.25">
      <c r="E6226">
        <v>6220</v>
      </c>
      <c r="G6226" t="b">
        <v>0</v>
      </c>
    </row>
    <row r="6227" spans="5:7" x14ac:dyDescent="0.25">
      <c r="E6227">
        <v>6221</v>
      </c>
      <c r="G6227" t="b">
        <v>0</v>
      </c>
    </row>
    <row r="6228" spans="5:7" x14ac:dyDescent="0.25">
      <c r="E6228">
        <v>6222</v>
      </c>
      <c r="G6228" t="b">
        <v>0</v>
      </c>
    </row>
    <row r="6229" spans="5:7" x14ac:dyDescent="0.25">
      <c r="E6229">
        <v>6223</v>
      </c>
      <c r="G6229" t="b">
        <v>0</v>
      </c>
    </row>
    <row r="6230" spans="5:7" x14ac:dyDescent="0.25">
      <c r="E6230">
        <v>6224</v>
      </c>
      <c r="G6230" t="b">
        <v>0</v>
      </c>
    </row>
    <row r="6231" spans="5:7" x14ac:dyDescent="0.25">
      <c r="E6231">
        <v>6225</v>
      </c>
      <c r="G6231" t="b">
        <v>0</v>
      </c>
    </row>
    <row r="6232" spans="5:7" x14ac:dyDescent="0.25">
      <c r="E6232">
        <v>6226</v>
      </c>
      <c r="G6232" t="b">
        <v>0</v>
      </c>
    </row>
    <row r="6233" spans="5:7" x14ac:dyDescent="0.25">
      <c r="E6233">
        <v>6227</v>
      </c>
      <c r="G6233" t="b">
        <v>1</v>
      </c>
    </row>
    <row r="6234" spans="5:7" x14ac:dyDescent="0.25">
      <c r="E6234">
        <v>6228</v>
      </c>
      <c r="G6234" t="b">
        <v>0</v>
      </c>
    </row>
    <row r="6235" spans="5:7" x14ac:dyDescent="0.25">
      <c r="E6235">
        <v>6229</v>
      </c>
      <c r="G6235" t="b">
        <v>0</v>
      </c>
    </row>
    <row r="6236" spans="5:7" x14ac:dyDescent="0.25">
      <c r="E6236">
        <v>6230</v>
      </c>
      <c r="G6236" t="b">
        <v>0</v>
      </c>
    </row>
    <row r="6237" spans="5:7" x14ac:dyDescent="0.25">
      <c r="E6237">
        <v>6231</v>
      </c>
      <c r="G6237" t="b">
        <v>0</v>
      </c>
    </row>
    <row r="6238" spans="5:7" x14ac:dyDescent="0.25">
      <c r="E6238">
        <v>6232</v>
      </c>
      <c r="G6238" t="b">
        <v>0</v>
      </c>
    </row>
    <row r="6239" spans="5:7" x14ac:dyDescent="0.25">
      <c r="E6239">
        <v>6233</v>
      </c>
      <c r="G6239" t="b">
        <v>0</v>
      </c>
    </row>
    <row r="6240" spans="5:7" x14ac:dyDescent="0.25">
      <c r="E6240">
        <v>6234</v>
      </c>
      <c r="G6240" t="b">
        <v>0</v>
      </c>
    </row>
    <row r="6241" spans="5:7" x14ac:dyDescent="0.25">
      <c r="E6241">
        <v>6235</v>
      </c>
      <c r="G6241" t="b">
        <v>0</v>
      </c>
    </row>
    <row r="6242" spans="5:7" x14ac:dyDescent="0.25">
      <c r="E6242">
        <v>6236</v>
      </c>
      <c r="G6242" t="b">
        <v>0</v>
      </c>
    </row>
    <row r="6243" spans="5:7" x14ac:dyDescent="0.25">
      <c r="E6243">
        <v>6237</v>
      </c>
      <c r="G6243" t="b">
        <v>0</v>
      </c>
    </row>
    <row r="6244" spans="5:7" x14ac:dyDescent="0.25">
      <c r="E6244">
        <v>6238</v>
      </c>
      <c r="G6244" t="b">
        <v>0</v>
      </c>
    </row>
    <row r="6245" spans="5:7" x14ac:dyDescent="0.25">
      <c r="E6245">
        <v>6239</v>
      </c>
      <c r="G6245" t="b">
        <v>0</v>
      </c>
    </row>
    <row r="6246" spans="5:7" x14ac:dyDescent="0.25">
      <c r="E6246">
        <v>6240</v>
      </c>
      <c r="G6246" t="b">
        <v>1</v>
      </c>
    </row>
    <row r="6247" spans="5:7" x14ac:dyDescent="0.25">
      <c r="E6247">
        <v>6241</v>
      </c>
      <c r="G6247" t="b">
        <v>0</v>
      </c>
    </row>
    <row r="6248" spans="5:7" x14ac:dyDescent="0.25">
      <c r="E6248">
        <v>6242</v>
      </c>
      <c r="G6248" t="b">
        <v>0</v>
      </c>
    </row>
    <row r="6249" spans="5:7" x14ac:dyDescent="0.25">
      <c r="E6249">
        <v>6243</v>
      </c>
      <c r="G6249" t="b">
        <v>0</v>
      </c>
    </row>
    <row r="6250" spans="5:7" x14ac:dyDescent="0.25">
      <c r="E6250">
        <v>6244</v>
      </c>
      <c r="G6250" t="b">
        <v>0</v>
      </c>
    </row>
    <row r="6251" spans="5:7" x14ac:dyDescent="0.25">
      <c r="E6251">
        <v>6245</v>
      </c>
      <c r="G6251" t="b">
        <v>0</v>
      </c>
    </row>
    <row r="6252" spans="5:7" x14ac:dyDescent="0.25">
      <c r="E6252">
        <v>6246</v>
      </c>
      <c r="G6252" t="b">
        <v>0</v>
      </c>
    </row>
    <row r="6253" spans="5:7" x14ac:dyDescent="0.25">
      <c r="E6253">
        <v>6247</v>
      </c>
      <c r="G6253" t="b">
        <v>0</v>
      </c>
    </row>
    <row r="6254" spans="5:7" x14ac:dyDescent="0.25">
      <c r="E6254">
        <v>6248</v>
      </c>
      <c r="G6254" t="b">
        <v>0</v>
      </c>
    </row>
    <row r="6255" spans="5:7" x14ac:dyDescent="0.25">
      <c r="E6255">
        <v>6249</v>
      </c>
      <c r="G6255" t="b">
        <v>0</v>
      </c>
    </row>
    <row r="6256" spans="5:7" x14ac:dyDescent="0.25">
      <c r="E6256">
        <v>6250</v>
      </c>
      <c r="G6256" t="b">
        <v>0</v>
      </c>
    </row>
    <row r="6257" spans="5:7" x14ac:dyDescent="0.25">
      <c r="E6257">
        <v>6251</v>
      </c>
      <c r="G6257" t="b">
        <v>0</v>
      </c>
    </row>
    <row r="6258" spans="5:7" x14ac:dyDescent="0.25">
      <c r="E6258">
        <v>6252</v>
      </c>
      <c r="G6258" t="b">
        <v>0</v>
      </c>
    </row>
    <row r="6259" spans="5:7" x14ac:dyDescent="0.25">
      <c r="E6259">
        <v>6253</v>
      </c>
      <c r="G6259" t="b">
        <v>0</v>
      </c>
    </row>
    <row r="6260" spans="5:7" x14ac:dyDescent="0.25">
      <c r="E6260">
        <v>6254</v>
      </c>
      <c r="G6260" t="b">
        <v>0</v>
      </c>
    </row>
    <row r="6261" spans="5:7" x14ac:dyDescent="0.25">
      <c r="E6261">
        <v>6255</v>
      </c>
      <c r="G6261" t="b">
        <v>0</v>
      </c>
    </row>
    <row r="6262" spans="5:7" x14ac:dyDescent="0.25">
      <c r="E6262">
        <v>6256</v>
      </c>
      <c r="G6262" t="b">
        <v>0</v>
      </c>
    </row>
    <row r="6263" spans="5:7" x14ac:dyDescent="0.25">
      <c r="E6263">
        <v>6257</v>
      </c>
      <c r="G6263" t="b">
        <v>0</v>
      </c>
    </row>
    <row r="6264" spans="5:7" x14ac:dyDescent="0.25">
      <c r="E6264">
        <v>6258</v>
      </c>
      <c r="G6264" t="b">
        <v>0</v>
      </c>
    </row>
    <row r="6265" spans="5:7" x14ac:dyDescent="0.25">
      <c r="E6265">
        <v>6259</v>
      </c>
      <c r="G6265" t="b">
        <v>0</v>
      </c>
    </row>
    <row r="6266" spans="5:7" x14ac:dyDescent="0.25">
      <c r="E6266">
        <v>6260</v>
      </c>
      <c r="G6266" t="b">
        <v>0</v>
      </c>
    </row>
    <row r="6267" spans="5:7" x14ac:dyDescent="0.25">
      <c r="E6267">
        <v>6261</v>
      </c>
      <c r="G6267" t="b">
        <v>0</v>
      </c>
    </row>
    <row r="6268" spans="5:7" x14ac:dyDescent="0.25">
      <c r="E6268">
        <v>6262</v>
      </c>
      <c r="G6268" t="b">
        <v>0</v>
      </c>
    </row>
    <row r="6269" spans="5:7" x14ac:dyDescent="0.25">
      <c r="E6269">
        <v>6263</v>
      </c>
      <c r="G6269" t="b">
        <v>0</v>
      </c>
    </row>
    <row r="6270" spans="5:7" x14ac:dyDescent="0.25">
      <c r="E6270">
        <v>6264</v>
      </c>
      <c r="G6270" t="b">
        <v>0</v>
      </c>
    </row>
    <row r="6271" spans="5:7" x14ac:dyDescent="0.25">
      <c r="E6271">
        <v>6265</v>
      </c>
      <c r="G6271" t="b">
        <v>0</v>
      </c>
    </row>
    <row r="6272" spans="5:7" x14ac:dyDescent="0.25">
      <c r="E6272">
        <v>6266</v>
      </c>
      <c r="G6272" t="b">
        <v>0</v>
      </c>
    </row>
    <row r="6273" spans="5:7" x14ac:dyDescent="0.25">
      <c r="E6273">
        <v>6267</v>
      </c>
      <c r="G6273" t="b">
        <v>0</v>
      </c>
    </row>
    <row r="6274" spans="5:7" x14ac:dyDescent="0.25">
      <c r="E6274">
        <v>6268</v>
      </c>
      <c r="G6274" t="b">
        <v>0</v>
      </c>
    </row>
    <row r="6275" spans="5:7" x14ac:dyDescent="0.25">
      <c r="E6275">
        <v>6269</v>
      </c>
      <c r="G6275" t="b">
        <v>0</v>
      </c>
    </row>
    <row r="6276" spans="5:7" x14ac:dyDescent="0.25">
      <c r="E6276">
        <v>6270</v>
      </c>
      <c r="G6276" t="b">
        <v>0</v>
      </c>
    </row>
    <row r="6277" spans="5:7" x14ac:dyDescent="0.25">
      <c r="E6277">
        <v>6271</v>
      </c>
      <c r="G6277" t="b">
        <v>0</v>
      </c>
    </row>
    <row r="6278" spans="5:7" x14ac:dyDescent="0.25">
      <c r="E6278">
        <v>6272</v>
      </c>
      <c r="G6278" t="b">
        <v>0</v>
      </c>
    </row>
    <row r="6279" spans="5:7" x14ac:dyDescent="0.25">
      <c r="E6279">
        <v>6273</v>
      </c>
      <c r="G6279" t="b">
        <v>1</v>
      </c>
    </row>
    <row r="6280" spans="5:7" x14ac:dyDescent="0.25">
      <c r="E6280">
        <v>6274</v>
      </c>
      <c r="G6280" t="b">
        <v>0</v>
      </c>
    </row>
    <row r="6281" spans="5:7" x14ac:dyDescent="0.25">
      <c r="E6281">
        <v>6275</v>
      </c>
      <c r="G6281" t="b">
        <v>0</v>
      </c>
    </row>
    <row r="6282" spans="5:7" x14ac:dyDescent="0.25">
      <c r="E6282">
        <v>6276</v>
      </c>
      <c r="G6282" t="b">
        <v>1</v>
      </c>
    </row>
    <row r="6283" spans="5:7" x14ac:dyDescent="0.25">
      <c r="E6283">
        <v>6277</v>
      </c>
      <c r="G6283" t="b">
        <v>0</v>
      </c>
    </row>
    <row r="6284" spans="5:7" x14ac:dyDescent="0.25">
      <c r="E6284">
        <v>6278</v>
      </c>
      <c r="G6284" t="b">
        <v>0</v>
      </c>
    </row>
    <row r="6285" spans="5:7" x14ac:dyDescent="0.25">
      <c r="E6285">
        <v>6279</v>
      </c>
      <c r="G6285" t="b">
        <v>0</v>
      </c>
    </row>
    <row r="6286" spans="5:7" x14ac:dyDescent="0.25">
      <c r="E6286">
        <v>6280</v>
      </c>
      <c r="G6286" t="b">
        <v>0</v>
      </c>
    </row>
    <row r="6287" spans="5:7" x14ac:dyDescent="0.25">
      <c r="E6287">
        <v>6281</v>
      </c>
      <c r="G6287" t="b">
        <v>0</v>
      </c>
    </row>
    <row r="6288" spans="5:7" x14ac:dyDescent="0.25">
      <c r="E6288">
        <v>6282</v>
      </c>
      <c r="G6288" t="b">
        <v>0</v>
      </c>
    </row>
    <row r="6289" spans="5:7" x14ac:dyDescent="0.25">
      <c r="E6289">
        <v>6283</v>
      </c>
      <c r="G6289" t="b">
        <v>0</v>
      </c>
    </row>
    <row r="6290" spans="5:7" x14ac:dyDescent="0.25">
      <c r="E6290">
        <v>6284</v>
      </c>
      <c r="G6290" t="b">
        <v>0</v>
      </c>
    </row>
    <row r="6291" spans="5:7" x14ac:dyDescent="0.25">
      <c r="E6291">
        <v>6285</v>
      </c>
      <c r="G6291" t="b">
        <v>0</v>
      </c>
    </row>
    <row r="6292" spans="5:7" x14ac:dyDescent="0.25">
      <c r="E6292">
        <v>6286</v>
      </c>
      <c r="G6292" t="b">
        <v>0</v>
      </c>
    </row>
    <row r="6293" spans="5:7" x14ac:dyDescent="0.25">
      <c r="E6293">
        <v>6287</v>
      </c>
      <c r="G6293" t="b">
        <v>0</v>
      </c>
    </row>
    <row r="6294" spans="5:7" x14ac:dyDescent="0.25">
      <c r="E6294">
        <v>6288</v>
      </c>
      <c r="G6294" t="b">
        <v>1</v>
      </c>
    </row>
    <row r="6295" spans="5:7" x14ac:dyDescent="0.25">
      <c r="E6295">
        <v>6289</v>
      </c>
      <c r="G6295" t="b">
        <v>0</v>
      </c>
    </row>
    <row r="6296" spans="5:7" x14ac:dyDescent="0.25">
      <c r="E6296">
        <v>6290</v>
      </c>
      <c r="G6296" t="b">
        <v>0</v>
      </c>
    </row>
    <row r="6297" spans="5:7" x14ac:dyDescent="0.25">
      <c r="E6297">
        <v>6291</v>
      </c>
      <c r="G6297" t="b">
        <v>1</v>
      </c>
    </row>
    <row r="6298" spans="5:7" x14ac:dyDescent="0.25">
      <c r="E6298">
        <v>6292</v>
      </c>
      <c r="G6298" t="b">
        <v>0</v>
      </c>
    </row>
    <row r="6299" spans="5:7" x14ac:dyDescent="0.25">
      <c r="E6299">
        <v>6293</v>
      </c>
      <c r="G6299" t="b">
        <v>0</v>
      </c>
    </row>
    <row r="6300" spans="5:7" x14ac:dyDescent="0.25">
      <c r="E6300">
        <v>6294</v>
      </c>
      <c r="G6300" t="b">
        <v>0</v>
      </c>
    </row>
    <row r="6301" spans="5:7" x14ac:dyDescent="0.25">
      <c r="E6301">
        <v>6295</v>
      </c>
      <c r="G6301" t="b">
        <v>0</v>
      </c>
    </row>
    <row r="6302" spans="5:7" x14ac:dyDescent="0.25">
      <c r="E6302">
        <v>6296</v>
      </c>
      <c r="G6302" t="b">
        <v>0</v>
      </c>
    </row>
    <row r="6303" spans="5:7" x14ac:dyDescent="0.25">
      <c r="E6303">
        <v>6297</v>
      </c>
      <c r="G6303" t="b">
        <v>0</v>
      </c>
    </row>
    <row r="6304" spans="5:7" x14ac:dyDescent="0.25">
      <c r="E6304">
        <v>6298</v>
      </c>
      <c r="G6304" t="b">
        <v>0</v>
      </c>
    </row>
    <row r="6305" spans="5:7" x14ac:dyDescent="0.25">
      <c r="E6305">
        <v>6299</v>
      </c>
      <c r="G6305" t="b">
        <v>0</v>
      </c>
    </row>
    <row r="6306" spans="5:7" x14ac:dyDescent="0.25">
      <c r="E6306">
        <v>6300</v>
      </c>
      <c r="G6306" t="b">
        <v>0</v>
      </c>
    </row>
    <row r="6307" spans="5:7" x14ac:dyDescent="0.25">
      <c r="E6307">
        <v>6301</v>
      </c>
      <c r="G6307" t="b">
        <v>0</v>
      </c>
    </row>
    <row r="6308" spans="5:7" x14ac:dyDescent="0.25">
      <c r="E6308">
        <v>6302</v>
      </c>
      <c r="G6308" t="b">
        <v>0</v>
      </c>
    </row>
    <row r="6309" spans="5:7" x14ac:dyDescent="0.25">
      <c r="E6309">
        <v>6303</v>
      </c>
      <c r="G6309" t="b">
        <v>0</v>
      </c>
    </row>
    <row r="6310" spans="5:7" x14ac:dyDescent="0.25">
      <c r="E6310">
        <v>6304</v>
      </c>
      <c r="G6310" t="b">
        <v>0</v>
      </c>
    </row>
    <row r="6311" spans="5:7" x14ac:dyDescent="0.25">
      <c r="E6311">
        <v>6305</v>
      </c>
      <c r="G6311" t="b">
        <v>0</v>
      </c>
    </row>
    <row r="6312" spans="5:7" x14ac:dyDescent="0.25">
      <c r="E6312">
        <v>6306</v>
      </c>
      <c r="G6312" t="b">
        <v>0</v>
      </c>
    </row>
    <row r="6313" spans="5:7" x14ac:dyDescent="0.25">
      <c r="E6313">
        <v>6307</v>
      </c>
      <c r="G6313" t="b">
        <v>0</v>
      </c>
    </row>
    <row r="6314" spans="5:7" x14ac:dyDescent="0.25">
      <c r="E6314">
        <v>6308</v>
      </c>
      <c r="G6314" t="b">
        <v>0</v>
      </c>
    </row>
    <row r="6315" spans="5:7" x14ac:dyDescent="0.25">
      <c r="E6315">
        <v>6309</v>
      </c>
      <c r="G6315" t="b">
        <v>0</v>
      </c>
    </row>
    <row r="6316" spans="5:7" x14ac:dyDescent="0.25">
      <c r="E6316">
        <v>6310</v>
      </c>
      <c r="G6316" t="b">
        <v>0</v>
      </c>
    </row>
    <row r="6317" spans="5:7" x14ac:dyDescent="0.25">
      <c r="E6317">
        <v>6311</v>
      </c>
      <c r="G6317" t="b">
        <v>0</v>
      </c>
    </row>
    <row r="6318" spans="5:7" x14ac:dyDescent="0.25">
      <c r="E6318">
        <v>6312</v>
      </c>
      <c r="G6318" t="b">
        <v>0</v>
      </c>
    </row>
    <row r="6319" spans="5:7" x14ac:dyDescent="0.25">
      <c r="E6319">
        <v>6313</v>
      </c>
      <c r="G6319" t="b">
        <v>0</v>
      </c>
    </row>
    <row r="6320" spans="5:7" x14ac:dyDescent="0.25">
      <c r="E6320">
        <v>6314</v>
      </c>
      <c r="G6320" t="b">
        <v>0</v>
      </c>
    </row>
    <row r="6321" spans="5:7" x14ac:dyDescent="0.25">
      <c r="E6321">
        <v>6315</v>
      </c>
      <c r="G6321" t="b">
        <v>0</v>
      </c>
    </row>
    <row r="6322" spans="5:7" x14ac:dyDescent="0.25">
      <c r="E6322">
        <v>6316</v>
      </c>
      <c r="G6322" t="b">
        <v>0</v>
      </c>
    </row>
    <row r="6323" spans="5:7" x14ac:dyDescent="0.25">
      <c r="E6323">
        <v>6317</v>
      </c>
      <c r="G6323" t="b">
        <v>0</v>
      </c>
    </row>
    <row r="6324" spans="5:7" x14ac:dyDescent="0.25">
      <c r="E6324">
        <v>6318</v>
      </c>
      <c r="G6324" t="b">
        <v>0</v>
      </c>
    </row>
    <row r="6325" spans="5:7" x14ac:dyDescent="0.25">
      <c r="E6325">
        <v>6319</v>
      </c>
      <c r="G6325" t="b">
        <v>0</v>
      </c>
    </row>
    <row r="6326" spans="5:7" x14ac:dyDescent="0.25">
      <c r="E6326">
        <v>6320</v>
      </c>
      <c r="G6326" t="b">
        <v>0</v>
      </c>
    </row>
    <row r="6327" spans="5:7" x14ac:dyDescent="0.25">
      <c r="E6327">
        <v>6321</v>
      </c>
      <c r="G6327" t="b">
        <v>0</v>
      </c>
    </row>
    <row r="6328" spans="5:7" x14ac:dyDescent="0.25">
      <c r="E6328">
        <v>6322</v>
      </c>
      <c r="G6328" t="b">
        <v>0</v>
      </c>
    </row>
    <row r="6329" spans="5:7" x14ac:dyDescent="0.25">
      <c r="E6329">
        <v>6323</v>
      </c>
      <c r="G6329" t="b">
        <v>0</v>
      </c>
    </row>
    <row r="6330" spans="5:7" x14ac:dyDescent="0.25">
      <c r="E6330">
        <v>6324</v>
      </c>
      <c r="G6330" t="b">
        <v>0</v>
      </c>
    </row>
    <row r="6331" spans="5:7" x14ac:dyDescent="0.25">
      <c r="E6331">
        <v>6325</v>
      </c>
      <c r="G6331" t="b">
        <v>0</v>
      </c>
    </row>
    <row r="6332" spans="5:7" x14ac:dyDescent="0.25">
      <c r="E6332">
        <v>6326</v>
      </c>
      <c r="G6332" t="b">
        <v>0</v>
      </c>
    </row>
    <row r="6333" spans="5:7" x14ac:dyDescent="0.25">
      <c r="E6333">
        <v>6327</v>
      </c>
      <c r="G6333" t="b">
        <v>0</v>
      </c>
    </row>
    <row r="6334" spans="5:7" x14ac:dyDescent="0.25">
      <c r="E6334">
        <v>6328</v>
      </c>
      <c r="G6334" t="b">
        <v>0</v>
      </c>
    </row>
    <row r="6335" spans="5:7" x14ac:dyDescent="0.25">
      <c r="E6335">
        <v>6329</v>
      </c>
      <c r="G6335" t="b">
        <v>0</v>
      </c>
    </row>
    <row r="6336" spans="5:7" x14ac:dyDescent="0.25">
      <c r="E6336">
        <v>6330</v>
      </c>
      <c r="G6336" t="b">
        <v>0</v>
      </c>
    </row>
    <row r="6337" spans="5:7" x14ac:dyDescent="0.25">
      <c r="E6337">
        <v>6331</v>
      </c>
      <c r="G6337" t="b">
        <v>0</v>
      </c>
    </row>
    <row r="6338" spans="5:7" x14ac:dyDescent="0.25">
      <c r="E6338">
        <v>6332</v>
      </c>
      <c r="G6338" t="b">
        <v>1</v>
      </c>
    </row>
    <row r="6339" spans="5:7" x14ac:dyDescent="0.25">
      <c r="E6339">
        <v>6333</v>
      </c>
      <c r="G6339" t="b">
        <v>1</v>
      </c>
    </row>
    <row r="6340" spans="5:7" x14ac:dyDescent="0.25">
      <c r="E6340">
        <v>6334</v>
      </c>
      <c r="G6340" t="b">
        <v>1</v>
      </c>
    </row>
    <row r="6341" spans="5:7" x14ac:dyDescent="0.25">
      <c r="E6341">
        <v>6335</v>
      </c>
      <c r="G6341" t="b">
        <v>0</v>
      </c>
    </row>
    <row r="6342" spans="5:7" x14ac:dyDescent="0.25">
      <c r="E6342">
        <v>6336</v>
      </c>
      <c r="G6342" t="b">
        <v>0</v>
      </c>
    </row>
    <row r="6343" spans="5:7" x14ac:dyDescent="0.25">
      <c r="E6343">
        <v>6337</v>
      </c>
      <c r="G6343" t="b">
        <v>0</v>
      </c>
    </row>
    <row r="6344" spans="5:7" x14ac:dyDescent="0.25">
      <c r="E6344">
        <v>6338</v>
      </c>
      <c r="G6344" t="b">
        <v>0</v>
      </c>
    </row>
    <row r="6345" spans="5:7" x14ac:dyDescent="0.25">
      <c r="E6345">
        <v>6339</v>
      </c>
      <c r="G6345" t="b">
        <v>0</v>
      </c>
    </row>
    <row r="6346" spans="5:7" x14ac:dyDescent="0.25">
      <c r="E6346">
        <v>6340</v>
      </c>
      <c r="G6346" t="b">
        <v>0</v>
      </c>
    </row>
    <row r="6347" spans="5:7" x14ac:dyDescent="0.25">
      <c r="E6347">
        <v>6341</v>
      </c>
      <c r="G6347" t="b">
        <v>0</v>
      </c>
    </row>
    <row r="6348" spans="5:7" x14ac:dyDescent="0.25">
      <c r="E6348">
        <v>6342</v>
      </c>
      <c r="G6348" t="b">
        <v>0</v>
      </c>
    </row>
    <row r="6349" spans="5:7" x14ac:dyDescent="0.25">
      <c r="E6349">
        <v>6343</v>
      </c>
      <c r="G6349" t="b">
        <v>0</v>
      </c>
    </row>
    <row r="6350" spans="5:7" x14ac:dyDescent="0.25">
      <c r="E6350">
        <v>6344</v>
      </c>
      <c r="G6350" t="b">
        <v>0</v>
      </c>
    </row>
    <row r="6351" spans="5:7" x14ac:dyDescent="0.25">
      <c r="E6351">
        <v>6345</v>
      </c>
      <c r="G6351" t="b">
        <v>0</v>
      </c>
    </row>
    <row r="6352" spans="5:7" x14ac:dyDescent="0.25">
      <c r="E6352">
        <v>6346</v>
      </c>
      <c r="G6352" t="b">
        <v>0</v>
      </c>
    </row>
    <row r="6353" spans="5:7" x14ac:dyDescent="0.25">
      <c r="E6353">
        <v>6347</v>
      </c>
      <c r="G6353" t="b">
        <v>0</v>
      </c>
    </row>
    <row r="6354" spans="5:7" x14ac:dyDescent="0.25">
      <c r="E6354">
        <v>6348</v>
      </c>
      <c r="G6354" t="b">
        <v>0</v>
      </c>
    </row>
    <row r="6355" spans="5:7" x14ac:dyDescent="0.25">
      <c r="E6355">
        <v>6349</v>
      </c>
      <c r="G6355" t="b">
        <v>0</v>
      </c>
    </row>
    <row r="6356" spans="5:7" x14ac:dyDescent="0.25">
      <c r="E6356">
        <v>6350</v>
      </c>
      <c r="G6356" t="b">
        <v>0</v>
      </c>
    </row>
    <row r="6357" spans="5:7" x14ac:dyDescent="0.25">
      <c r="E6357">
        <v>6351</v>
      </c>
      <c r="G6357" t="b">
        <v>0</v>
      </c>
    </row>
    <row r="6358" spans="5:7" x14ac:dyDescent="0.25">
      <c r="E6358">
        <v>6352</v>
      </c>
      <c r="G6358" t="b">
        <v>0</v>
      </c>
    </row>
    <row r="6359" spans="5:7" x14ac:dyDescent="0.25">
      <c r="E6359">
        <v>6353</v>
      </c>
      <c r="G6359" t="b">
        <v>0</v>
      </c>
    </row>
    <row r="6360" spans="5:7" x14ac:dyDescent="0.25">
      <c r="E6360">
        <v>6354</v>
      </c>
      <c r="G6360" t="b">
        <v>1</v>
      </c>
    </row>
    <row r="6361" spans="5:7" x14ac:dyDescent="0.25">
      <c r="E6361">
        <v>6355</v>
      </c>
      <c r="G6361" t="b">
        <v>1</v>
      </c>
    </row>
    <row r="6362" spans="5:7" x14ac:dyDescent="0.25">
      <c r="E6362">
        <v>6356</v>
      </c>
      <c r="G6362" t="b">
        <v>0</v>
      </c>
    </row>
    <row r="6363" spans="5:7" x14ac:dyDescent="0.25">
      <c r="E6363">
        <v>6357</v>
      </c>
      <c r="G6363" t="b">
        <v>0</v>
      </c>
    </row>
    <row r="6364" spans="5:7" x14ac:dyDescent="0.25">
      <c r="E6364">
        <v>6358</v>
      </c>
      <c r="G6364" t="b">
        <v>0</v>
      </c>
    </row>
    <row r="6365" spans="5:7" x14ac:dyDescent="0.25">
      <c r="E6365">
        <v>6359</v>
      </c>
      <c r="G6365" t="b">
        <v>1</v>
      </c>
    </row>
    <row r="6366" spans="5:7" x14ac:dyDescent="0.25">
      <c r="E6366">
        <v>6360</v>
      </c>
      <c r="G6366" t="b">
        <v>1</v>
      </c>
    </row>
    <row r="6367" spans="5:7" x14ac:dyDescent="0.25">
      <c r="E6367">
        <v>6361</v>
      </c>
      <c r="G6367" t="b">
        <v>0</v>
      </c>
    </row>
    <row r="6368" spans="5:7" x14ac:dyDescent="0.25">
      <c r="E6368">
        <v>6362</v>
      </c>
      <c r="G6368" t="b">
        <v>0</v>
      </c>
    </row>
    <row r="6369" spans="5:7" x14ac:dyDescent="0.25">
      <c r="E6369">
        <v>6363</v>
      </c>
      <c r="G6369" t="b">
        <v>0</v>
      </c>
    </row>
    <row r="6370" spans="5:7" x14ac:dyDescent="0.25">
      <c r="E6370">
        <v>6364</v>
      </c>
      <c r="G6370" t="b">
        <v>0</v>
      </c>
    </row>
    <row r="6371" spans="5:7" x14ac:dyDescent="0.25">
      <c r="E6371">
        <v>6365</v>
      </c>
      <c r="G6371" t="b">
        <v>0</v>
      </c>
    </row>
    <row r="6372" spans="5:7" x14ac:dyDescent="0.25">
      <c r="E6372">
        <v>6366</v>
      </c>
      <c r="G6372" t="b">
        <v>0</v>
      </c>
    </row>
    <row r="6373" spans="5:7" x14ac:dyDescent="0.25">
      <c r="E6373">
        <v>6367</v>
      </c>
      <c r="G6373" t="b">
        <v>0</v>
      </c>
    </row>
    <row r="6374" spans="5:7" x14ac:dyDescent="0.25">
      <c r="E6374">
        <v>6368</v>
      </c>
      <c r="G6374" t="b">
        <v>0</v>
      </c>
    </row>
    <row r="6375" spans="5:7" x14ac:dyDescent="0.25">
      <c r="E6375">
        <v>6369</v>
      </c>
      <c r="G6375" t="b">
        <v>0</v>
      </c>
    </row>
    <row r="6376" spans="5:7" x14ac:dyDescent="0.25">
      <c r="E6376">
        <v>6370</v>
      </c>
      <c r="G6376" t="b">
        <v>0</v>
      </c>
    </row>
    <row r="6377" spans="5:7" x14ac:dyDescent="0.25">
      <c r="E6377">
        <v>6371</v>
      </c>
      <c r="G6377" t="b">
        <v>0</v>
      </c>
    </row>
    <row r="6378" spans="5:7" x14ac:dyDescent="0.25">
      <c r="E6378">
        <v>6372</v>
      </c>
      <c r="G6378" t="b">
        <v>0</v>
      </c>
    </row>
    <row r="6379" spans="5:7" x14ac:dyDescent="0.25">
      <c r="E6379">
        <v>6373</v>
      </c>
      <c r="G6379" t="b">
        <v>1</v>
      </c>
    </row>
    <row r="6380" spans="5:7" x14ac:dyDescent="0.25">
      <c r="E6380">
        <v>6374</v>
      </c>
      <c r="G6380" t="b">
        <v>0</v>
      </c>
    </row>
    <row r="6381" spans="5:7" x14ac:dyDescent="0.25">
      <c r="E6381">
        <v>6375</v>
      </c>
      <c r="G6381" t="b">
        <v>0</v>
      </c>
    </row>
    <row r="6382" spans="5:7" x14ac:dyDescent="0.25">
      <c r="E6382">
        <v>6376</v>
      </c>
      <c r="G6382" t="b">
        <v>0</v>
      </c>
    </row>
    <row r="6383" spans="5:7" x14ac:dyDescent="0.25">
      <c r="E6383">
        <v>6377</v>
      </c>
      <c r="G6383" t="b">
        <v>0</v>
      </c>
    </row>
    <row r="6384" spans="5:7" x14ac:dyDescent="0.25">
      <c r="E6384">
        <v>6378</v>
      </c>
      <c r="G6384" t="b">
        <v>0</v>
      </c>
    </row>
    <row r="6385" spans="5:7" x14ac:dyDescent="0.25">
      <c r="E6385">
        <v>6379</v>
      </c>
      <c r="G6385" t="b">
        <v>0</v>
      </c>
    </row>
    <row r="6386" spans="5:7" x14ac:dyDescent="0.25">
      <c r="E6386">
        <v>6380</v>
      </c>
      <c r="G6386" t="b">
        <v>0</v>
      </c>
    </row>
    <row r="6387" spans="5:7" x14ac:dyDescent="0.25">
      <c r="E6387">
        <v>6381</v>
      </c>
      <c r="G6387" t="b">
        <v>0</v>
      </c>
    </row>
    <row r="6388" spans="5:7" x14ac:dyDescent="0.25">
      <c r="E6388">
        <v>6382</v>
      </c>
      <c r="G6388" t="b">
        <v>0</v>
      </c>
    </row>
    <row r="6389" spans="5:7" x14ac:dyDescent="0.25">
      <c r="E6389">
        <v>6383</v>
      </c>
      <c r="G6389" t="b">
        <v>1</v>
      </c>
    </row>
    <row r="6390" spans="5:7" x14ac:dyDescent="0.25">
      <c r="E6390">
        <v>6384</v>
      </c>
      <c r="G6390" t="b">
        <v>1</v>
      </c>
    </row>
    <row r="6391" spans="5:7" x14ac:dyDescent="0.25">
      <c r="E6391">
        <v>6385</v>
      </c>
      <c r="G6391" t="b">
        <v>1</v>
      </c>
    </row>
    <row r="6392" spans="5:7" x14ac:dyDescent="0.25">
      <c r="E6392">
        <v>6386</v>
      </c>
      <c r="G6392" t="b">
        <v>0</v>
      </c>
    </row>
    <row r="6393" spans="5:7" x14ac:dyDescent="0.25">
      <c r="E6393">
        <v>6387</v>
      </c>
      <c r="G6393" t="b">
        <v>0</v>
      </c>
    </row>
    <row r="6394" spans="5:7" x14ac:dyDescent="0.25">
      <c r="E6394">
        <v>6388</v>
      </c>
      <c r="G6394" t="b">
        <v>0</v>
      </c>
    </row>
    <row r="6395" spans="5:7" x14ac:dyDescent="0.25">
      <c r="E6395">
        <v>6389</v>
      </c>
      <c r="G6395" t="b">
        <v>0</v>
      </c>
    </row>
    <row r="6396" spans="5:7" x14ac:dyDescent="0.25">
      <c r="E6396">
        <v>6390</v>
      </c>
      <c r="G6396" t="b">
        <v>0</v>
      </c>
    </row>
    <row r="6397" spans="5:7" x14ac:dyDescent="0.25">
      <c r="E6397">
        <v>6391</v>
      </c>
      <c r="G6397" t="b">
        <v>0</v>
      </c>
    </row>
    <row r="6398" spans="5:7" x14ac:dyDescent="0.25">
      <c r="E6398">
        <v>6392</v>
      </c>
      <c r="G6398" t="b">
        <v>0</v>
      </c>
    </row>
    <row r="6399" spans="5:7" x14ac:dyDescent="0.25">
      <c r="E6399">
        <v>6393</v>
      </c>
      <c r="G6399" t="b">
        <v>0</v>
      </c>
    </row>
    <row r="6400" spans="5:7" x14ac:dyDescent="0.25">
      <c r="E6400">
        <v>6394</v>
      </c>
      <c r="G6400" t="b">
        <v>0</v>
      </c>
    </row>
    <row r="6401" spans="5:7" x14ac:dyDescent="0.25">
      <c r="E6401">
        <v>6395</v>
      </c>
      <c r="G6401" t="b">
        <v>1</v>
      </c>
    </row>
    <row r="6402" spans="5:7" x14ac:dyDescent="0.25">
      <c r="E6402">
        <v>6396</v>
      </c>
      <c r="G6402" t="b">
        <v>1</v>
      </c>
    </row>
    <row r="6403" spans="5:7" x14ac:dyDescent="0.25">
      <c r="E6403">
        <v>6397</v>
      </c>
      <c r="G6403" t="b">
        <v>0</v>
      </c>
    </row>
    <row r="6404" spans="5:7" x14ac:dyDescent="0.25">
      <c r="E6404">
        <v>6398</v>
      </c>
      <c r="G6404" t="b">
        <v>0</v>
      </c>
    </row>
    <row r="6405" spans="5:7" x14ac:dyDescent="0.25">
      <c r="E6405">
        <v>6399</v>
      </c>
      <c r="G6405" t="b">
        <v>0</v>
      </c>
    </row>
    <row r="6406" spans="5:7" x14ac:dyDescent="0.25">
      <c r="E6406">
        <v>6400</v>
      </c>
      <c r="G6406" t="b">
        <v>0</v>
      </c>
    </row>
    <row r="6407" spans="5:7" x14ac:dyDescent="0.25">
      <c r="E6407">
        <v>6401</v>
      </c>
      <c r="G6407" t="b">
        <v>0</v>
      </c>
    </row>
    <row r="6408" spans="5:7" x14ac:dyDescent="0.25">
      <c r="E6408">
        <v>6402</v>
      </c>
      <c r="G6408" t="b">
        <v>0</v>
      </c>
    </row>
    <row r="6409" spans="5:7" x14ac:dyDescent="0.25">
      <c r="E6409">
        <v>6403</v>
      </c>
      <c r="G6409" t="b">
        <v>1</v>
      </c>
    </row>
    <row r="6410" spans="5:7" x14ac:dyDescent="0.25">
      <c r="E6410">
        <v>6404</v>
      </c>
      <c r="G6410" t="b">
        <v>0</v>
      </c>
    </row>
    <row r="6411" spans="5:7" x14ac:dyDescent="0.25">
      <c r="E6411">
        <v>6405</v>
      </c>
      <c r="G6411" t="b">
        <v>0</v>
      </c>
    </row>
    <row r="6412" spans="5:7" x14ac:dyDescent="0.25">
      <c r="E6412">
        <v>6406</v>
      </c>
      <c r="G6412" t="b">
        <v>0</v>
      </c>
    </row>
    <row r="6413" spans="5:7" x14ac:dyDescent="0.25">
      <c r="E6413">
        <v>6407</v>
      </c>
      <c r="G6413" t="b">
        <v>0</v>
      </c>
    </row>
    <row r="6414" spans="5:7" x14ac:dyDescent="0.25">
      <c r="E6414">
        <v>6408</v>
      </c>
      <c r="G6414" t="b">
        <v>0</v>
      </c>
    </row>
    <row r="6415" spans="5:7" x14ac:dyDescent="0.25">
      <c r="E6415">
        <v>6409</v>
      </c>
      <c r="G6415" t="b">
        <v>0</v>
      </c>
    </row>
    <row r="6416" spans="5:7" x14ac:dyDescent="0.25">
      <c r="E6416">
        <v>6410</v>
      </c>
      <c r="G6416" t="b">
        <v>0</v>
      </c>
    </row>
    <row r="6417" spans="5:7" x14ac:dyDescent="0.25">
      <c r="E6417">
        <v>6411</v>
      </c>
      <c r="G6417" t="b">
        <v>0</v>
      </c>
    </row>
    <row r="6418" spans="5:7" x14ac:dyDescent="0.25">
      <c r="E6418">
        <v>6412</v>
      </c>
      <c r="G6418" t="b">
        <v>1</v>
      </c>
    </row>
    <row r="6419" spans="5:7" x14ac:dyDescent="0.25">
      <c r="E6419">
        <v>6413</v>
      </c>
      <c r="G6419" t="b">
        <v>1</v>
      </c>
    </row>
    <row r="6420" spans="5:7" x14ac:dyDescent="0.25">
      <c r="E6420">
        <v>6414</v>
      </c>
      <c r="G6420" t="b">
        <v>0</v>
      </c>
    </row>
    <row r="6421" spans="5:7" x14ac:dyDescent="0.25">
      <c r="E6421">
        <v>6415</v>
      </c>
      <c r="G6421" t="b">
        <v>0</v>
      </c>
    </row>
    <row r="6422" spans="5:7" x14ac:dyDescent="0.25">
      <c r="E6422">
        <v>6416</v>
      </c>
      <c r="G6422" t="b">
        <v>0</v>
      </c>
    </row>
    <row r="6423" spans="5:7" x14ac:dyDescent="0.25">
      <c r="E6423">
        <v>6417</v>
      </c>
      <c r="G6423" t="b">
        <v>0</v>
      </c>
    </row>
    <row r="6424" spans="5:7" x14ac:dyDescent="0.25">
      <c r="E6424">
        <v>6418</v>
      </c>
      <c r="G6424" t="b">
        <v>0</v>
      </c>
    </row>
    <row r="6425" spans="5:7" x14ac:dyDescent="0.25">
      <c r="E6425">
        <v>6419</v>
      </c>
      <c r="G6425" t="b">
        <v>1</v>
      </c>
    </row>
    <row r="6426" spans="5:7" x14ac:dyDescent="0.25">
      <c r="E6426">
        <v>6420</v>
      </c>
      <c r="G6426" t="b">
        <v>0</v>
      </c>
    </row>
    <row r="6427" spans="5:7" x14ac:dyDescent="0.25">
      <c r="E6427">
        <v>6421</v>
      </c>
      <c r="G6427" t="b">
        <v>1</v>
      </c>
    </row>
    <row r="6428" spans="5:7" x14ac:dyDescent="0.25">
      <c r="E6428">
        <v>6422</v>
      </c>
      <c r="G6428" t="b">
        <v>0</v>
      </c>
    </row>
    <row r="6429" spans="5:7" x14ac:dyDescent="0.25">
      <c r="E6429">
        <v>6423</v>
      </c>
      <c r="G6429" t="b">
        <v>1</v>
      </c>
    </row>
    <row r="6430" spans="5:7" x14ac:dyDescent="0.25">
      <c r="E6430">
        <v>6424</v>
      </c>
      <c r="G6430" t="b">
        <v>0</v>
      </c>
    </row>
    <row r="6431" spans="5:7" x14ac:dyDescent="0.25">
      <c r="E6431">
        <v>6425</v>
      </c>
      <c r="G6431" t="b">
        <v>0</v>
      </c>
    </row>
    <row r="6432" spans="5:7" x14ac:dyDescent="0.25">
      <c r="E6432">
        <v>6426</v>
      </c>
      <c r="G6432" t="b">
        <v>0</v>
      </c>
    </row>
    <row r="6433" spans="5:7" x14ac:dyDescent="0.25">
      <c r="E6433">
        <v>6427</v>
      </c>
      <c r="G6433" t="b">
        <v>0</v>
      </c>
    </row>
    <row r="6434" spans="5:7" x14ac:dyDescent="0.25">
      <c r="E6434">
        <v>6428</v>
      </c>
      <c r="G6434" t="b">
        <v>0</v>
      </c>
    </row>
    <row r="6435" spans="5:7" x14ac:dyDescent="0.25">
      <c r="E6435">
        <v>6429</v>
      </c>
      <c r="G6435" t="b">
        <v>0</v>
      </c>
    </row>
    <row r="6436" spans="5:7" x14ac:dyDescent="0.25">
      <c r="E6436">
        <v>6430</v>
      </c>
      <c r="G6436" t="b">
        <v>0</v>
      </c>
    </row>
    <row r="6437" spans="5:7" x14ac:dyDescent="0.25">
      <c r="E6437">
        <v>6431</v>
      </c>
      <c r="G6437" t="b">
        <v>0</v>
      </c>
    </row>
    <row r="6438" spans="5:7" x14ac:dyDescent="0.25">
      <c r="E6438">
        <v>6432</v>
      </c>
      <c r="G6438" t="b">
        <v>0</v>
      </c>
    </row>
    <row r="6439" spans="5:7" x14ac:dyDescent="0.25">
      <c r="E6439">
        <v>6433</v>
      </c>
      <c r="G6439" t="b">
        <v>1</v>
      </c>
    </row>
    <row r="6440" spans="5:7" x14ac:dyDescent="0.25">
      <c r="E6440">
        <v>6434</v>
      </c>
      <c r="G6440" t="b">
        <v>0</v>
      </c>
    </row>
    <row r="6441" spans="5:7" x14ac:dyDescent="0.25">
      <c r="E6441">
        <v>6435</v>
      </c>
      <c r="G6441" t="b">
        <v>1</v>
      </c>
    </row>
    <row r="6442" spans="5:7" x14ac:dyDescent="0.25">
      <c r="E6442">
        <v>6436</v>
      </c>
      <c r="G6442" t="b">
        <v>0</v>
      </c>
    </row>
    <row r="6443" spans="5:7" x14ac:dyDescent="0.25">
      <c r="E6443">
        <v>6437</v>
      </c>
      <c r="G6443" t="b">
        <v>0</v>
      </c>
    </row>
    <row r="6444" spans="5:7" x14ac:dyDescent="0.25">
      <c r="E6444">
        <v>6438</v>
      </c>
      <c r="G6444" t="b">
        <v>0</v>
      </c>
    </row>
    <row r="6445" spans="5:7" x14ac:dyDescent="0.25">
      <c r="E6445">
        <v>6439</v>
      </c>
      <c r="G6445" t="b">
        <v>1</v>
      </c>
    </row>
    <row r="6446" spans="5:7" x14ac:dyDescent="0.25">
      <c r="E6446">
        <v>6440</v>
      </c>
      <c r="G6446" t="b">
        <v>0</v>
      </c>
    </row>
    <row r="6447" spans="5:7" x14ac:dyDescent="0.25">
      <c r="E6447">
        <v>6441</v>
      </c>
      <c r="G6447" t="b">
        <v>0</v>
      </c>
    </row>
    <row r="6448" spans="5:7" x14ac:dyDescent="0.25">
      <c r="E6448">
        <v>6442</v>
      </c>
      <c r="G6448" t="b">
        <v>0</v>
      </c>
    </row>
    <row r="6449" spans="5:7" x14ac:dyDescent="0.25">
      <c r="E6449">
        <v>6443</v>
      </c>
      <c r="G6449" t="b">
        <v>0</v>
      </c>
    </row>
    <row r="6450" spans="5:7" x14ac:dyDescent="0.25">
      <c r="E6450">
        <v>6444</v>
      </c>
      <c r="G6450" t="b">
        <v>0</v>
      </c>
    </row>
    <row r="6451" spans="5:7" x14ac:dyDescent="0.25">
      <c r="E6451">
        <v>6445</v>
      </c>
      <c r="G6451" t="b">
        <v>0</v>
      </c>
    </row>
    <row r="6452" spans="5:7" x14ac:dyDescent="0.25">
      <c r="E6452">
        <v>6446</v>
      </c>
      <c r="G6452" t="b">
        <v>0</v>
      </c>
    </row>
    <row r="6453" spans="5:7" x14ac:dyDescent="0.25">
      <c r="E6453">
        <v>6447</v>
      </c>
      <c r="G6453" t="b">
        <v>0</v>
      </c>
    </row>
    <row r="6454" spans="5:7" x14ac:dyDescent="0.25">
      <c r="E6454">
        <v>6448</v>
      </c>
      <c r="G6454" t="b">
        <v>1</v>
      </c>
    </row>
    <row r="6455" spans="5:7" x14ac:dyDescent="0.25">
      <c r="E6455">
        <v>6449</v>
      </c>
      <c r="G6455" t="b">
        <v>0</v>
      </c>
    </row>
    <row r="6456" spans="5:7" x14ac:dyDescent="0.25">
      <c r="E6456">
        <v>6450</v>
      </c>
      <c r="G6456" t="b">
        <v>0</v>
      </c>
    </row>
    <row r="6457" spans="5:7" x14ac:dyDescent="0.25">
      <c r="E6457">
        <v>6451</v>
      </c>
      <c r="G6457" t="b">
        <v>0</v>
      </c>
    </row>
    <row r="6458" spans="5:7" x14ac:dyDescent="0.25">
      <c r="E6458">
        <v>6452</v>
      </c>
      <c r="G6458" t="b">
        <v>0</v>
      </c>
    </row>
    <row r="6459" spans="5:7" x14ac:dyDescent="0.25">
      <c r="E6459">
        <v>6453</v>
      </c>
      <c r="G6459" t="b">
        <v>0</v>
      </c>
    </row>
    <row r="6460" spans="5:7" x14ac:dyDescent="0.25">
      <c r="E6460">
        <v>6454</v>
      </c>
      <c r="G6460" t="b">
        <v>0</v>
      </c>
    </row>
    <row r="6461" spans="5:7" x14ac:dyDescent="0.25">
      <c r="E6461">
        <v>6455</v>
      </c>
      <c r="G6461" t="b">
        <v>0</v>
      </c>
    </row>
    <row r="6462" spans="5:7" x14ac:dyDescent="0.25">
      <c r="E6462">
        <v>6456</v>
      </c>
      <c r="G6462" t="b">
        <v>0</v>
      </c>
    </row>
    <row r="6463" spans="5:7" x14ac:dyDescent="0.25">
      <c r="E6463">
        <v>6457</v>
      </c>
      <c r="G6463" t="b">
        <v>0</v>
      </c>
    </row>
    <row r="6464" spans="5:7" x14ac:dyDescent="0.25">
      <c r="E6464">
        <v>6458</v>
      </c>
      <c r="G6464" t="b">
        <v>0</v>
      </c>
    </row>
    <row r="6465" spans="5:7" x14ac:dyDescent="0.25">
      <c r="E6465">
        <v>6459</v>
      </c>
      <c r="G6465" t="b">
        <v>0</v>
      </c>
    </row>
    <row r="6466" spans="5:7" x14ac:dyDescent="0.25">
      <c r="E6466">
        <v>6460</v>
      </c>
      <c r="G6466" t="b">
        <v>0</v>
      </c>
    </row>
    <row r="6467" spans="5:7" x14ac:dyDescent="0.25">
      <c r="E6467">
        <v>6461</v>
      </c>
      <c r="G6467" t="b">
        <v>0</v>
      </c>
    </row>
    <row r="6468" spans="5:7" x14ac:dyDescent="0.25">
      <c r="E6468">
        <v>6462</v>
      </c>
      <c r="G6468" t="b">
        <v>0</v>
      </c>
    </row>
    <row r="6469" spans="5:7" x14ac:dyDescent="0.25">
      <c r="E6469">
        <v>6463</v>
      </c>
      <c r="G6469" t="b">
        <v>0</v>
      </c>
    </row>
    <row r="6470" spans="5:7" x14ac:dyDescent="0.25">
      <c r="E6470">
        <v>6464</v>
      </c>
      <c r="G6470" t="b">
        <v>0</v>
      </c>
    </row>
    <row r="6471" spans="5:7" x14ac:dyDescent="0.25">
      <c r="E6471">
        <v>6465</v>
      </c>
      <c r="G6471" t="b">
        <v>0</v>
      </c>
    </row>
    <row r="6472" spans="5:7" x14ac:dyDescent="0.25">
      <c r="E6472">
        <v>6466</v>
      </c>
      <c r="G6472" t="b">
        <v>0</v>
      </c>
    </row>
    <row r="6473" spans="5:7" x14ac:dyDescent="0.25">
      <c r="E6473">
        <v>6467</v>
      </c>
      <c r="G6473" t="b">
        <v>0</v>
      </c>
    </row>
    <row r="6474" spans="5:7" x14ac:dyDescent="0.25">
      <c r="E6474">
        <v>6468</v>
      </c>
      <c r="G6474" t="b">
        <v>0</v>
      </c>
    </row>
    <row r="6475" spans="5:7" x14ac:dyDescent="0.25">
      <c r="E6475">
        <v>6469</v>
      </c>
      <c r="G6475" t="b">
        <v>0</v>
      </c>
    </row>
    <row r="6476" spans="5:7" x14ac:dyDescent="0.25">
      <c r="E6476">
        <v>6470</v>
      </c>
      <c r="G6476" t="b">
        <v>0</v>
      </c>
    </row>
    <row r="6477" spans="5:7" x14ac:dyDescent="0.25">
      <c r="E6477">
        <v>6471</v>
      </c>
      <c r="G6477" t="b">
        <v>0</v>
      </c>
    </row>
    <row r="6478" spans="5:7" x14ac:dyDescent="0.25">
      <c r="E6478">
        <v>6472</v>
      </c>
      <c r="G6478" t="b">
        <v>0</v>
      </c>
    </row>
    <row r="6479" spans="5:7" x14ac:dyDescent="0.25">
      <c r="E6479">
        <v>6473</v>
      </c>
      <c r="G6479" t="b">
        <v>0</v>
      </c>
    </row>
    <row r="6480" spans="5:7" x14ac:dyDescent="0.25">
      <c r="E6480">
        <v>6474</v>
      </c>
      <c r="G6480" t="b">
        <v>0</v>
      </c>
    </row>
    <row r="6481" spans="5:7" x14ac:dyDescent="0.25">
      <c r="E6481">
        <v>6475</v>
      </c>
      <c r="G6481" t="b">
        <v>0</v>
      </c>
    </row>
    <row r="6482" spans="5:7" x14ac:dyDescent="0.25">
      <c r="E6482">
        <v>6476</v>
      </c>
      <c r="G6482" t="b">
        <v>0</v>
      </c>
    </row>
    <row r="6483" spans="5:7" x14ac:dyDescent="0.25">
      <c r="E6483">
        <v>6477</v>
      </c>
      <c r="G6483" t="b">
        <v>0</v>
      </c>
    </row>
    <row r="6484" spans="5:7" x14ac:dyDescent="0.25">
      <c r="E6484">
        <v>6478</v>
      </c>
      <c r="G6484" t="b">
        <v>0</v>
      </c>
    </row>
    <row r="6485" spans="5:7" x14ac:dyDescent="0.25">
      <c r="E6485">
        <v>6479</v>
      </c>
      <c r="G6485" t="b">
        <v>1</v>
      </c>
    </row>
    <row r="6486" spans="5:7" x14ac:dyDescent="0.25">
      <c r="E6486">
        <v>6480</v>
      </c>
      <c r="G6486" t="b">
        <v>1</v>
      </c>
    </row>
    <row r="6487" spans="5:7" x14ac:dyDescent="0.25">
      <c r="E6487">
        <v>6481</v>
      </c>
      <c r="G6487" t="b">
        <v>0</v>
      </c>
    </row>
    <row r="6488" spans="5:7" x14ac:dyDescent="0.25">
      <c r="E6488">
        <v>6482</v>
      </c>
      <c r="G6488" t="b">
        <v>0</v>
      </c>
    </row>
    <row r="6489" spans="5:7" x14ac:dyDescent="0.25">
      <c r="E6489">
        <v>6483</v>
      </c>
      <c r="G6489" t="b">
        <v>0</v>
      </c>
    </row>
    <row r="6490" spans="5:7" x14ac:dyDescent="0.25">
      <c r="E6490">
        <v>6484</v>
      </c>
      <c r="G6490" t="b">
        <v>0</v>
      </c>
    </row>
    <row r="6491" spans="5:7" x14ac:dyDescent="0.25">
      <c r="E6491">
        <v>6485</v>
      </c>
      <c r="G6491" t="b">
        <v>1</v>
      </c>
    </row>
    <row r="6492" spans="5:7" x14ac:dyDescent="0.25">
      <c r="E6492">
        <v>6486</v>
      </c>
      <c r="G6492" t="b">
        <v>1</v>
      </c>
    </row>
    <row r="6493" spans="5:7" x14ac:dyDescent="0.25">
      <c r="E6493">
        <v>6487</v>
      </c>
      <c r="G6493" t="b">
        <v>0</v>
      </c>
    </row>
    <row r="6494" spans="5:7" x14ac:dyDescent="0.25">
      <c r="E6494">
        <v>6488</v>
      </c>
      <c r="G6494" t="b">
        <v>1</v>
      </c>
    </row>
    <row r="6495" spans="5:7" x14ac:dyDescent="0.25">
      <c r="E6495">
        <v>6489</v>
      </c>
      <c r="G6495" t="b">
        <v>0</v>
      </c>
    </row>
    <row r="6496" spans="5:7" x14ac:dyDescent="0.25">
      <c r="E6496">
        <v>6490</v>
      </c>
      <c r="G6496" t="b">
        <v>0</v>
      </c>
    </row>
    <row r="6497" spans="5:7" x14ac:dyDescent="0.25">
      <c r="E6497">
        <v>6491</v>
      </c>
      <c r="G6497" t="b">
        <v>0</v>
      </c>
    </row>
    <row r="6498" spans="5:7" x14ac:dyDescent="0.25">
      <c r="E6498">
        <v>6492</v>
      </c>
      <c r="G6498" t="b">
        <v>0</v>
      </c>
    </row>
    <row r="6499" spans="5:7" x14ac:dyDescent="0.25">
      <c r="E6499">
        <v>6493</v>
      </c>
      <c r="G6499" t="b">
        <v>0</v>
      </c>
    </row>
    <row r="6500" spans="5:7" x14ac:dyDescent="0.25">
      <c r="E6500">
        <v>6494</v>
      </c>
      <c r="G6500" t="b">
        <v>0</v>
      </c>
    </row>
    <row r="6501" spans="5:7" x14ac:dyDescent="0.25">
      <c r="E6501">
        <v>6495</v>
      </c>
      <c r="G6501" t="b">
        <v>0</v>
      </c>
    </row>
    <row r="6502" spans="5:7" x14ac:dyDescent="0.25">
      <c r="E6502">
        <v>6496</v>
      </c>
      <c r="G6502" t="b">
        <v>0</v>
      </c>
    </row>
    <row r="6503" spans="5:7" x14ac:dyDescent="0.25">
      <c r="E6503">
        <v>6497</v>
      </c>
      <c r="G6503" t="b">
        <v>0</v>
      </c>
    </row>
    <row r="6504" spans="5:7" x14ac:dyDescent="0.25">
      <c r="E6504">
        <v>6498</v>
      </c>
      <c r="G6504" t="b">
        <v>0</v>
      </c>
    </row>
    <row r="6505" spans="5:7" x14ac:dyDescent="0.25">
      <c r="E6505">
        <v>6499</v>
      </c>
      <c r="G6505" t="b">
        <v>0</v>
      </c>
    </row>
    <row r="6506" spans="5:7" x14ac:dyDescent="0.25">
      <c r="E6506">
        <v>6500</v>
      </c>
      <c r="G6506" t="b">
        <v>0</v>
      </c>
    </row>
    <row r="6507" spans="5:7" x14ac:dyDescent="0.25">
      <c r="E6507">
        <v>6501</v>
      </c>
      <c r="G6507" t="b">
        <v>0</v>
      </c>
    </row>
    <row r="6508" spans="5:7" x14ac:dyDescent="0.25">
      <c r="E6508">
        <v>6502</v>
      </c>
      <c r="G6508" t="b">
        <v>0</v>
      </c>
    </row>
    <row r="6509" spans="5:7" x14ac:dyDescent="0.25">
      <c r="E6509">
        <v>6503</v>
      </c>
      <c r="G6509" t="b">
        <v>0</v>
      </c>
    </row>
    <row r="6510" spans="5:7" x14ac:dyDescent="0.25">
      <c r="E6510">
        <v>6504</v>
      </c>
      <c r="G6510" t="b">
        <v>0</v>
      </c>
    </row>
    <row r="6511" spans="5:7" x14ac:dyDescent="0.25">
      <c r="E6511">
        <v>6505</v>
      </c>
      <c r="G6511" t="b">
        <v>0</v>
      </c>
    </row>
    <row r="6512" spans="5:7" x14ac:dyDescent="0.25">
      <c r="E6512">
        <v>6506</v>
      </c>
      <c r="G6512" t="b">
        <v>0</v>
      </c>
    </row>
    <row r="6513" spans="5:7" x14ac:dyDescent="0.25">
      <c r="E6513">
        <v>6507</v>
      </c>
      <c r="G6513" t="b">
        <v>1</v>
      </c>
    </row>
    <row r="6514" spans="5:7" x14ac:dyDescent="0.25">
      <c r="E6514">
        <v>6508</v>
      </c>
      <c r="G6514" t="b">
        <v>0</v>
      </c>
    </row>
    <row r="6515" spans="5:7" x14ac:dyDescent="0.25">
      <c r="E6515">
        <v>6509</v>
      </c>
      <c r="G6515" t="b">
        <v>0</v>
      </c>
    </row>
    <row r="6516" spans="5:7" x14ac:dyDescent="0.25">
      <c r="E6516">
        <v>6510</v>
      </c>
      <c r="G6516" t="b">
        <v>0</v>
      </c>
    </row>
    <row r="6517" spans="5:7" x14ac:dyDescent="0.25">
      <c r="E6517">
        <v>6511</v>
      </c>
      <c r="G6517" t="b">
        <v>0</v>
      </c>
    </row>
    <row r="6518" spans="5:7" x14ac:dyDescent="0.25">
      <c r="E6518">
        <v>6512</v>
      </c>
      <c r="G6518" t="b">
        <v>0</v>
      </c>
    </row>
    <row r="6519" spans="5:7" x14ac:dyDescent="0.25">
      <c r="E6519">
        <v>6513</v>
      </c>
      <c r="G6519" t="b">
        <v>0</v>
      </c>
    </row>
    <row r="6520" spans="5:7" x14ac:dyDescent="0.25">
      <c r="E6520">
        <v>6514</v>
      </c>
      <c r="G6520" t="b">
        <v>0</v>
      </c>
    </row>
    <row r="6521" spans="5:7" x14ac:dyDescent="0.25">
      <c r="E6521">
        <v>6515</v>
      </c>
      <c r="G6521" t="b">
        <v>0</v>
      </c>
    </row>
    <row r="6522" spans="5:7" x14ac:dyDescent="0.25">
      <c r="E6522">
        <v>6516</v>
      </c>
      <c r="G6522" t="b">
        <v>0</v>
      </c>
    </row>
    <row r="6523" spans="5:7" x14ac:dyDescent="0.25">
      <c r="E6523">
        <v>6517</v>
      </c>
      <c r="G6523" t="b">
        <v>0</v>
      </c>
    </row>
    <row r="6524" spans="5:7" x14ac:dyDescent="0.25">
      <c r="E6524">
        <v>6518</v>
      </c>
      <c r="G6524" t="b">
        <v>0</v>
      </c>
    </row>
    <row r="6525" spans="5:7" x14ac:dyDescent="0.25">
      <c r="E6525">
        <v>6519</v>
      </c>
      <c r="G6525" t="b">
        <v>0</v>
      </c>
    </row>
    <row r="6526" spans="5:7" x14ac:dyDescent="0.25">
      <c r="E6526">
        <v>6520</v>
      </c>
      <c r="G6526" t="b">
        <v>0</v>
      </c>
    </row>
    <row r="6527" spans="5:7" x14ac:dyDescent="0.25">
      <c r="E6527">
        <v>6521</v>
      </c>
      <c r="G6527" t="b">
        <v>0</v>
      </c>
    </row>
    <row r="6528" spans="5:7" x14ac:dyDescent="0.25">
      <c r="E6528">
        <v>6522</v>
      </c>
      <c r="G6528" t="b">
        <v>0</v>
      </c>
    </row>
    <row r="6529" spans="5:7" x14ac:dyDescent="0.25">
      <c r="E6529">
        <v>6523</v>
      </c>
      <c r="G6529" t="b">
        <v>0</v>
      </c>
    </row>
    <row r="6530" spans="5:7" x14ac:dyDescent="0.25">
      <c r="E6530">
        <v>6524</v>
      </c>
      <c r="G6530" t="b">
        <v>0</v>
      </c>
    </row>
    <row r="6531" spans="5:7" x14ac:dyDescent="0.25">
      <c r="E6531">
        <v>6525</v>
      </c>
      <c r="G6531" t="b">
        <v>0</v>
      </c>
    </row>
    <row r="6532" spans="5:7" x14ac:dyDescent="0.25">
      <c r="E6532">
        <v>6526</v>
      </c>
      <c r="G6532" t="b">
        <v>0</v>
      </c>
    </row>
    <row r="6533" spans="5:7" x14ac:dyDescent="0.25">
      <c r="E6533">
        <v>6527</v>
      </c>
      <c r="G6533" t="b">
        <v>1</v>
      </c>
    </row>
    <row r="6534" spans="5:7" x14ac:dyDescent="0.25">
      <c r="E6534">
        <v>6528</v>
      </c>
      <c r="G6534" t="b">
        <v>0</v>
      </c>
    </row>
    <row r="6535" spans="5:7" x14ac:dyDescent="0.25">
      <c r="E6535">
        <v>6529</v>
      </c>
      <c r="G6535" t="b">
        <v>0</v>
      </c>
    </row>
    <row r="6536" spans="5:7" x14ac:dyDescent="0.25">
      <c r="E6536">
        <v>6530</v>
      </c>
      <c r="G6536" t="b">
        <v>0</v>
      </c>
    </row>
    <row r="6537" spans="5:7" x14ac:dyDescent="0.25">
      <c r="E6537">
        <v>6531</v>
      </c>
      <c r="G6537" t="b">
        <v>0</v>
      </c>
    </row>
    <row r="6538" spans="5:7" x14ac:dyDescent="0.25">
      <c r="E6538">
        <v>6532</v>
      </c>
      <c r="G6538" t="b">
        <v>0</v>
      </c>
    </row>
    <row r="6539" spans="5:7" x14ac:dyDescent="0.25">
      <c r="E6539">
        <v>6533</v>
      </c>
      <c r="G6539" t="b">
        <v>1</v>
      </c>
    </row>
    <row r="6540" spans="5:7" x14ac:dyDescent="0.25">
      <c r="E6540">
        <v>6534</v>
      </c>
      <c r="G6540" t="b">
        <v>0</v>
      </c>
    </row>
    <row r="6541" spans="5:7" x14ac:dyDescent="0.25">
      <c r="E6541">
        <v>6535</v>
      </c>
      <c r="G6541" t="b">
        <v>0</v>
      </c>
    </row>
    <row r="6542" spans="5:7" x14ac:dyDescent="0.25">
      <c r="E6542">
        <v>6536</v>
      </c>
      <c r="G6542" t="b">
        <v>0</v>
      </c>
    </row>
    <row r="6543" spans="5:7" x14ac:dyDescent="0.25">
      <c r="E6543">
        <v>6537</v>
      </c>
      <c r="G6543" t="b">
        <v>0</v>
      </c>
    </row>
    <row r="6544" spans="5:7" x14ac:dyDescent="0.25">
      <c r="E6544">
        <v>6538</v>
      </c>
      <c r="G6544" t="b">
        <v>0</v>
      </c>
    </row>
    <row r="6545" spans="5:7" x14ac:dyDescent="0.25">
      <c r="E6545">
        <v>6539</v>
      </c>
      <c r="G6545" t="b">
        <v>0</v>
      </c>
    </row>
    <row r="6546" spans="5:7" x14ac:dyDescent="0.25">
      <c r="E6546">
        <v>6540</v>
      </c>
      <c r="G6546" t="b">
        <v>0</v>
      </c>
    </row>
    <row r="6547" spans="5:7" x14ac:dyDescent="0.25">
      <c r="E6547">
        <v>6541</v>
      </c>
      <c r="G6547" t="b">
        <v>0</v>
      </c>
    </row>
    <row r="6548" spans="5:7" x14ac:dyDescent="0.25">
      <c r="E6548">
        <v>6542</v>
      </c>
      <c r="G6548" t="b">
        <v>0</v>
      </c>
    </row>
    <row r="6549" spans="5:7" x14ac:dyDescent="0.25">
      <c r="E6549">
        <v>6543</v>
      </c>
      <c r="G6549" t="b">
        <v>1</v>
      </c>
    </row>
    <row r="6550" spans="5:7" x14ac:dyDescent="0.25">
      <c r="E6550">
        <v>6544</v>
      </c>
      <c r="G6550" t="b">
        <v>0</v>
      </c>
    </row>
    <row r="6551" spans="5:7" x14ac:dyDescent="0.25">
      <c r="E6551">
        <v>6545</v>
      </c>
      <c r="G6551" t="b">
        <v>0</v>
      </c>
    </row>
    <row r="6552" spans="5:7" x14ac:dyDescent="0.25">
      <c r="E6552">
        <v>6546</v>
      </c>
      <c r="G6552" t="b">
        <v>0</v>
      </c>
    </row>
    <row r="6553" spans="5:7" x14ac:dyDescent="0.25">
      <c r="E6553">
        <v>6547</v>
      </c>
      <c r="G6553" t="b">
        <v>0</v>
      </c>
    </row>
    <row r="6554" spans="5:7" x14ac:dyDescent="0.25">
      <c r="E6554">
        <v>6548</v>
      </c>
      <c r="G6554" t="b">
        <v>0</v>
      </c>
    </row>
    <row r="6555" spans="5:7" x14ac:dyDescent="0.25">
      <c r="E6555">
        <v>6549</v>
      </c>
      <c r="G6555" t="b">
        <v>1</v>
      </c>
    </row>
    <row r="6556" spans="5:7" x14ac:dyDescent="0.25">
      <c r="E6556">
        <v>6550</v>
      </c>
      <c r="G6556" t="b">
        <v>0</v>
      </c>
    </row>
    <row r="6557" spans="5:7" x14ac:dyDescent="0.25">
      <c r="E6557">
        <v>6551</v>
      </c>
      <c r="G6557" t="b">
        <v>0</v>
      </c>
    </row>
    <row r="6558" spans="5:7" x14ac:dyDescent="0.25">
      <c r="E6558">
        <v>6552</v>
      </c>
      <c r="G6558" t="b">
        <v>0</v>
      </c>
    </row>
    <row r="6559" spans="5:7" x14ac:dyDescent="0.25">
      <c r="E6559">
        <v>6553</v>
      </c>
      <c r="G6559" t="b">
        <v>0</v>
      </c>
    </row>
    <row r="6560" spans="5:7" x14ac:dyDescent="0.25">
      <c r="E6560">
        <v>6554</v>
      </c>
      <c r="G6560" t="b">
        <v>0</v>
      </c>
    </row>
    <row r="6561" spans="5:7" x14ac:dyDescent="0.25">
      <c r="E6561">
        <v>6555</v>
      </c>
      <c r="G6561" t="b">
        <v>0</v>
      </c>
    </row>
    <row r="6562" spans="5:7" x14ac:dyDescent="0.25">
      <c r="E6562">
        <v>6556</v>
      </c>
      <c r="G6562" t="b">
        <v>0</v>
      </c>
    </row>
    <row r="6563" spans="5:7" x14ac:dyDescent="0.25">
      <c r="E6563">
        <v>6557</v>
      </c>
      <c r="G6563" t="b">
        <v>0</v>
      </c>
    </row>
    <row r="6564" spans="5:7" x14ac:dyDescent="0.25">
      <c r="E6564">
        <v>6558</v>
      </c>
      <c r="G6564" t="b">
        <v>0</v>
      </c>
    </row>
    <row r="6565" spans="5:7" x14ac:dyDescent="0.25">
      <c r="E6565">
        <v>6559</v>
      </c>
      <c r="G6565" t="b">
        <v>0</v>
      </c>
    </row>
    <row r="6566" spans="5:7" x14ac:dyDescent="0.25">
      <c r="E6566">
        <v>6560</v>
      </c>
      <c r="G6566" t="b">
        <v>1</v>
      </c>
    </row>
    <row r="6567" spans="5:7" x14ac:dyDescent="0.25">
      <c r="E6567">
        <v>6561</v>
      </c>
      <c r="G6567" t="b">
        <v>0</v>
      </c>
    </row>
    <row r="6568" spans="5:7" x14ac:dyDescent="0.25">
      <c r="E6568">
        <v>6562</v>
      </c>
      <c r="G6568" t="b">
        <v>0</v>
      </c>
    </row>
    <row r="6569" spans="5:7" x14ac:dyDescent="0.25">
      <c r="E6569">
        <v>6563</v>
      </c>
      <c r="G6569" t="b">
        <v>1</v>
      </c>
    </row>
    <row r="6570" spans="5:7" x14ac:dyDescent="0.25">
      <c r="E6570">
        <v>6564</v>
      </c>
      <c r="G6570" t="b">
        <v>0</v>
      </c>
    </row>
    <row r="6571" spans="5:7" x14ac:dyDescent="0.25">
      <c r="E6571">
        <v>6565</v>
      </c>
      <c r="G6571" t="b">
        <v>0</v>
      </c>
    </row>
    <row r="6572" spans="5:7" x14ac:dyDescent="0.25">
      <c r="E6572">
        <v>6566</v>
      </c>
      <c r="G6572" t="b">
        <v>0</v>
      </c>
    </row>
    <row r="6573" spans="5:7" x14ac:dyDescent="0.25">
      <c r="E6573">
        <v>6567</v>
      </c>
      <c r="G6573" t="b">
        <v>0</v>
      </c>
    </row>
    <row r="6574" spans="5:7" x14ac:dyDescent="0.25">
      <c r="E6574">
        <v>6568</v>
      </c>
      <c r="G6574" t="b">
        <v>0</v>
      </c>
    </row>
    <row r="6575" spans="5:7" x14ac:dyDescent="0.25">
      <c r="E6575">
        <v>6569</v>
      </c>
      <c r="G6575" t="b">
        <v>0</v>
      </c>
    </row>
    <row r="6576" spans="5:7" x14ac:dyDescent="0.25">
      <c r="E6576">
        <v>6570</v>
      </c>
      <c r="G6576" t="b">
        <v>1</v>
      </c>
    </row>
    <row r="6577" spans="5:7" x14ac:dyDescent="0.25">
      <c r="E6577">
        <v>6571</v>
      </c>
      <c r="G6577" t="b">
        <v>0</v>
      </c>
    </row>
    <row r="6578" spans="5:7" x14ac:dyDescent="0.25">
      <c r="E6578">
        <v>6572</v>
      </c>
      <c r="G6578" t="b">
        <v>0</v>
      </c>
    </row>
    <row r="6579" spans="5:7" x14ac:dyDescent="0.25">
      <c r="E6579">
        <v>6573</v>
      </c>
      <c r="G6579" t="b">
        <v>0</v>
      </c>
    </row>
    <row r="6580" spans="5:7" x14ac:dyDescent="0.25">
      <c r="E6580">
        <v>6574</v>
      </c>
      <c r="G6580" t="b">
        <v>0</v>
      </c>
    </row>
    <row r="6581" spans="5:7" x14ac:dyDescent="0.25">
      <c r="E6581">
        <v>6575</v>
      </c>
      <c r="G6581" t="b">
        <v>0</v>
      </c>
    </row>
    <row r="6582" spans="5:7" x14ac:dyDescent="0.25">
      <c r="E6582">
        <v>6576</v>
      </c>
      <c r="G6582" t="b">
        <v>0</v>
      </c>
    </row>
    <row r="6583" spans="5:7" x14ac:dyDescent="0.25">
      <c r="E6583">
        <v>6577</v>
      </c>
      <c r="G6583" t="b">
        <v>0</v>
      </c>
    </row>
    <row r="6584" spans="5:7" x14ac:dyDescent="0.25">
      <c r="E6584">
        <v>6578</v>
      </c>
      <c r="G6584" t="b">
        <v>0</v>
      </c>
    </row>
    <row r="6585" spans="5:7" x14ac:dyDescent="0.25">
      <c r="E6585">
        <v>6579</v>
      </c>
      <c r="G6585" t="b">
        <v>0</v>
      </c>
    </row>
    <row r="6586" spans="5:7" x14ac:dyDescent="0.25">
      <c r="E6586">
        <v>6580</v>
      </c>
      <c r="G6586" t="b">
        <v>0</v>
      </c>
    </row>
    <row r="6587" spans="5:7" x14ac:dyDescent="0.25">
      <c r="E6587">
        <v>6581</v>
      </c>
      <c r="G6587" t="b">
        <v>0</v>
      </c>
    </row>
    <row r="6588" spans="5:7" x14ac:dyDescent="0.25">
      <c r="E6588">
        <v>6582</v>
      </c>
      <c r="G6588" t="b">
        <v>0</v>
      </c>
    </row>
    <row r="6589" spans="5:7" x14ac:dyDescent="0.25">
      <c r="E6589">
        <v>6583</v>
      </c>
      <c r="G6589" t="b">
        <v>0</v>
      </c>
    </row>
    <row r="6590" spans="5:7" x14ac:dyDescent="0.25">
      <c r="E6590">
        <v>6584</v>
      </c>
      <c r="G6590" t="b">
        <v>0</v>
      </c>
    </row>
    <row r="6591" spans="5:7" x14ac:dyDescent="0.25">
      <c r="E6591">
        <v>6585</v>
      </c>
      <c r="G6591" t="b">
        <v>0</v>
      </c>
    </row>
    <row r="6592" spans="5:7" x14ac:dyDescent="0.25">
      <c r="E6592">
        <v>6586</v>
      </c>
      <c r="G6592" t="b">
        <v>0</v>
      </c>
    </row>
    <row r="6593" spans="5:7" x14ac:dyDescent="0.25">
      <c r="E6593">
        <v>6587</v>
      </c>
      <c r="G6593" t="b">
        <v>0</v>
      </c>
    </row>
    <row r="6594" spans="5:7" x14ac:dyDescent="0.25">
      <c r="E6594">
        <v>6588</v>
      </c>
      <c r="G6594" t="b">
        <v>0</v>
      </c>
    </row>
    <row r="6595" spans="5:7" x14ac:dyDescent="0.25">
      <c r="E6595">
        <v>6589</v>
      </c>
      <c r="G6595" t="b">
        <v>0</v>
      </c>
    </row>
    <row r="6596" spans="5:7" x14ac:dyDescent="0.25">
      <c r="E6596">
        <v>6590</v>
      </c>
      <c r="G6596" t="b">
        <v>0</v>
      </c>
    </row>
    <row r="6597" spans="5:7" x14ac:dyDescent="0.25">
      <c r="E6597">
        <v>6591</v>
      </c>
      <c r="G6597" t="b">
        <v>0</v>
      </c>
    </row>
    <row r="6598" spans="5:7" x14ac:dyDescent="0.25">
      <c r="E6598">
        <v>6592</v>
      </c>
      <c r="G6598" t="b">
        <v>0</v>
      </c>
    </row>
    <row r="6599" spans="5:7" x14ac:dyDescent="0.25">
      <c r="E6599">
        <v>6593</v>
      </c>
      <c r="G6599" t="b">
        <v>0</v>
      </c>
    </row>
    <row r="6600" spans="5:7" x14ac:dyDescent="0.25">
      <c r="E6600">
        <v>6594</v>
      </c>
      <c r="G6600" t="b">
        <v>0</v>
      </c>
    </row>
    <row r="6601" spans="5:7" x14ac:dyDescent="0.25">
      <c r="E6601">
        <v>6595</v>
      </c>
      <c r="G6601" t="b">
        <v>0</v>
      </c>
    </row>
    <row r="6602" spans="5:7" x14ac:dyDescent="0.25">
      <c r="E6602">
        <v>6596</v>
      </c>
      <c r="G6602" t="b">
        <v>0</v>
      </c>
    </row>
    <row r="6603" spans="5:7" x14ac:dyDescent="0.25">
      <c r="E6603">
        <v>6597</v>
      </c>
      <c r="G6603" t="b">
        <v>0</v>
      </c>
    </row>
    <row r="6604" spans="5:7" x14ac:dyDescent="0.25">
      <c r="E6604">
        <v>6598</v>
      </c>
      <c r="G6604" t="b">
        <v>0</v>
      </c>
    </row>
    <row r="6605" spans="5:7" x14ac:dyDescent="0.25">
      <c r="E6605">
        <v>6599</v>
      </c>
      <c r="G6605" t="b">
        <v>0</v>
      </c>
    </row>
    <row r="6606" spans="5:7" x14ac:dyDescent="0.25">
      <c r="E6606">
        <v>6600</v>
      </c>
      <c r="G6606" t="b">
        <v>0</v>
      </c>
    </row>
    <row r="6607" spans="5:7" x14ac:dyDescent="0.25">
      <c r="E6607">
        <v>6601</v>
      </c>
      <c r="G6607" t="b">
        <v>0</v>
      </c>
    </row>
    <row r="6608" spans="5:7" x14ac:dyDescent="0.25">
      <c r="E6608">
        <v>6602</v>
      </c>
      <c r="G6608" t="b">
        <v>0</v>
      </c>
    </row>
    <row r="6609" spans="5:7" x14ac:dyDescent="0.25">
      <c r="E6609">
        <v>6603</v>
      </c>
      <c r="G6609" t="b">
        <v>0</v>
      </c>
    </row>
    <row r="6610" spans="5:7" x14ac:dyDescent="0.25">
      <c r="E6610">
        <v>6604</v>
      </c>
      <c r="G6610" t="b">
        <v>0</v>
      </c>
    </row>
    <row r="6611" spans="5:7" x14ac:dyDescent="0.25">
      <c r="E6611">
        <v>6605</v>
      </c>
      <c r="G6611" t="b">
        <v>0</v>
      </c>
    </row>
    <row r="6612" spans="5:7" x14ac:dyDescent="0.25">
      <c r="E6612">
        <v>6606</v>
      </c>
      <c r="G6612" t="b">
        <v>0</v>
      </c>
    </row>
    <row r="6613" spans="5:7" x14ac:dyDescent="0.25">
      <c r="E6613">
        <v>6607</v>
      </c>
      <c r="G6613" t="b">
        <v>1</v>
      </c>
    </row>
    <row r="6614" spans="5:7" x14ac:dyDescent="0.25">
      <c r="E6614">
        <v>6608</v>
      </c>
      <c r="G6614" t="b">
        <v>0</v>
      </c>
    </row>
    <row r="6615" spans="5:7" x14ac:dyDescent="0.25">
      <c r="E6615">
        <v>6609</v>
      </c>
      <c r="G6615" t="b">
        <v>0</v>
      </c>
    </row>
    <row r="6616" spans="5:7" x14ac:dyDescent="0.25">
      <c r="E6616">
        <v>6610</v>
      </c>
      <c r="G6616" t="b">
        <v>0</v>
      </c>
    </row>
    <row r="6617" spans="5:7" x14ac:dyDescent="0.25">
      <c r="E6617">
        <v>6611</v>
      </c>
      <c r="G6617" t="b">
        <v>0</v>
      </c>
    </row>
    <row r="6618" spans="5:7" x14ac:dyDescent="0.25">
      <c r="E6618">
        <v>6612</v>
      </c>
      <c r="G6618" t="b">
        <v>0</v>
      </c>
    </row>
    <row r="6619" spans="5:7" x14ac:dyDescent="0.25">
      <c r="E6619">
        <v>6613</v>
      </c>
      <c r="G6619" t="b">
        <v>0</v>
      </c>
    </row>
    <row r="6620" spans="5:7" x14ac:dyDescent="0.25">
      <c r="E6620">
        <v>6614</v>
      </c>
      <c r="G6620" t="b">
        <v>0</v>
      </c>
    </row>
    <row r="6621" spans="5:7" x14ac:dyDescent="0.25">
      <c r="E6621">
        <v>6615</v>
      </c>
      <c r="G6621" t="b">
        <v>0</v>
      </c>
    </row>
    <row r="6622" spans="5:7" x14ac:dyDescent="0.25">
      <c r="E6622">
        <v>6616</v>
      </c>
      <c r="G6622" t="b">
        <v>1</v>
      </c>
    </row>
    <row r="6623" spans="5:7" x14ac:dyDescent="0.25">
      <c r="E6623">
        <v>6617</v>
      </c>
      <c r="G6623" t="b">
        <v>0</v>
      </c>
    </row>
    <row r="6624" spans="5:7" x14ac:dyDescent="0.25">
      <c r="E6624">
        <v>6618</v>
      </c>
      <c r="G6624" t="b">
        <v>0</v>
      </c>
    </row>
    <row r="6625" spans="5:7" x14ac:dyDescent="0.25">
      <c r="E6625">
        <v>6619</v>
      </c>
      <c r="G6625" t="b">
        <v>0</v>
      </c>
    </row>
    <row r="6626" spans="5:7" x14ac:dyDescent="0.25">
      <c r="E6626">
        <v>6620</v>
      </c>
      <c r="G6626" t="b">
        <v>0</v>
      </c>
    </row>
    <row r="6627" spans="5:7" x14ac:dyDescent="0.25">
      <c r="E6627">
        <v>6621</v>
      </c>
      <c r="G6627" t="b">
        <v>1</v>
      </c>
    </row>
    <row r="6628" spans="5:7" x14ac:dyDescent="0.25">
      <c r="E6628">
        <v>6622</v>
      </c>
      <c r="G6628" t="b">
        <v>0</v>
      </c>
    </row>
    <row r="6629" spans="5:7" x14ac:dyDescent="0.25">
      <c r="E6629">
        <v>6623</v>
      </c>
      <c r="G6629" t="b">
        <v>0</v>
      </c>
    </row>
    <row r="6630" spans="5:7" x14ac:dyDescent="0.25">
      <c r="E6630">
        <v>6624</v>
      </c>
      <c r="G6630" t="b">
        <v>0</v>
      </c>
    </row>
    <row r="6631" spans="5:7" x14ac:dyDescent="0.25">
      <c r="E6631">
        <v>6625</v>
      </c>
      <c r="G6631" t="b">
        <v>1</v>
      </c>
    </row>
    <row r="6632" spans="5:7" x14ac:dyDescent="0.25">
      <c r="E6632">
        <v>6626</v>
      </c>
      <c r="G6632" t="b">
        <v>0</v>
      </c>
    </row>
    <row r="6633" spans="5:7" x14ac:dyDescent="0.25">
      <c r="E6633">
        <v>6627</v>
      </c>
      <c r="G6633" t="b">
        <v>0</v>
      </c>
    </row>
    <row r="6634" spans="5:7" x14ac:dyDescent="0.25">
      <c r="E6634">
        <v>6628</v>
      </c>
      <c r="G6634" t="b">
        <v>1</v>
      </c>
    </row>
    <row r="6635" spans="5:7" x14ac:dyDescent="0.25">
      <c r="E6635">
        <v>6629</v>
      </c>
      <c r="G6635" t="b">
        <v>0</v>
      </c>
    </row>
    <row r="6636" spans="5:7" x14ac:dyDescent="0.25">
      <c r="E6636">
        <v>6630</v>
      </c>
      <c r="G6636" t="b">
        <v>0</v>
      </c>
    </row>
    <row r="6637" spans="5:7" x14ac:dyDescent="0.25">
      <c r="E6637">
        <v>6631</v>
      </c>
      <c r="G6637" t="b">
        <v>0</v>
      </c>
    </row>
    <row r="6638" spans="5:7" x14ac:dyDescent="0.25">
      <c r="E6638">
        <v>6632</v>
      </c>
      <c r="G6638" t="b">
        <v>0</v>
      </c>
    </row>
    <row r="6639" spans="5:7" x14ac:dyDescent="0.25">
      <c r="E6639">
        <v>6633</v>
      </c>
      <c r="G6639" t="b">
        <v>0</v>
      </c>
    </row>
    <row r="6640" spans="5:7" x14ac:dyDescent="0.25">
      <c r="E6640">
        <v>6634</v>
      </c>
      <c r="G6640" t="b">
        <v>0</v>
      </c>
    </row>
    <row r="6641" spans="5:7" x14ac:dyDescent="0.25">
      <c r="E6641">
        <v>6635</v>
      </c>
      <c r="G6641" t="b">
        <v>0</v>
      </c>
    </row>
    <row r="6642" spans="5:7" x14ac:dyDescent="0.25">
      <c r="E6642">
        <v>6636</v>
      </c>
      <c r="G6642" t="b">
        <v>0</v>
      </c>
    </row>
    <row r="6643" spans="5:7" x14ac:dyDescent="0.25">
      <c r="E6643">
        <v>6637</v>
      </c>
      <c r="G6643" t="b">
        <v>0</v>
      </c>
    </row>
    <row r="6644" spans="5:7" x14ac:dyDescent="0.25">
      <c r="E6644">
        <v>6638</v>
      </c>
      <c r="G6644" t="b">
        <v>0</v>
      </c>
    </row>
    <row r="6645" spans="5:7" x14ac:dyDescent="0.25">
      <c r="E6645">
        <v>6639</v>
      </c>
      <c r="G6645" t="b">
        <v>0</v>
      </c>
    </row>
    <row r="6646" spans="5:7" x14ac:dyDescent="0.25">
      <c r="E6646">
        <v>6640</v>
      </c>
      <c r="G6646" t="b">
        <v>0</v>
      </c>
    </row>
    <row r="6647" spans="5:7" x14ac:dyDescent="0.25">
      <c r="E6647">
        <v>6641</v>
      </c>
      <c r="G6647" t="b">
        <v>0</v>
      </c>
    </row>
    <row r="6648" spans="5:7" x14ac:dyDescent="0.25">
      <c r="E6648">
        <v>6642</v>
      </c>
      <c r="G6648" t="b">
        <v>0</v>
      </c>
    </row>
    <row r="6649" spans="5:7" x14ac:dyDescent="0.25">
      <c r="E6649">
        <v>6643</v>
      </c>
      <c r="G6649" t="b">
        <v>0</v>
      </c>
    </row>
    <row r="6650" spans="5:7" x14ac:dyDescent="0.25">
      <c r="E6650">
        <v>6644</v>
      </c>
      <c r="G6650" t="b">
        <v>0</v>
      </c>
    </row>
    <row r="6651" spans="5:7" x14ac:dyDescent="0.25">
      <c r="E6651">
        <v>6645</v>
      </c>
      <c r="G6651" t="b">
        <v>0</v>
      </c>
    </row>
    <row r="6652" spans="5:7" x14ac:dyDescent="0.25">
      <c r="E6652">
        <v>6646</v>
      </c>
      <c r="G6652" t="b">
        <v>0</v>
      </c>
    </row>
    <row r="6653" spans="5:7" x14ac:dyDescent="0.25">
      <c r="E6653">
        <v>6647</v>
      </c>
      <c r="G6653" t="b">
        <v>0</v>
      </c>
    </row>
    <row r="6654" spans="5:7" x14ac:dyDescent="0.25">
      <c r="E6654">
        <v>6648</v>
      </c>
      <c r="G6654" t="b">
        <v>0</v>
      </c>
    </row>
    <row r="6655" spans="5:7" x14ac:dyDescent="0.25">
      <c r="E6655">
        <v>6649</v>
      </c>
      <c r="G6655" t="b">
        <v>0</v>
      </c>
    </row>
    <row r="6656" spans="5:7" x14ac:dyDescent="0.25">
      <c r="E6656">
        <v>6650</v>
      </c>
      <c r="G6656" t="b">
        <v>0</v>
      </c>
    </row>
    <row r="6657" spans="5:7" x14ac:dyDescent="0.25">
      <c r="E6657">
        <v>6651</v>
      </c>
      <c r="G6657" t="b">
        <v>0</v>
      </c>
    </row>
    <row r="6658" spans="5:7" x14ac:dyDescent="0.25">
      <c r="E6658">
        <v>6652</v>
      </c>
      <c r="G6658" t="b">
        <v>0</v>
      </c>
    </row>
    <row r="6659" spans="5:7" x14ac:dyDescent="0.25">
      <c r="E6659">
        <v>6653</v>
      </c>
      <c r="G6659" t="b">
        <v>0</v>
      </c>
    </row>
    <row r="6660" spans="5:7" x14ac:dyDescent="0.25">
      <c r="E6660">
        <v>6654</v>
      </c>
      <c r="G6660" t="b">
        <v>0</v>
      </c>
    </row>
    <row r="6661" spans="5:7" x14ac:dyDescent="0.25">
      <c r="E6661">
        <v>6655</v>
      </c>
      <c r="G6661" t="b">
        <v>0</v>
      </c>
    </row>
    <row r="6662" spans="5:7" x14ac:dyDescent="0.25">
      <c r="E6662">
        <v>6656</v>
      </c>
      <c r="G6662" t="b">
        <v>0</v>
      </c>
    </row>
    <row r="6663" spans="5:7" x14ac:dyDescent="0.25">
      <c r="E6663">
        <v>6657</v>
      </c>
      <c r="G6663" t="b">
        <v>0</v>
      </c>
    </row>
    <row r="6664" spans="5:7" x14ac:dyDescent="0.25">
      <c r="E6664">
        <v>6658</v>
      </c>
      <c r="G6664" t="b">
        <v>0</v>
      </c>
    </row>
    <row r="6665" spans="5:7" x14ac:dyDescent="0.25">
      <c r="E6665">
        <v>6659</v>
      </c>
      <c r="G6665" t="b">
        <v>0</v>
      </c>
    </row>
    <row r="6666" spans="5:7" x14ac:dyDescent="0.25">
      <c r="E6666">
        <v>6660</v>
      </c>
      <c r="G6666" t="b">
        <v>1</v>
      </c>
    </row>
    <row r="6667" spans="5:7" x14ac:dyDescent="0.25">
      <c r="E6667">
        <v>6661</v>
      </c>
      <c r="G6667" t="b">
        <v>0</v>
      </c>
    </row>
    <row r="6668" spans="5:7" x14ac:dyDescent="0.25">
      <c r="E6668">
        <v>6662</v>
      </c>
      <c r="G6668" t="b">
        <v>1</v>
      </c>
    </row>
    <row r="6669" spans="5:7" x14ac:dyDescent="0.25">
      <c r="E6669">
        <v>6663</v>
      </c>
      <c r="G6669" t="b">
        <v>0</v>
      </c>
    </row>
    <row r="6670" spans="5:7" x14ac:dyDescent="0.25">
      <c r="E6670">
        <v>6664</v>
      </c>
      <c r="G6670" t="b">
        <v>0</v>
      </c>
    </row>
    <row r="6671" spans="5:7" x14ac:dyDescent="0.25">
      <c r="E6671">
        <v>6665</v>
      </c>
      <c r="G6671" t="b">
        <v>0</v>
      </c>
    </row>
    <row r="6672" spans="5:7" x14ac:dyDescent="0.25">
      <c r="E6672">
        <v>6666</v>
      </c>
      <c r="G6672" t="b">
        <v>0</v>
      </c>
    </row>
    <row r="6673" spans="5:7" x14ac:dyDescent="0.25">
      <c r="E6673">
        <v>6667</v>
      </c>
      <c r="G6673" t="b">
        <v>0</v>
      </c>
    </row>
    <row r="6674" spans="5:7" x14ac:dyDescent="0.25">
      <c r="E6674">
        <v>6668</v>
      </c>
      <c r="G6674" t="b">
        <v>0</v>
      </c>
    </row>
    <row r="6675" spans="5:7" x14ac:dyDescent="0.25">
      <c r="E6675">
        <v>6669</v>
      </c>
      <c r="G6675" t="b">
        <v>0</v>
      </c>
    </row>
    <row r="6676" spans="5:7" x14ac:dyDescent="0.25">
      <c r="E6676">
        <v>6670</v>
      </c>
      <c r="G6676" t="b">
        <v>0</v>
      </c>
    </row>
    <row r="6677" spans="5:7" x14ac:dyDescent="0.25">
      <c r="E6677">
        <v>6671</v>
      </c>
      <c r="G6677" t="b">
        <v>0</v>
      </c>
    </row>
    <row r="6678" spans="5:7" x14ac:dyDescent="0.25">
      <c r="E6678">
        <v>6672</v>
      </c>
      <c r="G6678" t="b">
        <v>0</v>
      </c>
    </row>
    <row r="6679" spans="5:7" x14ac:dyDescent="0.25">
      <c r="E6679">
        <v>6673</v>
      </c>
      <c r="G6679" t="b">
        <v>0</v>
      </c>
    </row>
    <row r="6680" spans="5:7" x14ac:dyDescent="0.25">
      <c r="E6680">
        <v>6674</v>
      </c>
      <c r="G6680" t="b">
        <v>0</v>
      </c>
    </row>
    <row r="6681" spans="5:7" x14ac:dyDescent="0.25">
      <c r="E6681">
        <v>6675</v>
      </c>
      <c r="G6681" t="b">
        <v>0</v>
      </c>
    </row>
    <row r="6682" spans="5:7" x14ac:dyDescent="0.25">
      <c r="E6682">
        <v>6676</v>
      </c>
      <c r="G6682" t="b">
        <v>1</v>
      </c>
    </row>
    <row r="6683" spans="5:7" x14ac:dyDescent="0.25">
      <c r="E6683">
        <v>6677</v>
      </c>
      <c r="G6683" t="b">
        <v>0</v>
      </c>
    </row>
    <row r="6684" spans="5:7" x14ac:dyDescent="0.25">
      <c r="E6684">
        <v>6678</v>
      </c>
      <c r="G6684" t="b">
        <v>0</v>
      </c>
    </row>
    <row r="6685" spans="5:7" x14ac:dyDescent="0.25">
      <c r="E6685">
        <v>6679</v>
      </c>
      <c r="G6685" t="b">
        <v>0</v>
      </c>
    </row>
    <row r="6686" spans="5:7" x14ac:dyDescent="0.25">
      <c r="E6686">
        <v>6680</v>
      </c>
      <c r="G6686" t="b">
        <v>0</v>
      </c>
    </row>
    <row r="6687" spans="5:7" x14ac:dyDescent="0.25">
      <c r="E6687">
        <v>6681</v>
      </c>
      <c r="G6687" t="b">
        <v>0</v>
      </c>
    </row>
    <row r="6688" spans="5:7" x14ac:dyDescent="0.25">
      <c r="E6688">
        <v>6682</v>
      </c>
      <c r="G6688" t="b">
        <v>0</v>
      </c>
    </row>
    <row r="6689" spans="5:7" x14ac:dyDescent="0.25">
      <c r="E6689">
        <v>6683</v>
      </c>
      <c r="G6689" t="b">
        <v>0</v>
      </c>
    </row>
    <row r="6690" spans="5:7" x14ac:dyDescent="0.25">
      <c r="E6690">
        <v>6684</v>
      </c>
      <c r="G6690" t="b">
        <v>0</v>
      </c>
    </row>
    <row r="6691" spans="5:7" x14ac:dyDescent="0.25">
      <c r="E6691">
        <v>6685</v>
      </c>
      <c r="G6691" t="b">
        <v>0</v>
      </c>
    </row>
    <row r="6692" spans="5:7" x14ac:dyDescent="0.25">
      <c r="E6692">
        <v>6686</v>
      </c>
      <c r="G6692" t="b">
        <v>0</v>
      </c>
    </row>
    <row r="6693" spans="5:7" x14ac:dyDescent="0.25">
      <c r="E6693">
        <v>6687</v>
      </c>
      <c r="G6693" t="b">
        <v>0</v>
      </c>
    </row>
    <row r="6694" spans="5:7" x14ac:dyDescent="0.25">
      <c r="E6694">
        <v>6688</v>
      </c>
      <c r="G6694" t="b">
        <v>0</v>
      </c>
    </row>
    <row r="6695" spans="5:7" x14ac:dyDescent="0.25">
      <c r="E6695">
        <v>6689</v>
      </c>
      <c r="G6695" t="b">
        <v>0</v>
      </c>
    </row>
    <row r="6696" spans="5:7" x14ac:dyDescent="0.25">
      <c r="E6696">
        <v>6690</v>
      </c>
      <c r="G6696" t="b">
        <v>0</v>
      </c>
    </row>
    <row r="6697" spans="5:7" x14ac:dyDescent="0.25">
      <c r="E6697">
        <v>6691</v>
      </c>
      <c r="G6697" t="b">
        <v>0</v>
      </c>
    </row>
    <row r="6698" spans="5:7" x14ac:dyDescent="0.25">
      <c r="E6698">
        <v>6692</v>
      </c>
      <c r="G6698" t="b">
        <v>0</v>
      </c>
    </row>
    <row r="6699" spans="5:7" x14ac:dyDescent="0.25">
      <c r="E6699">
        <v>6693</v>
      </c>
      <c r="G6699" t="b">
        <v>0</v>
      </c>
    </row>
    <row r="6700" spans="5:7" x14ac:dyDescent="0.25">
      <c r="E6700">
        <v>6694</v>
      </c>
      <c r="G6700" t="b">
        <v>0</v>
      </c>
    </row>
    <row r="6701" spans="5:7" x14ac:dyDescent="0.25">
      <c r="E6701">
        <v>6695</v>
      </c>
      <c r="G6701" t="b">
        <v>0</v>
      </c>
    </row>
    <row r="6702" spans="5:7" x14ac:dyDescent="0.25">
      <c r="E6702">
        <v>6696</v>
      </c>
      <c r="G6702" t="b">
        <v>0</v>
      </c>
    </row>
    <row r="6703" spans="5:7" x14ac:dyDescent="0.25">
      <c r="E6703">
        <v>6697</v>
      </c>
      <c r="G6703" t="b">
        <v>0</v>
      </c>
    </row>
    <row r="6704" spans="5:7" x14ac:dyDescent="0.25">
      <c r="E6704">
        <v>6698</v>
      </c>
      <c r="G6704" t="b">
        <v>1</v>
      </c>
    </row>
    <row r="6705" spans="5:7" x14ac:dyDescent="0.25">
      <c r="E6705">
        <v>6699</v>
      </c>
      <c r="G6705" t="b">
        <v>0</v>
      </c>
    </row>
    <row r="6706" spans="5:7" x14ac:dyDescent="0.25">
      <c r="E6706">
        <v>6700</v>
      </c>
      <c r="G6706" t="b">
        <v>0</v>
      </c>
    </row>
    <row r="6707" spans="5:7" x14ac:dyDescent="0.25">
      <c r="E6707">
        <v>6701</v>
      </c>
      <c r="G6707" t="b">
        <v>0</v>
      </c>
    </row>
    <row r="6708" spans="5:7" x14ac:dyDescent="0.25">
      <c r="E6708">
        <v>6702</v>
      </c>
      <c r="G6708" t="b">
        <v>0</v>
      </c>
    </row>
    <row r="6709" spans="5:7" x14ac:dyDescent="0.25">
      <c r="E6709">
        <v>6703</v>
      </c>
      <c r="G6709" t="b">
        <v>0</v>
      </c>
    </row>
    <row r="6710" spans="5:7" x14ac:dyDescent="0.25">
      <c r="E6710">
        <v>6704</v>
      </c>
      <c r="G6710" t="b">
        <v>0</v>
      </c>
    </row>
    <row r="6711" spans="5:7" x14ac:dyDescent="0.25">
      <c r="E6711">
        <v>6705</v>
      </c>
      <c r="G6711" t="b">
        <v>0</v>
      </c>
    </row>
    <row r="6712" spans="5:7" x14ac:dyDescent="0.25">
      <c r="E6712">
        <v>6706</v>
      </c>
      <c r="G6712" t="b">
        <v>0</v>
      </c>
    </row>
    <row r="6713" spans="5:7" x14ac:dyDescent="0.25">
      <c r="E6713">
        <v>6707</v>
      </c>
      <c r="G6713" t="b">
        <v>0</v>
      </c>
    </row>
    <row r="6714" spans="5:7" x14ac:dyDescent="0.25">
      <c r="E6714">
        <v>6708</v>
      </c>
      <c r="G6714" t="b">
        <v>0</v>
      </c>
    </row>
    <row r="6715" spans="5:7" x14ac:dyDescent="0.25">
      <c r="E6715">
        <v>6709</v>
      </c>
      <c r="G6715" t="b">
        <v>0</v>
      </c>
    </row>
    <row r="6716" spans="5:7" x14ac:dyDescent="0.25">
      <c r="E6716">
        <v>6710</v>
      </c>
      <c r="G6716" t="b">
        <v>0</v>
      </c>
    </row>
    <row r="6717" spans="5:7" x14ac:dyDescent="0.25">
      <c r="E6717">
        <v>6711</v>
      </c>
      <c r="G6717" t="b">
        <v>0</v>
      </c>
    </row>
    <row r="6718" spans="5:7" x14ac:dyDescent="0.25">
      <c r="E6718">
        <v>6712</v>
      </c>
      <c r="G6718" t="b">
        <v>0</v>
      </c>
    </row>
    <row r="6719" spans="5:7" x14ac:dyDescent="0.25">
      <c r="E6719">
        <v>6713</v>
      </c>
      <c r="G6719" t="b">
        <v>0</v>
      </c>
    </row>
    <row r="6720" spans="5:7" x14ac:dyDescent="0.25">
      <c r="E6720">
        <v>6714</v>
      </c>
      <c r="G6720" t="b">
        <v>0</v>
      </c>
    </row>
    <row r="6721" spans="5:7" x14ac:dyDescent="0.25">
      <c r="E6721">
        <v>6715</v>
      </c>
      <c r="G6721" t="b">
        <v>0</v>
      </c>
    </row>
    <row r="6722" spans="5:7" x14ac:dyDescent="0.25">
      <c r="E6722">
        <v>6716</v>
      </c>
      <c r="G6722" t="b">
        <v>1</v>
      </c>
    </row>
    <row r="6723" spans="5:7" x14ac:dyDescent="0.25">
      <c r="E6723">
        <v>6717</v>
      </c>
      <c r="G6723" t="b">
        <v>0</v>
      </c>
    </row>
    <row r="6724" spans="5:7" x14ac:dyDescent="0.25">
      <c r="E6724">
        <v>6718</v>
      </c>
      <c r="G6724" t="b">
        <v>0</v>
      </c>
    </row>
    <row r="6725" spans="5:7" x14ac:dyDescent="0.25">
      <c r="E6725">
        <v>6719</v>
      </c>
      <c r="G6725" t="b">
        <v>0</v>
      </c>
    </row>
    <row r="6726" spans="5:7" x14ac:dyDescent="0.25">
      <c r="E6726">
        <v>6720</v>
      </c>
      <c r="G6726" t="b">
        <v>0</v>
      </c>
    </row>
    <row r="6727" spans="5:7" x14ac:dyDescent="0.25">
      <c r="E6727">
        <v>6721</v>
      </c>
      <c r="G6727" t="b">
        <v>0</v>
      </c>
    </row>
    <row r="6728" spans="5:7" x14ac:dyDescent="0.25">
      <c r="E6728">
        <v>6722</v>
      </c>
      <c r="G6728" t="b">
        <v>0</v>
      </c>
    </row>
    <row r="6729" spans="5:7" x14ac:dyDescent="0.25">
      <c r="E6729">
        <v>6723</v>
      </c>
      <c r="G6729" t="b">
        <v>0</v>
      </c>
    </row>
    <row r="6730" spans="5:7" x14ac:dyDescent="0.25">
      <c r="E6730">
        <v>6724</v>
      </c>
      <c r="G6730" t="b">
        <v>1</v>
      </c>
    </row>
    <row r="6731" spans="5:7" x14ac:dyDescent="0.25">
      <c r="E6731">
        <v>6725</v>
      </c>
      <c r="G6731" t="b">
        <v>0</v>
      </c>
    </row>
    <row r="6732" spans="5:7" x14ac:dyDescent="0.25">
      <c r="E6732">
        <v>6726</v>
      </c>
      <c r="G6732" t="b">
        <v>0</v>
      </c>
    </row>
    <row r="6733" spans="5:7" x14ac:dyDescent="0.25">
      <c r="E6733">
        <v>6727</v>
      </c>
      <c r="G6733" t="b">
        <v>0</v>
      </c>
    </row>
    <row r="6734" spans="5:7" x14ac:dyDescent="0.25">
      <c r="E6734">
        <v>6728</v>
      </c>
      <c r="G6734" t="b">
        <v>1</v>
      </c>
    </row>
    <row r="6735" spans="5:7" x14ac:dyDescent="0.25">
      <c r="E6735">
        <v>6729</v>
      </c>
      <c r="G6735" t="b">
        <v>0</v>
      </c>
    </row>
    <row r="6736" spans="5:7" x14ac:dyDescent="0.25">
      <c r="E6736">
        <v>6730</v>
      </c>
      <c r="G6736" t="b">
        <v>0</v>
      </c>
    </row>
    <row r="6737" spans="5:7" x14ac:dyDescent="0.25">
      <c r="E6737">
        <v>6731</v>
      </c>
      <c r="G6737" t="b">
        <v>0</v>
      </c>
    </row>
    <row r="6738" spans="5:7" x14ac:dyDescent="0.25">
      <c r="E6738">
        <v>6732</v>
      </c>
      <c r="G6738" t="b">
        <v>0</v>
      </c>
    </row>
    <row r="6739" spans="5:7" x14ac:dyDescent="0.25">
      <c r="E6739">
        <v>6733</v>
      </c>
      <c r="G6739" t="b">
        <v>0</v>
      </c>
    </row>
    <row r="6740" spans="5:7" x14ac:dyDescent="0.25">
      <c r="E6740">
        <v>6734</v>
      </c>
      <c r="G6740" t="b">
        <v>0</v>
      </c>
    </row>
    <row r="6741" spans="5:7" x14ac:dyDescent="0.25">
      <c r="E6741">
        <v>6735</v>
      </c>
      <c r="G6741" t="b">
        <v>0</v>
      </c>
    </row>
    <row r="6742" spans="5:7" x14ac:dyDescent="0.25">
      <c r="E6742">
        <v>6736</v>
      </c>
      <c r="G6742" t="b">
        <v>0</v>
      </c>
    </row>
    <row r="6743" spans="5:7" x14ac:dyDescent="0.25">
      <c r="E6743">
        <v>6737</v>
      </c>
      <c r="G6743" t="b">
        <v>0</v>
      </c>
    </row>
    <row r="6744" spans="5:7" x14ac:dyDescent="0.25">
      <c r="E6744">
        <v>6738</v>
      </c>
      <c r="G6744" t="b">
        <v>0</v>
      </c>
    </row>
    <row r="6745" spans="5:7" x14ac:dyDescent="0.25">
      <c r="E6745">
        <v>6739</v>
      </c>
      <c r="G6745" t="b">
        <v>0</v>
      </c>
    </row>
    <row r="6746" spans="5:7" x14ac:dyDescent="0.25">
      <c r="E6746">
        <v>6740</v>
      </c>
      <c r="G6746" t="b">
        <v>0</v>
      </c>
    </row>
    <row r="6747" spans="5:7" x14ac:dyDescent="0.25">
      <c r="E6747">
        <v>6741</v>
      </c>
      <c r="G6747" t="b">
        <v>0</v>
      </c>
    </row>
    <row r="6748" spans="5:7" x14ac:dyDescent="0.25">
      <c r="E6748">
        <v>6742</v>
      </c>
      <c r="G6748" t="b">
        <v>0</v>
      </c>
    </row>
    <row r="6749" spans="5:7" x14ac:dyDescent="0.25">
      <c r="E6749">
        <v>6743</v>
      </c>
      <c r="G6749" t="b">
        <v>0</v>
      </c>
    </row>
    <row r="6750" spans="5:7" x14ac:dyDescent="0.25">
      <c r="E6750">
        <v>6744</v>
      </c>
      <c r="G6750" t="b">
        <v>0</v>
      </c>
    </row>
    <row r="6751" spans="5:7" x14ac:dyDescent="0.25">
      <c r="E6751">
        <v>6745</v>
      </c>
      <c r="G6751" t="b">
        <v>0</v>
      </c>
    </row>
    <row r="6752" spans="5:7" x14ac:dyDescent="0.25">
      <c r="E6752">
        <v>6746</v>
      </c>
      <c r="G6752" t="b">
        <v>0</v>
      </c>
    </row>
    <row r="6753" spans="5:7" x14ac:dyDescent="0.25">
      <c r="E6753">
        <v>6747</v>
      </c>
      <c r="G6753" t="b">
        <v>0</v>
      </c>
    </row>
    <row r="6754" spans="5:7" x14ac:dyDescent="0.25">
      <c r="E6754">
        <v>6748</v>
      </c>
      <c r="G6754" t="b">
        <v>0</v>
      </c>
    </row>
    <row r="6755" spans="5:7" x14ac:dyDescent="0.25">
      <c r="E6755">
        <v>6749</v>
      </c>
      <c r="G6755" t="b">
        <v>0</v>
      </c>
    </row>
    <row r="6756" spans="5:7" x14ac:dyDescent="0.25">
      <c r="E6756">
        <v>6750</v>
      </c>
      <c r="G6756" t="b">
        <v>0</v>
      </c>
    </row>
    <row r="6757" spans="5:7" x14ac:dyDescent="0.25">
      <c r="E6757">
        <v>6751</v>
      </c>
      <c r="G6757" t="b">
        <v>0</v>
      </c>
    </row>
    <row r="6758" spans="5:7" x14ac:dyDescent="0.25">
      <c r="E6758">
        <v>6752</v>
      </c>
      <c r="G6758" t="b">
        <v>0</v>
      </c>
    </row>
    <row r="6759" spans="5:7" x14ac:dyDescent="0.25">
      <c r="E6759">
        <v>6753</v>
      </c>
      <c r="G6759" t="b">
        <v>0</v>
      </c>
    </row>
    <row r="6760" spans="5:7" x14ac:dyDescent="0.25">
      <c r="E6760">
        <v>6754</v>
      </c>
      <c r="G6760" t="b">
        <v>0</v>
      </c>
    </row>
    <row r="6761" spans="5:7" x14ac:dyDescent="0.25">
      <c r="E6761">
        <v>6755</v>
      </c>
      <c r="G6761" t="b">
        <v>0</v>
      </c>
    </row>
    <row r="6762" spans="5:7" x14ac:dyDescent="0.25">
      <c r="E6762">
        <v>6756</v>
      </c>
      <c r="G6762" t="b">
        <v>0</v>
      </c>
    </row>
    <row r="6763" spans="5:7" x14ac:dyDescent="0.25">
      <c r="E6763">
        <v>6757</v>
      </c>
      <c r="G6763" t="b">
        <v>0</v>
      </c>
    </row>
    <row r="6764" spans="5:7" x14ac:dyDescent="0.25">
      <c r="E6764">
        <v>6758</v>
      </c>
      <c r="G6764" t="b">
        <v>0</v>
      </c>
    </row>
    <row r="6765" spans="5:7" x14ac:dyDescent="0.25">
      <c r="E6765">
        <v>6759</v>
      </c>
      <c r="G6765" t="b">
        <v>0</v>
      </c>
    </row>
    <row r="6766" spans="5:7" x14ac:dyDescent="0.25">
      <c r="E6766">
        <v>6760</v>
      </c>
      <c r="G6766" t="b">
        <v>0</v>
      </c>
    </row>
    <row r="6767" spans="5:7" x14ac:dyDescent="0.25">
      <c r="E6767">
        <v>6761</v>
      </c>
      <c r="G6767" t="b">
        <v>0</v>
      </c>
    </row>
    <row r="6768" spans="5:7" x14ac:dyDescent="0.25">
      <c r="E6768">
        <v>6762</v>
      </c>
      <c r="G6768" t="b">
        <v>0</v>
      </c>
    </row>
    <row r="6769" spans="5:7" x14ac:dyDescent="0.25">
      <c r="E6769">
        <v>6763</v>
      </c>
      <c r="G6769" t="b">
        <v>0</v>
      </c>
    </row>
    <row r="6770" spans="5:7" x14ac:dyDescent="0.25">
      <c r="E6770">
        <v>6764</v>
      </c>
      <c r="G6770" t="b">
        <v>0</v>
      </c>
    </row>
    <row r="6771" spans="5:7" x14ac:dyDescent="0.25">
      <c r="E6771">
        <v>6765</v>
      </c>
      <c r="G6771" t="b">
        <v>0</v>
      </c>
    </row>
    <row r="6772" spans="5:7" x14ac:dyDescent="0.25">
      <c r="E6772">
        <v>6766</v>
      </c>
      <c r="G6772" t="b">
        <v>0</v>
      </c>
    </row>
    <row r="6773" spans="5:7" x14ac:dyDescent="0.25">
      <c r="E6773">
        <v>6767</v>
      </c>
      <c r="G6773" t="b">
        <v>0</v>
      </c>
    </row>
    <row r="6774" spans="5:7" x14ac:dyDescent="0.25">
      <c r="E6774">
        <v>6768</v>
      </c>
      <c r="G6774" t="b">
        <v>0</v>
      </c>
    </row>
    <row r="6775" spans="5:7" x14ac:dyDescent="0.25">
      <c r="E6775">
        <v>6769</v>
      </c>
      <c r="G6775" t="b">
        <v>0</v>
      </c>
    </row>
    <row r="6776" spans="5:7" x14ac:dyDescent="0.25">
      <c r="E6776">
        <v>6770</v>
      </c>
      <c r="G6776" t="b">
        <v>0</v>
      </c>
    </row>
    <row r="6777" spans="5:7" x14ac:dyDescent="0.25">
      <c r="E6777">
        <v>6771</v>
      </c>
      <c r="G6777" t="b">
        <v>0</v>
      </c>
    </row>
    <row r="6778" spans="5:7" x14ac:dyDescent="0.25">
      <c r="E6778">
        <v>6772</v>
      </c>
      <c r="G6778" t="b">
        <v>0</v>
      </c>
    </row>
    <row r="6779" spans="5:7" x14ac:dyDescent="0.25">
      <c r="E6779">
        <v>6773</v>
      </c>
      <c r="G6779" t="b">
        <v>0</v>
      </c>
    </row>
    <row r="6780" spans="5:7" x14ac:dyDescent="0.25">
      <c r="E6780">
        <v>6774</v>
      </c>
      <c r="G6780" t="b">
        <v>0</v>
      </c>
    </row>
    <row r="6781" spans="5:7" x14ac:dyDescent="0.25">
      <c r="E6781">
        <v>6775</v>
      </c>
      <c r="G6781" t="b">
        <v>0</v>
      </c>
    </row>
    <row r="6782" spans="5:7" x14ac:dyDescent="0.25">
      <c r="E6782">
        <v>6776</v>
      </c>
      <c r="G6782" t="b">
        <v>0</v>
      </c>
    </row>
    <row r="6783" spans="5:7" x14ac:dyDescent="0.25">
      <c r="E6783">
        <v>6777</v>
      </c>
      <c r="G6783" t="b">
        <v>0</v>
      </c>
    </row>
    <row r="6784" spans="5:7" x14ac:dyDescent="0.25">
      <c r="E6784">
        <v>6778</v>
      </c>
      <c r="G6784" t="b">
        <v>0</v>
      </c>
    </row>
    <row r="6785" spans="5:7" x14ac:dyDescent="0.25">
      <c r="E6785">
        <v>6779</v>
      </c>
      <c r="G6785" t="b">
        <v>0</v>
      </c>
    </row>
    <row r="6786" spans="5:7" x14ac:dyDescent="0.25">
      <c r="E6786">
        <v>6780</v>
      </c>
      <c r="G6786" t="b">
        <v>0</v>
      </c>
    </row>
    <row r="6787" spans="5:7" x14ac:dyDescent="0.25">
      <c r="E6787">
        <v>6781</v>
      </c>
      <c r="G6787" t="b">
        <v>0</v>
      </c>
    </row>
    <row r="6788" spans="5:7" x14ac:dyDescent="0.25">
      <c r="E6788">
        <v>6782</v>
      </c>
      <c r="G6788" t="b">
        <v>0</v>
      </c>
    </row>
    <row r="6789" spans="5:7" x14ac:dyDescent="0.25">
      <c r="E6789">
        <v>6783</v>
      </c>
      <c r="G6789" t="b">
        <v>0</v>
      </c>
    </row>
    <row r="6790" spans="5:7" x14ac:dyDescent="0.25">
      <c r="E6790">
        <v>6784</v>
      </c>
      <c r="G6790" t="b">
        <v>0</v>
      </c>
    </row>
    <row r="6791" spans="5:7" x14ac:dyDescent="0.25">
      <c r="E6791">
        <v>6785</v>
      </c>
      <c r="G6791" t="b">
        <v>0</v>
      </c>
    </row>
    <row r="6792" spans="5:7" x14ac:dyDescent="0.25">
      <c r="E6792">
        <v>6786</v>
      </c>
      <c r="G6792" t="b">
        <v>0</v>
      </c>
    </row>
    <row r="6793" spans="5:7" x14ac:dyDescent="0.25">
      <c r="E6793">
        <v>6787</v>
      </c>
      <c r="G6793" t="b">
        <v>0</v>
      </c>
    </row>
    <row r="6794" spans="5:7" x14ac:dyDescent="0.25">
      <c r="E6794">
        <v>6788</v>
      </c>
      <c r="G6794" t="b">
        <v>0</v>
      </c>
    </row>
    <row r="6795" spans="5:7" x14ac:dyDescent="0.25">
      <c r="E6795">
        <v>6789</v>
      </c>
      <c r="G6795" t="b">
        <v>1</v>
      </c>
    </row>
    <row r="6796" spans="5:7" x14ac:dyDescent="0.25">
      <c r="E6796">
        <v>6790</v>
      </c>
      <c r="G6796" t="b">
        <v>0</v>
      </c>
    </row>
    <row r="6797" spans="5:7" x14ac:dyDescent="0.25">
      <c r="E6797">
        <v>6791</v>
      </c>
      <c r="G6797" t="b">
        <v>0</v>
      </c>
    </row>
    <row r="6798" spans="5:7" x14ac:dyDescent="0.25">
      <c r="E6798">
        <v>6792</v>
      </c>
      <c r="G6798" t="b">
        <v>0</v>
      </c>
    </row>
    <row r="6799" spans="5:7" x14ac:dyDescent="0.25">
      <c r="E6799">
        <v>6793</v>
      </c>
      <c r="G6799" t="b">
        <v>0</v>
      </c>
    </row>
    <row r="6800" spans="5:7" x14ac:dyDescent="0.25">
      <c r="E6800">
        <v>6794</v>
      </c>
      <c r="G6800" t="b">
        <v>1</v>
      </c>
    </row>
    <row r="6801" spans="5:7" x14ac:dyDescent="0.25">
      <c r="E6801">
        <v>6795</v>
      </c>
      <c r="G6801" t="b">
        <v>0</v>
      </c>
    </row>
    <row r="6802" spans="5:7" x14ac:dyDescent="0.25">
      <c r="E6802">
        <v>6796</v>
      </c>
      <c r="G6802" t="b">
        <v>0</v>
      </c>
    </row>
    <row r="6803" spans="5:7" x14ac:dyDescent="0.25">
      <c r="E6803">
        <v>6797</v>
      </c>
      <c r="G6803" t="b">
        <v>0</v>
      </c>
    </row>
    <row r="6804" spans="5:7" x14ac:dyDescent="0.25">
      <c r="E6804">
        <v>6798</v>
      </c>
      <c r="G6804" t="b">
        <v>0</v>
      </c>
    </row>
    <row r="6805" spans="5:7" x14ac:dyDescent="0.25">
      <c r="E6805">
        <v>6799</v>
      </c>
      <c r="G6805" t="b">
        <v>0</v>
      </c>
    </row>
    <row r="6806" spans="5:7" x14ac:dyDescent="0.25">
      <c r="E6806">
        <v>6800</v>
      </c>
      <c r="G6806" t="b">
        <v>0</v>
      </c>
    </row>
    <row r="6807" spans="5:7" x14ac:dyDescent="0.25">
      <c r="E6807">
        <v>6801</v>
      </c>
      <c r="G6807" t="b">
        <v>0</v>
      </c>
    </row>
    <row r="6808" spans="5:7" x14ac:dyDescent="0.25">
      <c r="E6808">
        <v>6802</v>
      </c>
      <c r="G6808" t="b">
        <v>1</v>
      </c>
    </row>
    <row r="6809" spans="5:7" x14ac:dyDescent="0.25">
      <c r="E6809">
        <v>6803</v>
      </c>
      <c r="G6809" t="b">
        <v>0</v>
      </c>
    </row>
    <row r="6810" spans="5:7" x14ac:dyDescent="0.25">
      <c r="E6810">
        <v>6804</v>
      </c>
      <c r="G6810" t="b">
        <v>0</v>
      </c>
    </row>
    <row r="6811" spans="5:7" x14ac:dyDescent="0.25">
      <c r="E6811">
        <v>6805</v>
      </c>
      <c r="G6811" t="b">
        <v>0</v>
      </c>
    </row>
    <row r="6812" spans="5:7" x14ac:dyDescent="0.25">
      <c r="E6812">
        <v>6806</v>
      </c>
      <c r="G6812" t="b">
        <v>1</v>
      </c>
    </row>
    <row r="6813" spans="5:7" x14ac:dyDescent="0.25">
      <c r="E6813">
        <v>6807</v>
      </c>
      <c r="G6813" t="b">
        <v>1</v>
      </c>
    </row>
    <row r="6814" spans="5:7" x14ac:dyDescent="0.25">
      <c r="E6814">
        <v>6808</v>
      </c>
      <c r="G6814" t="b">
        <v>0</v>
      </c>
    </row>
    <row r="6815" spans="5:7" x14ac:dyDescent="0.25">
      <c r="E6815">
        <v>6809</v>
      </c>
      <c r="G6815" t="b">
        <v>0</v>
      </c>
    </row>
    <row r="6816" spans="5:7" x14ac:dyDescent="0.25">
      <c r="E6816">
        <v>6810</v>
      </c>
      <c r="G6816" t="b">
        <v>0</v>
      </c>
    </row>
    <row r="6817" spans="5:7" x14ac:dyDescent="0.25">
      <c r="E6817">
        <v>6811</v>
      </c>
      <c r="G6817" t="b">
        <v>0</v>
      </c>
    </row>
    <row r="6818" spans="5:7" x14ac:dyDescent="0.25">
      <c r="E6818">
        <v>6812</v>
      </c>
      <c r="G6818" t="b">
        <v>0</v>
      </c>
    </row>
    <row r="6819" spans="5:7" x14ac:dyDescent="0.25">
      <c r="E6819">
        <v>6813</v>
      </c>
      <c r="G6819" t="b">
        <v>0</v>
      </c>
    </row>
    <row r="6820" spans="5:7" x14ac:dyDescent="0.25">
      <c r="E6820">
        <v>6814</v>
      </c>
      <c r="G6820" t="b">
        <v>0</v>
      </c>
    </row>
    <row r="6821" spans="5:7" x14ac:dyDescent="0.25">
      <c r="E6821">
        <v>6815</v>
      </c>
      <c r="G6821" t="b">
        <v>0</v>
      </c>
    </row>
    <row r="6822" spans="5:7" x14ac:dyDescent="0.25">
      <c r="E6822">
        <v>6816</v>
      </c>
      <c r="G6822" t="b">
        <v>0</v>
      </c>
    </row>
    <row r="6823" spans="5:7" x14ac:dyDescent="0.25">
      <c r="E6823">
        <v>6817</v>
      </c>
      <c r="G6823" t="b">
        <v>0</v>
      </c>
    </row>
    <row r="6824" spans="5:7" x14ac:dyDescent="0.25">
      <c r="E6824">
        <v>6818</v>
      </c>
      <c r="G6824" t="b">
        <v>0</v>
      </c>
    </row>
    <row r="6825" spans="5:7" x14ac:dyDescent="0.25">
      <c r="E6825">
        <v>6819</v>
      </c>
      <c r="G6825" t="b">
        <v>1</v>
      </c>
    </row>
    <row r="6826" spans="5:7" x14ac:dyDescent="0.25">
      <c r="E6826">
        <v>6820</v>
      </c>
      <c r="G6826" t="b">
        <v>0</v>
      </c>
    </row>
    <row r="6827" spans="5:7" x14ac:dyDescent="0.25">
      <c r="E6827">
        <v>6821</v>
      </c>
      <c r="G6827" t="b">
        <v>0</v>
      </c>
    </row>
    <row r="6828" spans="5:7" x14ac:dyDescent="0.25">
      <c r="E6828">
        <v>6822</v>
      </c>
      <c r="G6828" t="b">
        <v>0</v>
      </c>
    </row>
    <row r="6829" spans="5:7" x14ac:dyDescent="0.25">
      <c r="E6829">
        <v>6823</v>
      </c>
      <c r="G6829" t="b">
        <v>0</v>
      </c>
    </row>
    <row r="6830" spans="5:7" x14ac:dyDescent="0.25">
      <c r="E6830">
        <v>6824</v>
      </c>
      <c r="G6830" t="b">
        <v>0</v>
      </c>
    </row>
    <row r="6831" spans="5:7" x14ac:dyDescent="0.25">
      <c r="E6831">
        <v>6825</v>
      </c>
      <c r="G6831" t="b">
        <v>0</v>
      </c>
    </row>
    <row r="6832" spans="5:7" x14ac:dyDescent="0.25">
      <c r="E6832">
        <v>6826</v>
      </c>
      <c r="G6832" t="b">
        <v>0</v>
      </c>
    </row>
    <row r="6833" spans="5:7" x14ac:dyDescent="0.25">
      <c r="E6833">
        <v>6827</v>
      </c>
      <c r="G6833" t="b">
        <v>0</v>
      </c>
    </row>
    <row r="6834" spans="5:7" x14ac:dyDescent="0.25">
      <c r="E6834">
        <v>6828</v>
      </c>
      <c r="G6834" t="b">
        <v>0</v>
      </c>
    </row>
    <row r="6835" spans="5:7" x14ac:dyDescent="0.25">
      <c r="E6835">
        <v>6829</v>
      </c>
      <c r="G6835" t="b">
        <v>0</v>
      </c>
    </row>
    <row r="6836" spans="5:7" x14ac:dyDescent="0.25">
      <c r="E6836">
        <v>6830</v>
      </c>
      <c r="G6836" t="b">
        <v>0</v>
      </c>
    </row>
    <row r="6837" spans="5:7" x14ac:dyDescent="0.25">
      <c r="E6837">
        <v>6831</v>
      </c>
      <c r="G6837" t="b">
        <v>0</v>
      </c>
    </row>
    <row r="6838" spans="5:7" x14ac:dyDescent="0.25">
      <c r="E6838">
        <v>6832</v>
      </c>
      <c r="G6838" t="b">
        <v>0</v>
      </c>
    </row>
    <row r="6839" spans="5:7" x14ac:dyDescent="0.25">
      <c r="E6839">
        <v>6833</v>
      </c>
      <c r="G6839" t="b">
        <v>0</v>
      </c>
    </row>
    <row r="6840" spans="5:7" x14ac:dyDescent="0.25">
      <c r="E6840">
        <v>6834</v>
      </c>
      <c r="G6840" t="b">
        <v>0</v>
      </c>
    </row>
    <row r="6841" spans="5:7" x14ac:dyDescent="0.25">
      <c r="E6841">
        <v>6835</v>
      </c>
      <c r="G6841" t="b">
        <v>0</v>
      </c>
    </row>
    <row r="6842" spans="5:7" x14ac:dyDescent="0.25">
      <c r="E6842">
        <v>6836</v>
      </c>
      <c r="G6842" t="b">
        <v>0</v>
      </c>
    </row>
    <row r="6843" spans="5:7" x14ac:dyDescent="0.25">
      <c r="E6843">
        <v>6837</v>
      </c>
      <c r="G6843" t="b">
        <v>0</v>
      </c>
    </row>
    <row r="6844" spans="5:7" x14ac:dyDescent="0.25">
      <c r="E6844">
        <v>6838</v>
      </c>
      <c r="G6844" t="b">
        <v>0</v>
      </c>
    </row>
    <row r="6845" spans="5:7" x14ac:dyDescent="0.25">
      <c r="E6845">
        <v>6839</v>
      </c>
      <c r="G6845" t="b">
        <v>0</v>
      </c>
    </row>
    <row r="6846" spans="5:7" x14ac:dyDescent="0.25">
      <c r="E6846">
        <v>6840</v>
      </c>
      <c r="G6846" t="b">
        <v>1</v>
      </c>
    </row>
    <row r="6847" spans="5:7" x14ac:dyDescent="0.25">
      <c r="E6847">
        <v>6841</v>
      </c>
      <c r="G6847" t="b">
        <v>0</v>
      </c>
    </row>
    <row r="6848" spans="5:7" x14ac:dyDescent="0.25">
      <c r="E6848">
        <v>6842</v>
      </c>
      <c r="G6848" t="b">
        <v>0</v>
      </c>
    </row>
    <row r="6849" spans="5:7" x14ac:dyDescent="0.25">
      <c r="E6849">
        <v>6843</v>
      </c>
      <c r="G6849" t="b">
        <v>0</v>
      </c>
    </row>
    <row r="6850" spans="5:7" x14ac:dyDescent="0.25">
      <c r="E6850">
        <v>6844</v>
      </c>
      <c r="G6850" t="b">
        <v>0</v>
      </c>
    </row>
    <row r="6851" spans="5:7" x14ac:dyDescent="0.25">
      <c r="E6851">
        <v>6845</v>
      </c>
      <c r="G6851" t="b">
        <v>0</v>
      </c>
    </row>
    <row r="6852" spans="5:7" x14ac:dyDescent="0.25">
      <c r="E6852">
        <v>6846</v>
      </c>
      <c r="G6852" t="b">
        <v>0</v>
      </c>
    </row>
    <row r="6853" spans="5:7" x14ac:dyDescent="0.25">
      <c r="E6853">
        <v>6847</v>
      </c>
      <c r="G6853" t="b">
        <v>0</v>
      </c>
    </row>
    <row r="6854" spans="5:7" x14ac:dyDescent="0.25">
      <c r="E6854">
        <v>6848</v>
      </c>
      <c r="G6854" t="b">
        <v>0</v>
      </c>
    </row>
    <row r="6855" spans="5:7" x14ac:dyDescent="0.25">
      <c r="E6855">
        <v>6849</v>
      </c>
      <c r="G6855" t="b">
        <v>0</v>
      </c>
    </row>
    <row r="6856" spans="5:7" x14ac:dyDescent="0.25">
      <c r="E6856">
        <v>6850</v>
      </c>
      <c r="G6856" t="b">
        <v>0</v>
      </c>
    </row>
    <row r="6857" spans="5:7" x14ac:dyDescent="0.25">
      <c r="E6857">
        <v>6851</v>
      </c>
      <c r="G6857" t="b">
        <v>0</v>
      </c>
    </row>
    <row r="6858" spans="5:7" x14ac:dyDescent="0.25">
      <c r="E6858">
        <v>6852</v>
      </c>
      <c r="G6858" t="b">
        <v>0</v>
      </c>
    </row>
    <row r="6859" spans="5:7" x14ac:dyDescent="0.25">
      <c r="E6859">
        <v>6853</v>
      </c>
      <c r="G6859" t="b">
        <v>0</v>
      </c>
    </row>
    <row r="6860" spans="5:7" x14ac:dyDescent="0.25">
      <c r="E6860">
        <v>6854</v>
      </c>
      <c r="G6860" t="b">
        <v>0</v>
      </c>
    </row>
    <row r="6861" spans="5:7" x14ac:dyDescent="0.25">
      <c r="E6861">
        <v>6855</v>
      </c>
      <c r="G6861" t="b">
        <v>0</v>
      </c>
    </row>
    <row r="6862" spans="5:7" x14ac:dyDescent="0.25">
      <c r="E6862">
        <v>6856</v>
      </c>
      <c r="G6862" t="b">
        <v>0</v>
      </c>
    </row>
    <row r="6863" spans="5:7" x14ac:dyDescent="0.25">
      <c r="E6863">
        <v>6857</v>
      </c>
      <c r="G6863" t="b">
        <v>0</v>
      </c>
    </row>
    <row r="6864" spans="5:7" x14ac:dyDescent="0.25">
      <c r="E6864">
        <v>6858</v>
      </c>
      <c r="G6864" t="b">
        <v>1</v>
      </c>
    </row>
    <row r="6865" spans="5:7" x14ac:dyDescent="0.25">
      <c r="E6865">
        <v>6859</v>
      </c>
      <c r="G6865" t="b">
        <v>0</v>
      </c>
    </row>
    <row r="6866" spans="5:7" x14ac:dyDescent="0.25">
      <c r="E6866">
        <v>6860</v>
      </c>
      <c r="G6866" t="b">
        <v>0</v>
      </c>
    </row>
    <row r="6867" spans="5:7" x14ac:dyDescent="0.25">
      <c r="E6867">
        <v>6861</v>
      </c>
      <c r="G6867" t="b">
        <v>0</v>
      </c>
    </row>
    <row r="6868" spans="5:7" x14ac:dyDescent="0.25">
      <c r="E6868">
        <v>6862</v>
      </c>
      <c r="G6868" t="b">
        <v>0</v>
      </c>
    </row>
    <row r="6869" spans="5:7" x14ac:dyDescent="0.25">
      <c r="E6869">
        <v>6863</v>
      </c>
      <c r="G6869" t="b">
        <v>0</v>
      </c>
    </row>
    <row r="6870" spans="5:7" x14ac:dyDescent="0.25">
      <c r="E6870">
        <v>6864</v>
      </c>
      <c r="G6870" t="b">
        <v>0</v>
      </c>
    </row>
    <row r="6871" spans="5:7" x14ac:dyDescent="0.25">
      <c r="E6871">
        <v>6865</v>
      </c>
      <c r="G6871" t="b">
        <v>0</v>
      </c>
    </row>
    <row r="6872" spans="5:7" x14ac:dyDescent="0.25">
      <c r="E6872">
        <v>6866</v>
      </c>
      <c r="G6872" t="b">
        <v>0</v>
      </c>
    </row>
    <row r="6873" spans="5:7" x14ac:dyDescent="0.25">
      <c r="E6873">
        <v>6867</v>
      </c>
      <c r="G6873" t="b">
        <v>0</v>
      </c>
    </row>
    <row r="6874" spans="5:7" x14ac:dyDescent="0.25">
      <c r="E6874">
        <v>6868</v>
      </c>
      <c r="G6874" t="b">
        <v>0</v>
      </c>
    </row>
    <row r="6875" spans="5:7" x14ac:dyDescent="0.25">
      <c r="E6875">
        <v>6869</v>
      </c>
      <c r="G6875" t="b">
        <v>0</v>
      </c>
    </row>
    <row r="6876" spans="5:7" x14ac:dyDescent="0.25">
      <c r="E6876">
        <v>6870</v>
      </c>
      <c r="G6876" t="b">
        <v>0</v>
      </c>
    </row>
    <row r="6877" spans="5:7" x14ac:dyDescent="0.25">
      <c r="E6877">
        <v>6871</v>
      </c>
      <c r="G6877" t="b">
        <v>1</v>
      </c>
    </row>
    <row r="6878" spans="5:7" x14ac:dyDescent="0.25">
      <c r="E6878">
        <v>6872</v>
      </c>
      <c r="G6878" t="b">
        <v>0</v>
      </c>
    </row>
    <row r="6879" spans="5:7" x14ac:dyDescent="0.25">
      <c r="E6879">
        <v>6873</v>
      </c>
      <c r="G6879" t="b">
        <v>0</v>
      </c>
    </row>
    <row r="6880" spans="5:7" x14ac:dyDescent="0.25">
      <c r="E6880">
        <v>6874</v>
      </c>
      <c r="G6880" t="b">
        <v>0</v>
      </c>
    </row>
    <row r="6881" spans="5:7" x14ac:dyDescent="0.25">
      <c r="E6881">
        <v>6875</v>
      </c>
      <c r="G6881" t="b">
        <v>0</v>
      </c>
    </row>
    <row r="6882" spans="5:7" x14ac:dyDescent="0.25">
      <c r="E6882">
        <v>6876</v>
      </c>
      <c r="G6882" t="b">
        <v>0</v>
      </c>
    </row>
    <row r="6883" spans="5:7" x14ac:dyDescent="0.25">
      <c r="E6883">
        <v>6877</v>
      </c>
      <c r="G6883" t="b">
        <v>0</v>
      </c>
    </row>
    <row r="6884" spans="5:7" x14ac:dyDescent="0.25">
      <c r="E6884">
        <v>6878</v>
      </c>
      <c r="G6884" t="b">
        <v>0</v>
      </c>
    </row>
    <row r="6885" spans="5:7" x14ac:dyDescent="0.25">
      <c r="E6885">
        <v>6879</v>
      </c>
      <c r="G6885" t="b">
        <v>0</v>
      </c>
    </row>
    <row r="6886" spans="5:7" x14ac:dyDescent="0.25">
      <c r="E6886">
        <v>6880</v>
      </c>
      <c r="G6886" t="b">
        <v>0</v>
      </c>
    </row>
    <row r="6887" spans="5:7" x14ac:dyDescent="0.25">
      <c r="E6887">
        <v>6881</v>
      </c>
      <c r="G6887" t="b">
        <v>0</v>
      </c>
    </row>
    <row r="6888" spans="5:7" x14ac:dyDescent="0.25">
      <c r="E6888">
        <v>6882</v>
      </c>
      <c r="G6888" t="b">
        <v>0</v>
      </c>
    </row>
    <row r="6889" spans="5:7" x14ac:dyDescent="0.25">
      <c r="E6889">
        <v>6883</v>
      </c>
      <c r="G6889" t="b">
        <v>0</v>
      </c>
    </row>
    <row r="6890" spans="5:7" x14ac:dyDescent="0.25">
      <c r="E6890">
        <v>6884</v>
      </c>
      <c r="G6890" t="b">
        <v>0</v>
      </c>
    </row>
    <row r="6891" spans="5:7" x14ac:dyDescent="0.25">
      <c r="E6891">
        <v>6885</v>
      </c>
      <c r="G6891" t="b">
        <v>0</v>
      </c>
    </row>
    <row r="6892" spans="5:7" x14ac:dyDescent="0.25">
      <c r="E6892">
        <v>6886</v>
      </c>
      <c r="G6892" t="b">
        <v>0</v>
      </c>
    </row>
    <row r="6893" spans="5:7" x14ac:dyDescent="0.25">
      <c r="E6893">
        <v>6887</v>
      </c>
      <c r="G6893" t="b">
        <v>0</v>
      </c>
    </row>
    <row r="6894" spans="5:7" x14ac:dyDescent="0.25">
      <c r="E6894">
        <v>6888</v>
      </c>
      <c r="G6894" t="b">
        <v>0</v>
      </c>
    </row>
    <row r="6895" spans="5:7" x14ac:dyDescent="0.25">
      <c r="E6895">
        <v>6889</v>
      </c>
      <c r="G6895" t="b">
        <v>0</v>
      </c>
    </row>
    <row r="6896" spans="5:7" x14ac:dyDescent="0.25">
      <c r="E6896">
        <v>6890</v>
      </c>
      <c r="G6896" t="b">
        <v>1</v>
      </c>
    </row>
    <row r="6897" spans="5:7" x14ac:dyDescent="0.25">
      <c r="E6897">
        <v>6891</v>
      </c>
      <c r="G6897" t="b">
        <v>0</v>
      </c>
    </row>
    <row r="6898" spans="5:7" x14ac:dyDescent="0.25">
      <c r="E6898">
        <v>6892</v>
      </c>
      <c r="G6898" t="b">
        <v>0</v>
      </c>
    </row>
    <row r="6899" spans="5:7" x14ac:dyDescent="0.25">
      <c r="E6899">
        <v>6893</v>
      </c>
      <c r="G6899" t="b">
        <v>0</v>
      </c>
    </row>
    <row r="6900" spans="5:7" x14ac:dyDescent="0.25">
      <c r="E6900">
        <v>6894</v>
      </c>
      <c r="G6900" t="b">
        <v>0</v>
      </c>
    </row>
    <row r="6901" spans="5:7" x14ac:dyDescent="0.25">
      <c r="E6901">
        <v>6895</v>
      </c>
      <c r="G6901" t="b">
        <v>0</v>
      </c>
    </row>
    <row r="6902" spans="5:7" x14ac:dyDescent="0.25">
      <c r="E6902">
        <v>6896</v>
      </c>
      <c r="G6902" t="b">
        <v>0</v>
      </c>
    </row>
    <row r="6903" spans="5:7" x14ac:dyDescent="0.25">
      <c r="E6903">
        <v>6897</v>
      </c>
      <c r="G6903" t="b">
        <v>0</v>
      </c>
    </row>
    <row r="6904" spans="5:7" x14ac:dyDescent="0.25">
      <c r="E6904">
        <v>6898</v>
      </c>
      <c r="G6904" t="b">
        <v>0</v>
      </c>
    </row>
    <row r="6905" spans="5:7" x14ac:dyDescent="0.25">
      <c r="E6905">
        <v>6899</v>
      </c>
      <c r="G6905" t="b">
        <v>0</v>
      </c>
    </row>
    <row r="6906" spans="5:7" x14ac:dyDescent="0.25">
      <c r="E6906">
        <v>6900</v>
      </c>
      <c r="G6906" t="b">
        <v>0</v>
      </c>
    </row>
    <row r="6907" spans="5:7" x14ac:dyDescent="0.25">
      <c r="E6907">
        <v>6901</v>
      </c>
      <c r="G6907" t="b">
        <v>0</v>
      </c>
    </row>
    <row r="6908" spans="5:7" x14ac:dyDescent="0.25">
      <c r="E6908">
        <v>6902</v>
      </c>
      <c r="G6908" t="b">
        <v>0</v>
      </c>
    </row>
    <row r="6909" spans="5:7" x14ac:dyDescent="0.25">
      <c r="E6909">
        <v>6903</v>
      </c>
      <c r="G6909" t="b">
        <v>0</v>
      </c>
    </row>
    <row r="6910" spans="5:7" x14ac:dyDescent="0.25">
      <c r="E6910">
        <v>6904</v>
      </c>
      <c r="G6910" t="b">
        <v>0</v>
      </c>
    </row>
    <row r="6911" spans="5:7" x14ac:dyDescent="0.25">
      <c r="E6911">
        <v>6905</v>
      </c>
      <c r="G6911" t="b">
        <v>1</v>
      </c>
    </row>
    <row r="6912" spans="5:7" x14ac:dyDescent="0.25">
      <c r="E6912">
        <v>6906</v>
      </c>
      <c r="G6912" t="b">
        <v>0</v>
      </c>
    </row>
    <row r="6913" spans="5:7" x14ac:dyDescent="0.25">
      <c r="E6913">
        <v>6907</v>
      </c>
      <c r="G6913" t="b">
        <v>0</v>
      </c>
    </row>
    <row r="6914" spans="5:7" x14ac:dyDescent="0.25">
      <c r="E6914">
        <v>6908</v>
      </c>
      <c r="G6914" t="b">
        <v>0</v>
      </c>
    </row>
    <row r="6915" spans="5:7" x14ac:dyDescent="0.25">
      <c r="E6915">
        <v>6909</v>
      </c>
      <c r="G6915" t="b">
        <v>0</v>
      </c>
    </row>
    <row r="6916" spans="5:7" x14ac:dyDescent="0.25">
      <c r="E6916">
        <v>6910</v>
      </c>
      <c r="G6916" t="b">
        <v>0</v>
      </c>
    </row>
    <row r="6917" spans="5:7" x14ac:dyDescent="0.25">
      <c r="E6917">
        <v>6911</v>
      </c>
      <c r="G6917" t="b">
        <v>0</v>
      </c>
    </row>
    <row r="6918" spans="5:7" x14ac:dyDescent="0.25">
      <c r="E6918">
        <v>6912</v>
      </c>
      <c r="G6918" t="b">
        <v>0</v>
      </c>
    </row>
    <row r="6919" spans="5:7" x14ac:dyDescent="0.25">
      <c r="E6919">
        <v>6913</v>
      </c>
      <c r="G6919" t="b">
        <v>0</v>
      </c>
    </row>
    <row r="6920" spans="5:7" x14ac:dyDescent="0.25">
      <c r="E6920">
        <v>6914</v>
      </c>
      <c r="G6920" t="b">
        <v>0</v>
      </c>
    </row>
    <row r="6921" spans="5:7" x14ac:dyDescent="0.25">
      <c r="E6921">
        <v>6915</v>
      </c>
      <c r="G6921" t="b">
        <v>0</v>
      </c>
    </row>
    <row r="6922" spans="5:7" x14ac:dyDescent="0.25">
      <c r="E6922">
        <v>6916</v>
      </c>
      <c r="G6922" t="b">
        <v>0</v>
      </c>
    </row>
    <row r="6923" spans="5:7" x14ac:dyDescent="0.25">
      <c r="E6923">
        <v>6917</v>
      </c>
      <c r="G6923" t="b">
        <v>0</v>
      </c>
    </row>
    <row r="6924" spans="5:7" x14ac:dyDescent="0.25">
      <c r="E6924">
        <v>6918</v>
      </c>
      <c r="G6924" t="b">
        <v>0</v>
      </c>
    </row>
    <row r="6925" spans="5:7" x14ac:dyDescent="0.25">
      <c r="E6925">
        <v>6919</v>
      </c>
      <c r="G6925" t="b">
        <v>0</v>
      </c>
    </row>
    <row r="6926" spans="5:7" x14ac:dyDescent="0.25">
      <c r="E6926">
        <v>6920</v>
      </c>
      <c r="G6926" t="b">
        <v>0</v>
      </c>
    </row>
    <row r="6927" spans="5:7" x14ac:dyDescent="0.25">
      <c r="E6927">
        <v>6921</v>
      </c>
      <c r="G6927" t="b">
        <v>0</v>
      </c>
    </row>
    <row r="6928" spans="5:7" x14ac:dyDescent="0.25">
      <c r="E6928">
        <v>6922</v>
      </c>
      <c r="G6928" t="b">
        <v>0</v>
      </c>
    </row>
    <row r="6929" spans="5:7" x14ac:dyDescent="0.25">
      <c r="E6929">
        <v>6923</v>
      </c>
      <c r="G6929" t="b">
        <v>0</v>
      </c>
    </row>
    <row r="6930" spans="5:7" x14ac:dyDescent="0.25">
      <c r="E6930">
        <v>6924</v>
      </c>
      <c r="G6930" t="b">
        <v>0</v>
      </c>
    </row>
    <row r="6931" spans="5:7" x14ac:dyDescent="0.25">
      <c r="E6931">
        <v>6925</v>
      </c>
      <c r="G6931" t="b">
        <v>1</v>
      </c>
    </row>
    <row r="6932" spans="5:7" x14ac:dyDescent="0.25">
      <c r="E6932">
        <v>6926</v>
      </c>
      <c r="G6932" t="b">
        <v>0</v>
      </c>
    </row>
    <row r="6933" spans="5:7" x14ac:dyDescent="0.25">
      <c r="E6933">
        <v>6927</v>
      </c>
      <c r="G6933" t="b">
        <v>0</v>
      </c>
    </row>
    <row r="6934" spans="5:7" x14ac:dyDescent="0.25">
      <c r="E6934">
        <v>6928</v>
      </c>
      <c r="G6934" t="b">
        <v>0</v>
      </c>
    </row>
    <row r="6935" spans="5:7" x14ac:dyDescent="0.25">
      <c r="E6935">
        <v>6929</v>
      </c>
      <c r="G6935" t="b">
        <v>1</v>
      </c>
    </row>
    <row r="6936" spans="5:7" x14ac:dyDescent="0.25">
      <c r="E6936">
        <v>6930</v>
      </c>
      <c r="G6936" t="b">
        <v>0</v>
      </c>
    </row>
    <row r="6937" spans="5:7" x14ac:dyDescent="0.25">
      <c r="E6937">
        <v>6931</v>
      </c>
      <c r="G6937" t="b">
        <v>0</v>
      </c>
    </row>
    <row r="6938" spans="5:7" x14ac:dyDescent="0.25">
      <c r="E6938">
        <v>6932</v>
      </c>
      <c r="G6938" t="b">
        <v>0</v>
      </c>
    </row>
    <row r="6939" spans="5:7" x14ac:dyDescent="0.25">
      <c r="E6939">
        <v>6933</v>
      </c>
      <c r="G6939" t="b">
        <v>0</v>
      </c>
    </row>
    <row r="6940" spans="5:7" x14ac:dyDescent="0.25">
      <c r="E6940">
        <v>6934</v>
      </c>
      <c r="G6940" t="b">
        <v>0</v>
      </c>
    </row>
    <row r="6941" spans="5:7" x14ac:dyDescent="0.25">
      <c r="E6941">
        <v>6935</v>
      </c>
      <c r="G6941" t="b">
        <v>0</v>
      </c>
    </row>
    <row r="6942" spans="5:7" x14ac:dyDescent="0.25">
      <c r="E6942">
        <v>6936</v>
      </c>
      <c r="G6942" t="b">
        <v>0</v>
      </c>
    </row>
    <row r="6943" spans="5:7" x14ac:dyDescent="0.25">
      <c r="E6943">
        <v>6937</v>
      </c>
      <c r="G6943" t="b">
        <v>0</v>
      </c>
    </row>
    <row r="6944" spans="5:7" x14ac:dyDescent="0.25">
      <c r="E6944">
        <v>6938</v>
      </c>
      <c r="G6944" t="b">
        <v>0</v>
      </c>
    </row>
    <row r="6945" spans="5:7" x14ac:dyDescent="0.25">
      <c r="E6945">
        <v>6939</v>
      </c>
      <c r="G6945" t="b">
        <v>1</v>
      </c>
    </row>
    <row r="6946" spans="5:7" x14ac:dyDescent="0.25">
      <c r="E6946">
        <v>6940</v>
      </c>
      <c r="G6946" t="b">
        <v>0</v>
      </c>
    </row>
    <row r="6947" spans="5:7" x14ac:dyDescent="0.25">
      <c r="E6947">
        <v>6941</v>
      </c>
      <c r="G6947" t="b">
        <v>1</v>
      </c>
    </row>
    <row r="6948" spans="5:7" x14ac:dyDescent="0.25">
      <c r="E6948">
        <v>6942</v>
      </c>
      <c r="G6948" t="b">
        <v>0</v>
      </c>
    </row>
    <row r="6949" spans="5:7" x14ac:dyDescent="0.25">
      <c r="E6949">
        <v>6943</v>
      </c>
      <c r="G6949" t="b">
        <v>0</v>
      </c>
    </row>
    <row r="6950" spans="5:7" x14ac:dyDescent="0.25">
      <c r="E6950">
        <v>6944</v>
      </c>
      <c r="G6950" t="b">
        <v>0</v>
      </c>
    </row>
    <row r="6951" spans="5:7" x14ac:dyDescent="0.25">
      <c r="E6951">
        <v>6945</v>
      </c>
      <c r="G6951" t="b">
        <v>0</v>
      </c>
    </row>
    <row r="6952" spans="5:7" x14ac:dyDescent="0.25">
      <c r="E6952">
        <v>6946</v>
      </c>
      <c r="G6952" t="b">
        <v>0</v>
      </c>
    </row>
    <row r="6953" spans="5:7" x14ac:dyDescent="0.25">
      <c r="E6953">
        <v>6947</v>
      </c>
      <c r="G6953" t="b">
        <v>0</v>
      </c>
    </row>
    <row r="6954" spans="5:7" x14ac:dyDescent="0.25">
      <c r="E6954">
        <v>6948</v>
      </c>
      <c r="G6954" t="b">
        <v>0</v>
      </c>
    </row>
    <row r="6955" spans="5:7" x14ac:dyDescent="0.25">
      <c r="E6955">
        <v>6949</v>
      </c>
      <c r="G6955" t="b">
        <v>1</v>
      </c>
    </row>
    <row r="6956" spans="5:7" x14ac:dyDescent="0.25">
      <c r="E6956">
        <v>6950</v>
      </c>
      <c r="G6956" t="b">
        <v>0</v>
      </c>
    </row>
    <row r="6957" spans="5:7" x14ac:dyDescent="0.25">
      <c r="E6957">
        <v>6951</v>
      </c>
      <c r="G6957" t="b">
        <v>0</v>
      </c>
    </row>
    <row r="6958" spans="5:7" x14ac:dyDescent="0.25">
      <c r="E6958">
        <v>6952</v>
      </c>
      <c r="G6958" t="b">
        <v>0</v>
      </c>
    </row>
    <row r="6959" spans="5:7" x14ac:dyDescent="0.25">
      <c r="E6959">
        <v>6953</v>
      </c>
      <c r="G6959" t="b">
        <v>0</v>
      </c>
    </row>
    <row r="6960" spans="5:7" x14ac:dyDescent="0.25">
      <c r="E6960">
        <v>6954</v>
      </c>
      <c r="G6960" t="b">
        <v>0</v>
      </c>
    </row>
    <row r="6961" spans="5:7" x14ac:dyDescent="0.25">
      <c r="E6961">
        <v>6955</v>
      </c>
      <c r="G6961" t="b">
        <v>0</v>
      </c>
    </row>
    <row r="6962" spans="5:7" x14ac:dyDescent="0.25">
      <c r="E6962">
        <v>6956</v>
      </c>
      <c r="G6962" t="b">
        <v>1</v>
      </c>
    </row>
    <row r="6963" spans="5:7" x14ac:dyDescent="0.25">
      <c r="E6963">
        <v>6957</v>
      </c>
      <c r="G6963" t="b">
        <v>0</v>
      </c>
    </row>
    <row r="6964" spans="5:7" x14ac:dyDescent="0.25">
      <c r="E6964">
        <v>6958</v>
      </c>
      <c r="G6964" t="b">
        <v>0</v>
      </c>
    </row>
    <row r="6965" spans="5:7" x14ac:dyDescent="0.25">
      <c r="E6965">
        <v>6959</v>
      </c>
      <c r="G6965" t="b">
        <v>0</v>
      </c>
    </row>
    <row r="6966" spans="5:7" x14ac:dyDescent="0.25">
      <c r="E6966">
        <v>6960</v>
      </c>
      <c r="G6966" t="b">
        <v>0</v>
      </c>
    </row>
    <row r="6967" spans="5:7" x14ac:dyDescent="0.25">
      <c r="E6967">
        <v>6961</v>
      </c>
      <c r="G6967" t="b">
        <v>0</v>
      </c>
    </row>
    <row r="6968" spans="5:7" x14ac:dyDescent="0.25">
      <c r="E6968">
        <v>6962</v>
      </c>
      <c r="G6968" t="b">
        <v>0</v>
      </c>
    </row>
    <row r="6969" spans="5:7" x14ac:dyDescent="0.25">
      <c r="E6969">
        <v>6963</v>
      </c>
      <c r="G6969" t="b">
        <v>0</v>
      </c>
    </row>
    <row r="6970" spans="5:7" x14ac:dyDescent="0.25">
      <c r="E6970">
        <v>6964</v>
      </c>
      <c r="G6970" t="b">
        <v>0</v>
      </c>
    </row>
    <row r="6971" spans="5:7" x14ac:dyDescent="0.25">
      <c r="E6971">
        <v>6965</v>
      </c>
      <c r="G6971" t="b">
        <v>1</v>
      </c>
    </row>
    <row r="6972" spans="5:7" x14ac:dyDescent="0.25">
      <c r="E6972">
        <v>6966</v>
      </c>
      <c r="G6972" t="b">
        <v>0</v>
      </c>
    </row>
    <row r="6973" spans="5:7" x14ac:dyDescent="0.25">
      <c r="E6973">
        <v>6967</v>
      </c>
      <c r="G6973" t="b">
        <v>0</v>
      </c>
    </row>
    <row r="6974" spans="5:7" x14ac:dyDescent="0.25">
      <c r="E6974">
        <v>6968</v>
      </c>
      <c r="G6974" t="b">
        <v>1</v>
      </c>
    </row>
    <row r="6975" spans="5:7" x14ac:dyDescent="0.25">
      <c r="E6975">
        <v>6969</v>
      </c>
      <c r="G6975" t="b">
        <v>0</v>
      </c>
    </row>
    <row r="6976" spans="5:7" x14ac:dyDescent="0.25">
      <c r="E6976">
        <v>6970</v>
      </c>
      <c r="G6976" t="b">
        <v>1</v>
      </c>
    </row>
    <row r="6977" spans="5:7" x14ac:dyDescent="0.25">
      <c r="E6977">
        <v>6971</v>
      </c>
      <c r="G6977" t="b">
        <v>0</v>
      </c>
    </row>
    <row r="6978" spans="5:7" x14ac:dyDescent="0.25">
      <c r="E6978">
        <v>6972</v>
      </c>
      <c r="G6978" t="b">
        <v>1</v>
      </c>
    </row>
    <row r="6979" spans="5:7" x14ac:dyDescent="0.25">
      <c r="E6979">
        <v>6973</v>
      </c>
      <c r="G6979" t="b">
        <v>0</v>
      </c>
    </row>
    <row r="6980" spans="5:7" x14ac:dyDescent="0.25">
      <c r="E6980">
        <v>6974</v>
      </c>
      <c r="G6980" t="b">
        <v>0</v>
      </c>
    </row>
    <row r="6981" spans="5:7" x14ac:dyDescent="0.25">
      <c r="E6981">
        <v>6975</v>
      </c>
      <c r="G6981" t="b">
        <v>0</v>
      </c>
    </row>
    <row r="6982" spans="5:7" x14ac:dyDescent="0.25">
      <c r="E6982">
        <v>6976</v>
      </c>
      <c r="G6982" t="b">
        <v>0</v>
      </c>
    </row>
    <row r="6983" spans="5:7" x14ac:dyDescent="0.25">
      <c r="E6983">
        <v>6977</v>
      </c>
      <c r="G6983" t="b">
        <v>0</v>
      </c>
    </row>
    <row r="6984" spans="5:7" x14ac:dyDescent="0.25">
      <c r="E6984">
        <v>6978</v>
      </c>
      <c r="G6984" t="b">
        <v>0</v>
      </c>
    </row>
    <row r="6985" spans="5:7" x14ac:dyDescent="0.25">
      <c r="E6985">
        <v>6979</v>
      </c>
      <c r="G6985" t="b">
        <v>0</v>
      </c>
    </row>
    <row r="6986" spans="5:7" x14ac:dyDescent="0.25">
      <c r="E6986">
        <v>6980</v>
      </c>
      <c r="G6986" t="b">
        <v>0</v>
      </c>
    </row>
    <row r="6987" spans="5:7" x14ac:dyDescent="0.25">
      <c r="E6987">
        <v>6981</v>
      </c>
      <c r="G6987" t="b">
        <v>0</v>
      </c>
    </row>
    <row r="6988" spans="5:7" x14ac:dyDescent="0.25">
      <c r="E6988">
        <v>6982</v>
      </c>
      <c r="G6988" t="b">
        <v>0</v>
      </c>
    </row>
    <row r="6989" spans="5:7" x14ac:dyDescent="0.25">
      <c r="E6989">
        <v>6983</v>
      </c>
      <c r="G6989" t="b">
        <v>0</v>
      </c>
    </row>
    <row r="6990" spans="5:7" x14ac:dyDescent="0.25">
      <c r="E6990">
        <v>6984</v>
      </c>
      <c r="G6990" t="b">
        <v>0</v>
      </c>
    </row>
    <row r="6991" spans="5:7" x14ac:dyDescent="0.25">
      <c r="E6991">
        <v>6985</v>
      </c>
      <c r="G6991" t="b">
        <v>0</v>
      </c>
    </row>
    <row r="6992" spans="5:7" x14ac:dyDescent="0.25">
      <c r="E6992">
        <v>6986</v>
      </c>
      <c r="G6992" t="b">
        <v>0</v>
      </c>
    </row>
    <row r="6993" spans="5:7" x14ac:dyDescent="0.25">
      <c r="E6993">
        <v>6987</v>
      </c>
      <c r="G6993" t="b">
        <v>0</v>
      </c>
    </row>
    <row r="6994" spans="5:7" x14ac:dyDescent="0.25">
      <c r="E6994">
        <v>6988</v>
      </c>
      <c r="G6994" t="b">
        <v>0</v>
      </c>
    </row>
    <row r="6995" spans="5:7" x14ac:dyDescent="0.25">
      <c r="E6995">
        <v>6989</v>
      </c>
      <c r="G6995" t="b">
        <v>0</v>
      </c>
    </row>
    <row r="6996" spans="5:7" x14ac:dyDescent="0.25">
      <c r="E6996">
        <v>6990</v>
      </c>
      <c r="G6996" t="b">
        <v>0</v>
      </c>
    </row>
    <row r="6997" spans="5:7" x14ac:dyDescent="0.25">
      <c r="E6997">
        <v>6991</v>
      </c>
      <c r="G6997" t="b">
        <v>1</v>
      </c>
    </row>
    <row r="6998" spans="5:7" x14ac:dyDescent="0.25">
      <c r="E6998">
        <v>6992</v>
      </c>
      <c r="G6998" t="b">
        <v>0</v>
      </c>
    </row>
    <row r="6999" spans="5:7" x14ac:dyDescent="0.25">
      <c r="E6999">
        <v>6993</v>
      </c>
      <c r="G6999" t="b">
        <v>0</v>
      </c>
    </row>
    <row r="7000" spans="5:7" x14ac:dyDescent="0.25">
      <c r="E7000">
        <v>6994</v>
      </c>
      <c r="G7000" t="b">
        <v>0</v>
      </c>
    </row>
    <row r="7001" spans="5:7" x14ac:dyDescent="0.25">
      <c r="E7001">
        <v>6995</v>
      </c>
      <c r="G7001" t="b">
        <v>0</v>
      </c>
    </row>
    <row r="7002" spans="5:7" x14ac:dyDescent="0.25">
      <c r="E7002">
        <v>6996</v>
      </c>
      <c r="G7002" t="b">
        <v>0</v>
      </c>
    </row>
    <row r="7003" spans="5:7" x14ac:dyDescent="0.25">
      <c r="E7003">
        <v>6997</v>
      </c>
      <c r="G7003" t="b">
        <v>0</v>
      </c>
    </row>
    <row r="7004" spans="5:7" x14ac:dyDescent="0.25">
      <c r="E7004">
        <v>6998</v>
      </c>
      <c r="G7004" t="b">
        <v>0</v>
      </c>
    </row>
    <row r="7005" spans="5:7" x14ac:dyDescent="0.25">
      <c r="E7005">
        <v>6999</v>
      </c>
      <c r="G7005" t="b">
        <v>1</v>
      </c>
    </row>
    <row r="7006" spans="5:7" x14ac:dyDescent="0.25">
      <c r="E7006">
        <v>7000</v>
      </c>
      <c r="G7006" t="b">
        <v>0</v>
      </c>
    </row>
    <row r="7007" spans="5:7" x14ac:dyDescent="0.25">
      <c r="E7007">
        <v>7001</v>
      </c>
      <c r="G7007" t="b">
        <v>0</v>
      </c>
    </row>
    <row r="7008" spans="5:7" x14ac:dyDescent="0.25">
      <c r="E7008">
        <v>7002</v>
      </c>
      <c r="G7008" t="b">
        <v>0</v>
      </c>
    </row>
    <row r="7009" spans="5:7" x14ac:dyDescent="0.25">
      <c r="E7009">
        <v>7003</v>
      </c>
      <c r="G7009" t="b">
        <v>0</v>
      </c>
    </row>
    <row r="7010" spans="5:7" x14ac:dyDescent="0.25">
      <c r="E7010">
        <v>7004</v>
      </c>
      <c r="G7010" t="b">
        <v>0</v>
      </c>
    </row>
    <row r="7011" spans="5:7" x14ac:dyDescent="0.25">
      <c r="E7011">
        <v>7005</v>
      </c>
      <c r="G7011" t="b">
        <v>0</v>
      </c>
    </row>
    <row r="7012" spans="5:7" x14ac:dyDescent="0.25">
      <c r="E7012">
        <v>7006</v>
      </c>
      <c r="G7012" t="b">
        <v>1</v>
      </c>
    </row>
    <row r="7013" spans="5:7" x14ac:dyDescent="0.25">
      <c r="E7013">
        <v>7007</v>
      </c>
      <c r="G7013" t="b">
        <v>0</v>
      </c>
    </row>
    <row r="7014" spans="5:7" x14ac:dyDescent="0.25">
      <c r="E7014">
        <v>7008</v>
      </c>
      <c r="G7014" t="b">
        <v>0</v>
      </c>
    </row>
    <row r="7015" spans="5:7" x14ac:dyDescent="0.25">
      <c r="E7015">
        <v>7009</v>
      </c>
      <c r="G7015" t="b">
        <v>0</v>
      </c>
    </row>
    <row r="7016" spans="5:7" x14ac:dyDescent="0.25">
      <c r="E7016">
        <v>7010</v>
      </c>
      <c r="G7016" t="b">
        <v>0</v>
      </c>
    </row>
    <row r="7017" spans="5:7" x14ac:dyDescent="0.25">
      <c r="E7017">
        <v>7011</v>
      </c>
      <c r="G7017" t="b">
        <v>0</v>
      </c>
    </row>
    <row r="7018" spans="5:7" x14ac:dyDescent="0.25">
      <c r="E7018">
        <v>7012</v>
      </c>
      <c r="G7018" t="b">
        <v>0</v>
      </c>
    </row>
    <row r="7019" spans="5:7" x14ac:dyDescent="0.25">
      <c r="E7019">
        <v>7013</v>
      </c>
      <c r="G7019" t="b">
        <v>0</v>
      </c>
    </row>
    <row r="7020" spans="5:7" x14ac:dyDescent="0.25">
      <c r="E7020">
        <v>7014</v>
      </c>
      <c r="G7020" t="b">
        <v>1</v>
      </c>
    </row>
    <row r="7021" spans="5:7" x14ac:dyDescent="0.25">
      <c r="E7021">
        <v>7015</v>
      </c>
      <c r="G7021" t="b">
        <v>0</v>
      </c>
    </row>
    <row r="7022" spans="5:7" x14ac:dyDescent="0.25">
      <c r="E7022">
        <v>7016</v>
      </c>
      <c r="G7022" t="b">
        <v>0</v>
      </c>
    </row>
    <row r="7023" spans="5:7" x14ac:dyDescent="0.25">
      <c r="E7023">
        <v>7017</v>
      </c>
      <c r="G7023" t="b">
        <v>0</v>
      </c>
    </row>
    <row r="7024" spans="5:7" x14ac:dyDescent="0.25">
      <c r="E7024">
        <v>7018</v>
      </c>
      <c r="G7024" t="b">
        <v>1</v>
      </c>
    </row>
    <row r="7025" spans="5:7" x14ac:dyDescent="0.25">
      <c r="E7025">
        <v>7019</v>
      </c>
      <c r="G7025" t="b">
        <v>0</v>
      </c>
    </row>
    <row r="7026" spans="5:7" x14ac:dyDescent="0.25">
      <c r="E7026">
        <v>7020</v>
      </c>
      <c r="G7026" t="b">
        <v>0</v>
      </c>
    </row>
    <row r="7027" spans="5:7" x14ac:dyDescent="0.25">
      <c r="E7027">
        <v>7021</v>
      </c>
      <c r="G7027" t="b">
        <v>0</v>
      </c>
    </row>
    <row r="7028" spans="5:7" x14ac:dyDescent="0.25">
      <c r="E7028">
        <v>7022</v>
      </c>
      <c r="G7028" t="b">
        <v>0</v>
      </c>
    </row>
    <row r="7029" spans="5:7" x14ac:dyDescent="0.25">
      <c r="E7029">
        <v>7023</v>
      </c>
      <c r="G7029" t="b">
        <v>0</v>
      </c>
    </row>
    <row r="7030" spans="5:7" x14ac:dyDescent="0.25">
      <c r="E7030">
        <v>7024</v>
      </c>
      <c r="G7030" t="b">
        <v>0</v>
      </c>
    </row>
    <row r="7031" spans="5:7" x14ac:dyDescent="0.25">
      <c r="E7031">
        <v>7025</v>
      </c>
      <c r="G7031" t="b">
        <v>0</v>
      </c>
    </row>
    <row r="7032" spans="5:7" x14ac:dyDescent="0.25">
      <c r="E7032">
        <v>7026</v>
      </c>
      <c r="G7032" t="b">
        <v>0</v>
      </c>
    </row>
    <row r="7033" spans="5:7" x14ac:dyDescent="0.25">
      <c r="E7033">
        <v>7027</v>
      </c>
      <c r="G7033" t="b">
        <v>0</v>
      </c>
    </row>
    <row r="7034" spans="5:7" x14ac:dyDescent="0.25">
      <c r="E7034">
        <v>7028</v>
      </c>
      <c r="G7034" t="b">
        <v>0</v>
      </c>
    </row>
    <row r="7035" spans="5:7" x14ac:dyDescent="0.25">
      <c r="E7035">
        <v>7029</v>
      </c>
      <c r="G7035" t="b">
        <v>0</v>
      </c>
    </row>
    <row r="7036" spans="5:7" x14ac:dyDescent="0.25">
      <c r="E7036">
        <v>7030</v>
      </c>
      <c r="G7036" t="b">
        <v>0</v>
      </c>
    </row>
    <row r="7037" spans="5:7" x14ac:dyDescent="0.25">
      <c r="E7037">
        <v>7031</v>
      </c>
      <c r="G7037" t="b">
        <v>0</v>
      </c>
    </row>
    <row r="7038" spans="5:7" x14ac:dyDescent="0.25">
      <c r="E7038">
        <v>7032</v>
      </c>
      <c r="G7038" t="b">
        <v>0</v>
      </c>
    </row>
    <row r="7039" spans="5:7" x14ac:dyDescent="0.25">
      <c r="E7039">
        <v>7033</v>
      </c>
      <c r="G7039" t="b">
        <v>0</v>
      </c>
    </row>
    <row r="7040" spans="5:7" x14ac:dyDescent="0.25">
      <c r="E7040">
        <v>7034</v>
      </c>
      <c r="G7040" t="b">
        <v>0</v>
      </c>
    </row>
    <row r="7041" spans="5:7" x14ac:dyDescent="0.25">
      <c r="E7041">
        <v>7035</v>
      </c>
      <c r="G7041" t="b">
        <v>0</v>
      </c>
    </row>
    <row r="7042" spans="5:7" x14ac:dyDescent="0.25">
      <c r="E7042">
        <v>7036</v>
      </c>
      <c r="G7042" t="b">
        <v>0</v>
      </c>
    </row>
    <row r="7043" spans="5:7" x14ac:dyDescent="0.25">
      <c r="E7043">
        <v>7037</v>
      </c>
      <c r="G7043" t="b">
        <v>0</v>
      </c>
    </row>
    <row r="7044" spans="5:7" x14ac:dyDescent="0.25">
      <c r="E7044">
        <v>7038</v>
      </c>
      <c r="G7044" t="b">
        <v>0</v>
      </c>
    </row>
    <row r="7045" spans="5:7" x14ac:dyDescent="0.25">
      <c r="E7045">
        <v>7039</v>
      </c>
      <c r="G7045" t="b">
        <v>0</v>
      </c>
    </row>
    <row r="7046" spans="5:7" x14ac:dyDescent="0.25">
      <c r="E7046">
        <v>7040</v>
      </c>
      <c r="G7046" t="b">
        <v>0</v>
      </c>
    </row>
    <row r="7047" spans="5:7" x14ac:dyDescent="0.25">
      <c r="E7047">
        <v>7041</v>
      </c>
      <c r="G7047" t="b">
        <v>0</v>
      </c>
    </row>
    <row r="7048" spans="5:7" x14ac:dyDescent="0.25">
      <c r="E7048">
        <v>7042</v>
      </c>
      <c r="G7048" t="b">
        <v>1</v>
      </c>
    </row>
    <row r="7049" spans="5:7" x14ac:dyDescent="0.25">
      <c r="E7049">
        <v>7043</v>
      </c>
      <c r="G7049" t="b">
        <v>1</v>
      </c>
    </row>
    <row r="7050" spans="5:7" x14ac:dyDescent="0.25">
      <c r="E7050">
        <v>7044</v>
      </c>
      <c r="G7050" t="b">
        <v>0</v>
      </c>
    </row>
    <row r="7051" spans="5:7" x14ac:dyDescent="0.25">
      <c r="E7051">
        <v>7045</v>
      </c>
      <c r="G7051" t="b">
        <v>0</v>
      </c>
    </row>
    <row r="7052" spans="5:7" x14ac:dyDescent="0.25">
      <c r="E7052">
        <v>7046</v>
      </c>
      <c r="G7052" t="b">
        <v>0</v>
      </c>
    </row>
    <row r="7053" spans="5:7" x14ac:dyDescent="0.25">
      <c r="E7053">
        <v>7047</v>
      </c>
      <c r="G7053" t="b">
        <v>0</v>
      </c>
    </row>
    <row r="7054" spans="5:7" x14ac:dyDescent="0.25">
      <c r="E7054">
        <v>7048</v>
      </c>
      <c r="G7054" t="b">
        <v>0</v>
      </c>
    </row>
    <row r="7055" spans="5:7" x14ac:dyDescent="0.25">
      <c r="E7055">
        <v>7049</v>
      </c>
      <c r="G7055" t="b">
        <v>0</v>
      </c>
    </row>
    <row r="7056" spans="5:7" x14ac:dyDescent="0.25">
      <c r="E7056">
        <v>7050</v>
      </c>
      <c r="G7056" t="b">
        <v>0</v>
      </c>
    </row>
    <row r="7057" spans="5:7" x14ac:dyDescent="0.25">
      <c r="E7057">
        <v>7051</v>
      </c>
      <c r="G7057" t="b">
        <v>0</v>
      </c>
    </row>
    <row r="7058" spans="5:7" x14ac:dyDescent="0.25">
      <c r="E7058">
        <v>7052</v>
      </c>
      <c r="G7058" t="b">
        <v>0</v>
      </c>
    </row>
    <row r="7059" spans="5:7" x14ac:dyDescent="0.25">
      <c r="E7059">
        <v>7053</v>
      </c>
      <c r="G7059" t="b">
        <v>0</v>
      </c>
    </row>
    <row r="7060" spans="5:7" x14ac:dyDescent="0.25">
      <c r="E7060">
        <v>7054</v>
      </c>
      <c r="G7060" t="b">
        <v>0</v>
      </c>
    </row>
    <row r="7061" spans="5:7" x14ac:dyDescent="0.25">
      <c r="E7061">
        <v>7055</v>
      </c>
      <c r="G7061" t="b">
        <v>0</v>
      </c>
    </row>
    <row r="7062" spans="5:7" x14ac:dyDescent="0.25">
      <c r="E7062">
        <v>7056</v>
      </c>
      <c r="G7062" t="b">
        <v>0</v>
      </c>
    </row>
    <row r="7063" spans="5:7" x14ac:dyDescent="0.25">
      <c r="E7063">
        <v>7057</v>
      </c>
      <c r="G7063" t="b">
        <v>0</v>
      </c>
    </row>
    <row r="7064" spans="5:7" x14ac:dyDescent="0.25">
      <c r="E7064">
        <v>7058</v>
      </c>
      <c r="G7064" t="b">
        <v>0</v>
      </c>
    </row>
    <row r="7065" spans="5:7" x14ac:dyDescent="0.25">
      <c r="E7065">
        <v>7059</v>
      </c>
      <c r="G7065" t="b">
        <v>0</v>
      </c>
    </row>
    <row r="7066" spans="5:7" x14ac:dyDescent="0.25">
      <c r="E7066">
        <v>7060</v>
      </c>
      <c r="G7066" t="b">
        <v>0</v>
      </c>
    </row>
    <row r="7067" spans="5:7" x14ac:dyDescent="0.25">
      <c r="E7067">
        <v>7061</v>
      </c>
      <c r="G7067" t="b">
        <v>0</v>
      </c>
    </row>
    <row r="7068" spans="5:7" x14ac:dyDescent="0.25">
      <c r="E7068">
        <v>7062</v>
      </c>
      <c r="G7068" t="b">
        <v>0</v>
      </c>
    </row>
    <row r="7069" spans="5:7" x14ac:dyDescent="0.25">
      <c r="E7069">
        <v>7063</v>
      </c>
      <c r="G7069" t="b">
        <v>0</v>
      </c>
    </row>
    <row r="7070" spans="5:7" x14ac:dyDescent="0.25">
      <c r="E7070">
        <v>7064</v>
      </c>
      <c r="G7070" t="b">
        <v>0</v>
      </c>
    </row>
    <row r="7071" spans="5:7" x14ac:dyDescent="0.25">
      <c r="E7071">
        <v>7065</v>
      </c>
      <c r="G7071" t="b">
        <v>0</v>
      </c>
    </row>
    <row r="7072" spans="5:7" x14ac:dyDescent="0.25">
      <c r="E7072">
        <v>7066</v>
      </c>
      <c r="G7072" t="b">
        <v>0</v>
      </c>
    </row>
    <row r="7073" spans="5:7" x14ac:dyDescent="0.25">
      <c r="E7073">
        <v>7067</v>
      </c>
      <c r="G7073" t="b">
        <v>0</v>
      </c>
    </row>
    <row r="7074" spans="5:7" x14ac:dyDescent="0.25">
      <c r="E7074">
        <v>7068</v>
      </c>
      <c r="G7074" t="b">
        <v>1</v>
      </c>
    </row>
    <row r="7075" spans="5:7" x14ac:dyDescent="0.25">
      <c r="E7075">
        <v>7069</v>
      </c>
      <c r="G7075" t="b">
        <v>0</v>
      </c>
    </row>
    <row r="7076" spans="5:7" x14ac:dyDescent="0.25">
      <c r="E7076">
        <v>7070</v>
      </c>
      <c r="G7076" t="b">
        <v>0</v>
      </c>
    </row>
    <row r="7077" spans="5:7" x14ac:dyDescent="0.25">
      <c r="E7077">
        <v>7071</v>
      </c>
      <c r="G7077" t="b">
        <v>0</v>
      </c>
    </row>
    <row r="7078" spans="5:7" x14ac:dyDescent="0.25">
      <c r="E7078">
        <v>7072</v>
      </c>
      <c r="G7078" t="b">
        <v>0</v>
      </c>
    </row>
    <row r="7079" spans="5:7" x14ac:dyDescent="0.25">
      <c r="E7079">
        <v>7073</v>
      </c>
      <c r="G7079" t="b">
        <v>0</v>
      </c>
    </row>
    <row r="7080" spans="5:7" x14ac:dyDescent="0.25">
      <c r="E7080">
        <v>7074</v>
      </c>
      <c r="G7080" t="b">
        <v>0</v>
      </c>
    </row>
    <row r="7081" spans="5:7" x14ac:dyDescent="0.25">
      <c r="E7081">
        <v>7075</v>
      </c>
      <c r="G7081" t="b">
        <v>0</v>
      </c>
    </row>
    <row r="7082" spans="5:7" x14ac:dyDescent="0.25">
      <c r="E7082">
        <v>7076</v>
      </c>
      <c r="G7082" t="b">
        <v>0</v>
      </c>
    </row>
    <row r="7083" spans="5:7" x14ac:dyDescent="0.25">
      <c r="E7083">
        <v>7077</v>
      </c>
      <c r="G7083" t="b">
        <v>0</v>
      </c>
    </row>
    <row r="7084" spans="5:7" x14ac:dyDescent="0.25">
      <c r="E7084">
        <v>7078</v>
      </c>
      <c r="G7084" t="b">
        <v>0</v>
      </c>
    </row>
    <row r="7085" spans="5:7" x14ac:dyDescent="0.25">
      <c r="E7085">
        <v>7079</v>
      </c>
      <c r="G7085" t="b">
        <v>0</v>
      </c>
    </row>
    <row r="7086" spans="5:7" x14ac:dyDescent="0.25">
      <c r="E7086">
        <v>7080</v>
      </c>
      <c r="G7086" t="b">
        <v>0</v>
      </c>
    </row>
    <row r="7087" spans="5:7" x14ac:dyDescent="0.25">
      <c r="E7087">
        <v>7081</v>
      </c>
      <c r="G7087" t="b">
        <v>1</v>
      </c>
    </row>
    <row r="7088" spans="5:7" x14ac:dyDescent="0.25">
      <c r="E7088">
        <v>7082</v>
      </c>
      <c r="G7088" t="b">
        <v>0</v>
      </c>
    </row>
    <row r="7089" spans="5:7" x14ac:dyDescent="0.25">
      <c r="E7089">
        <v>7083</v>
      </c>
      <c r="G7089" t="b">
        <v>0</v>
      </c>
    </row>
    <row r="7090" spans="5:7" x14ac:dyDescent="0.25">
      <c r="E7090">
        <v>7084</v>
      </c>
      <c r="G7090" t="b">
        <v>0</v>
      </c>
    </row>
    <row r="7091" spans="5:7" x14ac:dyDescent="0.25">
      <c r="E7091">
        <v>7085</v>
      </c>
      <c r="G7091" t="b">
        <v>0</v>
      </c>
    </row>
    <row r="7092" spans="5:7" x14ac:dyDescent="0.25">
      <c r="E7092">
        <v>7086</v>
      </c>
      <c r="G7092" t="b">
        <v>0</v>
      </c>
    </row>
    <row r="7093" spans="5:7" x14ac:dyDescent="0.25">
      <c r="E7093">
        <v>7087</v>
      </c>
      <c r="G7093" t="b">
        <v>0</v>
      </c>
    </row>
    <row r="7094" spans="5:7" x14ac:dyDescent="0.25">
      <c r="E7094">
        <v>7088</v>
      </c>
      <c r="G7094" t="b">
        <v>0</v>
      </c>
    </row>
    <row r="7095" spans="5:7" x14ac:dyDescent="0.25">
      <c r="E7095">
        <v>7089</v>
      </c>
      <c r="G7095" t="b">
        <v>0</v>
      </c>
    </row>
    <row r="7096" spans="5:7" x14ac:dyDescent="0.25">
      <c r="E7096">
        <v>7090</v>
      </c>
      <c r="G7096" t="b">
        <v>0</v>
      </c>
    </row>
    <row r="7097" spans="5:7" x14ac:dyDescent="0.25">
      <c r="E7097">
        <v>7091</v>
      </c>
      <c r="G7097" t="b">
        <v>0</v>
      </c>
    </row>
    <row r="7098" spans="5:7" x14ac:dyDescent="0.25">
      <c r="E7098">
        <v>7092</v>
      </c>
      <c r="G7098" t="b">
        <v>0</v>
      </c>
    </row>
    <row r="7099" spans="5:7" x14ac:dyDescent="0.25">
      <c r="E7099">
        <v>7093</v>
      </c>
      <c r="G7099" t="b">
        <v>0</v>
      </c>
    </row>
    <row r="7100" spans="5:7" x14ac:dyDescent="0.25">
      <c r="E7100">
        <v>7094</v>
      </c>
      <c r="G7100" t="b">
        <v>0</v>
      </c>
    </row>
    <row r="7101" spans="5:7" x14ac:dyDescent="0.25">
      <c r="E7101">
        <v>7095</v>
      </c>
      <c r="G7101" t="b">
        <v>0</v>
      </c>
    </row>
    <row r="7102" spans="5:7" x14ac:dyDescent="0.25">
      <c r="E7102">
        <v>7096</v>
      </c>
      <c r="G7102" t="b">
        <v>0</v>
      </c>
    </row>
    <row r="7103" spans="5:7" x14ac:dyDescent="0.25">
      <c r="E7103">
        <v>7097</v>
      </c>
      <c r="G7103" t="b">
        <v>0</v>
      </c>
    </row>
    <row r="7104" spans="5:7" x14ac:dyDescent="0.25">
      <c r="E7104">
        <v>7098</v>
      </c>
      <c r="G7104" t="b">
        <v>1</v>
      </c>
    </row>
    <row r="7105" spans="5:7" x14ac:dyDescent="0.25">
      <c r="E7105">
        <v>7099</v>
      </c>
      <c r="G7105" t="b">
        <v>1</v>
      </c>
    </row>
    <row r="7106" spans="5:7" x14ac:dyDescent="0.25">
      <c r="E7106">
        <v>7100</v>
      </c>
      <c r="G7106" t="b">
        <v>0</v>
      </c>
    </row>
    <row r="7107" spans="5:7" x14ac:dyDescent="0.25">
      <c r="E7107">
        <v>7101</v>
      </c>
      <c r="G7107" t="b">
        <v>0</v>
      </c>
    </row>
    <row r="7108" spans="5:7" x14ac:dyDescent="0.25">
      <c r="E7108">
        <v>7102</v>
      </c>
      <c r="G7108" t="b">
        <v>1</v>
      </c>
    </row>
    <row r="7109" spans="5:7" x14ac:dyDescent="0.25">
      <c r="E7109">
        <v>7103</v>
      </c>
      <c r="G7109" t="b">
        <v>0</v>
      </c>
    </row>
    <row r="7110" spans="5:7" x14ac:dyDescent="0.25">
      <c r="E7110">
        <v>7104</v>
      </c>
      <c r="G7110" t="b">
        <v>0</v>
      </c>
    </row>
    <row r="7111" spans="5:7" x14ac:dyDescent="0.25">
      <c r="E7111">
        <v>7105</v>
      </c>
      <c r="G7111" t="b">
        <v>0</v>
      </c>
    </row>
    <row r="7112" spans="5:7" x14ac:dyDescent="0.25">
      <c r="E7112">
        <v>7106</v>
      </c>
      <c r="G7112" t="b">
        <v>1</v>
      </c>
    </row>
    <row r="7113" spans="5:7" x14ac:dyDescent="0.25">
      <c r="E7113">
        <v>7107</v>
      </c>
      <c r="G7113" t="b">
        <v>0</v>
      </c>
    </row>
    <row r="7114" spans="5:7" x14ac:dyDescent="0.25">
      <c r="E7114">
        <v>7108</v>
      </c>
      <c r="G7114" t="b">
        <v>0</v>
      </c>
    </row>
    <row r="7115" spans="5:7" x14ac:dyDescent="0.25">
      <c r="E7115">
        <v>7109</v>
      </c>
      <c r="G7115" t="b">
        <v>0</v>
      </c>
    </row>
    <row r="7116" spans="5:7" x14ac:dyDescent="0.25">
      <c r="E7116">
        <v>7110</v>
      </c>
      <c r="G7116" t="b">
        <v>0</v>
      </c>
    </row>
    <row r="7117" spans="5:7" x14ac:dyDescent="0.25">
      <c r="E7117">
        <v>7111</v>
      </c>
      <c r="G7117" t="b">
        <v>0</v>
      </c>
    </row>
    <row r="7118" spans="5:7" x14ac:dyDescent="0.25">
      <c r="E7118">
        <v>7112</v>
      </c>
      <c r="G7118" t="b">
        <v>1</v>
      </c>
    </row>
    <row r="7119" spans="5:7" x14ac:dyDescent="0.25">
      <c r="E7119">
        <v>7113</v>
      </c>
      <c r="G7119" t="b">
        <v>1</v>
      </c>
    </row>
    <row r="7120" spans="5:7" x14ac:dyDescent="0.25">
      <c r="E7120">
        <v>7114</v>
      </c>
      <c r="G7120" t="b">
        <v>0</v>
      </c>
    </row>
    <row r="7121" spans="5:7" x14ac:dyDescent="0.25">
      <c r="E7121">
        <v>7115</v>
      </c>
      <c r="G7121" t="b">
        <v>0</v>
      </c>
    </row>
    <row r="7122" spans="5:7" x14ac:dyDescent="0.25">
      <c r="E7122">
        <v>7116</v>
      </c>
      <c r="G7122" t="b">
        <v>0</v>
      </c>
    </row>
    <row r="7123" spans="5:7" x14ac:dyDescent="0.25">
      <c r="E7123">
        <v>7117</v>
      </c>
      <c r="G7123" t="b">
        <v>0</v>
      </c>
    </row>
    <row r="7124" spans="5:7" x14ac:dyDescent="0.25">
      <c r="E7124">
        <v>7118</v>
      </c>
      <c r="G7124" t="b">
        <v>0</v>
      </c>
    </row>
    <row r="7125" spans="5:7" x14ac:dyDescent="0.25">
      <c r="E7125">
        <v>7119</v>
      </c>
      <c r="G7125" t="b">
        <v>0</v>
      </c>
    </row>
    <row r="7126" spans="5:7" x14ac:dyDescent="0.25">
      <c r="E7126">
        <v>7120</v>
      </c>
      <c r="G7126" t="b">
        <v>0</v>
      </c>
    </row>
    <row r="7127" spans="5:7" x14ac:dyDescent="0.25">
      <c r="E7127">
        <v>7121</v>
      </c>
      <c r="G7127" t="b">
        <v>0</v>
      </c>
    </row>
    <row r="7128" spans="5:7" x14ac:dyDescent="0.25">
      <c r="E7128">
        <v>7122</v>
      </c>
      <c r="G7128" t="b">
        <v>0</v>
      </c>
    </row>
    <row r="7129" spans="5:7" x14ac:dyDescent="0.25">
      <c r="E7129">
        <v>7123</v>
      </c>
      <c r="G7129" t="b">
        <v>0</v>
      </c>
    </row>
    <row r="7130" spans="5:7" x14ac:dyDescent="0.25">
      <c r="E7130">
        <v>7124</v>
      </c>
      <c r="G7130" t="b">
        <v>0</v>
      </c>
    </row>
    <row r="7131" spans="5:7" x14ac:dyDescent="0.25">
      <c r="E7131">
        <v>7125</v>
      </c>
      <c r="G7131" t="b">
        <v>0</v>
      </c>
    </row>
    <row r="7132" spans="5:7" x14ac:dyDescent="0.25">
      <c r="E7132">
        <v>7126</v>
      </c>
      <c r="G7132" t="b">
        <v>0</v>
      </c>
    </row>
    <row r="7133" spans="5:7" x14ac:dyDescent="0.25">
      <c r="E7133">
        <v>7127</v>
      </c>
      <c r="G7133" t="b">
        <v>0</v>
      </c>
    </row>
    <row r="7134" spans="5:7" x14ac:dyDescent="0.25">
      <c r="E7134">
        <v>7128</v>
      </c>
      <c r="G7134" t="b">
        <v>0</v>
      </c>
    </row>
    <row r="7135" spans="5:7" x14ac:dyDescent="0.25">
      <c r="E7135">
        <v>7129</v>
      </c>
      <c r="G7135" t="b">
        <v>0</v>
      </c>
    </row>
    <row r="7136" spans="5:7" x14ac:dyDescent="0.25">
      <c r="E7136">
        <v>7130</v>
      </c>
      <c r="G7136" t="b">
        <v>0</v>
      </c>
    </row>
    <row r="7137" spans="5:7" x14ac:dyDescent="0.25">
      <c r="E7137">
        <v>7131</v>
      </c>
      <c r="G7137" t="b">
        <v>0</v>
      </c>
    </row>
    <row r="7138" spans="5:7" x14ac:dyDescent="0.25">
      <c r="E7138">
        <v>7132</v>
      </c>
      <c r="G7138" t="b">
        <v>0</v>
      </c>
    </row>
    <row r="7139" spans="5:7" x14ac:dyDescent="0.25">
      <c r="E7139">
        <v>7133</v>
      </c>
      <c r="G7139" t="b">
        <v>0</v>
      </c>
    </row>
    <row r="7140" spans="5:7" x14ac:dyDescent="0.25">
      <c r="E7140">
        <v>7134</v>
      </c>
      <c r="G7140" t="b">
        <v>1</v>
      </c>
    </row>
    <row r="7141" spans="5:7" x14ac:dyDescent="0.25">
      <c r="E7141">
        <v>7135</v>
      </c>
      <c r="G7141" t="b">
        <v>0</v>
      </c>
    </row>
    <row r="7142" spans="5:7" x14ac:dyDescent="0.25">
      <c r="E7142">
        <v>7136</v>
      </c>
      <c r="G7142" t="b">
        <v>0</v>
      </c>
    </row>
    <row r="7143" spans="5:7" x14ac:dyDescent="0.25">
      <c r="E7143">
        <v>7137</v>
      </c>
      <c r="G7143" t="b">
        <v>0</v>
      </c>
    </row>
    <row r="7144" spans="5:7" x14ac:dyDescent="0.25">
      <c r="E7144">
        <v>7138</v>
      </c>
      <c r="G7144" t="b">
        <v>0</v>
      </c>
    </row>
    <row r="7145" spans="5:7" x14ac:dyDescent="0.25">
      <c r="E7145">
        <v>7139</v>
      </c>
      <c r="G7145" t="b">
        <v>0</v>
      </c>
    </row>
    <row r="7146" spans="5:7" x14ac:dyDescent="0.25">
      <c r="E7146">
        <v>7140</v>
      </c>
      <c r="G7146" t="b">
        <v>1</v>
      </c>
    </row>
    <row r="7147" spans="5:7" x14ac:dyDescent="0.25">
      <c r="E7147">
        <v>7141</v>
      </c>
      <c r="G7147" t="b">
        <v>0</v>
      </c>
    </row>
    <row r="7148" spans="5:7" x14ac:dyDescent="0.25">
      <c r="E7148">
        <v>7142</v>
      </c>
      <c r="G7148" t="b">
        <v>0</v>
      </c>
    </row>
    <row r="7149" spans="5:7" x14ac:dyDescent="0.25">
      <c r="E7149">
        <v>7143</v>
      </c>
      <c r="G7149" t="b">
        <v>0</v>
      </c>
    </row>
    <row r="7150" spans="5:7" x14ac:dyDescent="0.25">
      <c r="E7150">
        <v>7144</v>
      </c>
      <c r="G7150" t="b">
        <v>0</v>
      </c>
    </row>
    <row r="7151" spans="5:7" x14ac:dyDescent="0.25">
      <c r="E7151">
        <v>7145</v>
      </c>
      <c r="G7151" t="b">
        <v>0</v>
      </c>
    </row>
    <row r="7152" spans="5:7" x14ac:dyDescent="0.25">
      <c r="E7152">
        <v>7146</v>
      </c>
      <c r="G7152" t="b">
        <v>0</v>
      </c>
    </row>
    <row r="7153" spans="5:7" x14ac:dyDescent="0.25">
      <c r="E7153">
        <v>7147</v>
      </c>
      <c r="G7153" t="b">
        <v>0</v>
      </c>
    </row>
    <row r="7154" spans="5:7" x14ac:dyDescent="0.25">
      <c r="E7154">
        <v>7148</v>
      </c>
      <c r="G7154" t="b">
        <v>0</v>
      </c>
    </row>
    <row r="7155" spans="5:7" x14ac:dyDescent="0.25">
      <c r="E7155">
        <v>7149</v>
      </c>
      <c r="G7155" t="b">
        <v>0</v>
      </c>
    </row>
    <row r="7156" spans="5:7" x14ac:dyDescent="0.25">
      <c r="E7156">
        <v>7150</v>
      </c>
      <c r="G7156" t="b">
        <v>0</v>
      </c>
    </row>
    <row r="7157" spans="5:7" x14ac:dyDescent="0.25">
      <c r="E7157">
        <v>7151</v>
      </c>
      <c r="G7157" t="b">
        <v>0</v>
      </c>
    </row>
    <row r="7158" spans="5:7" x14ac:dyDescent="0.25">
      <c r="E7158">
        <v>7152</v>
      </c>
      <c r="G7158" t="b">
        <v>0</v>
      </c>
    </row>
    <row r="7159" spans="5:7" x14ac:dyDescent="0.25">
      <c r="E7159">
        <v>7153</v>
      </c>
      <c r="G7159" t="b">
        <v>0</v>
      </c>
    </row>
    <row r="7160" spans="5:7" x14ac:dyDescent="0.25">
      <c r="E7160">
        <v>7154</v>
      </c>
      <c r="G7160" t="b">
        <v>0</v>
      </c>
    </row>
    <row r="7161" spans="5:7" x14ac:dyDescent="0.25">
      <c r="E7161">
        <v>7155</v>
      </c>
      <c r="G7161" t="b">
        <v>0</v>
      </c>
    </row>
    <row r="7162" spans="5:7" x14ac:dyDescent="0.25">
      <c r="E7162">
        <v>7156</v>
      </c>
      <c r="G7162" t="b">
        <v>0</v>
      </c>
    </row>
    <row r="7163" spans="5:7" x14ac:dyDescent="0.25">
      <c r="E7163">
        <v>7157</v>
      </c>
      <c r="G7163" t="b">
        <v>0</v>
      </c>
    </row>
    <row r="7164" spans="5:7" x14ac:dyDescent="0.25">
      <c r="E7164">
        <v>7158</v>
      </c>
      <c r="G7164" t="b">
        <v>0</v>
      </c>
    </row>
    <row r="7165" spans="5:7" x14ac:dyDescent="0.25">
      <c r="E7165">
        <v>7159</v>
      </c>
      <c r="G7165" t="b">
        <v>0</v>
      </c>
    </row>
    <row r="7166" spans="5:7" x14ac:dyDescent="0.25">
      <c r="E7166">
        <v>7160</v>
      </c>
      <c r="G7166" t="b">
        <v>0</v>
      </c>
    </row>
    <row r="7167" spans="5:7" x14ac:dyDescent="0.25">
      <c r="E7167">
        <v>7161</v>
      </c>
      <c r="G7167" t="b">
        <v>1</v>
      </c>
    </row>
    <row r="7168" spans="5:7" x14ac:dyDescent="0.25">
      <c r="E7168">
        <v>7162</v>
      </c>
      <c r="G7168" t="b">
        <v>0</v>
      </c>
    </row>
    <row r="7169" spans="5:7" x14ac:dyDescent="0.25">
      <c r="E7169">
        <v>7163</v>
      </c>
      <c r="G7169" t="b">
        <v>0</v>
      </c>
    </row>
    <row r="7170" spans="5:7" x14ac:dyDescent="0.25">
      <c r="E7170">
        <v>7164</v>
      </c>
      <c r="G7170" t="b">
        <v>0</v>
      </c>
    </row>
    <row r="7171" spans="5:7" x14ac:dyDescent="0.25">
      <c r="E7171">
        <v>7165</v>
      </c>
      <c r="G7171" t="b">
        <v>0</v>
      </c>
    </row>
    <row r="7172" spans="5:7" x14ac:dyDescent="0.25">
      <c r="E7172">
        <v>7166</v>
      </c>
      <c r="G7172" t="b">
        <v>0</v>
      </c>
    </row>
    <row r="7173" spans="5:7" x14ac:dyDescent="0.25">
      <c r="E7173">
        <v>7167</v>
      </c>
      <c r="G7173" t="b">
        <v>0</v>
      </c>
    </row>
    <row r="7174" spans="5:7" x14ac:dyDescent="0.25">
      <c r="E7174">
        <v>7168</v>
      </c>
      <c r="G7174" t="b">
        <v>0</v>
      </c>
    </row>
    <row r="7175" spans="5:7" x14ac:dyDescent="0.25">
      <c r="E7175">
        <v>7169</v>
      </c>
      <c r="G7175" t="b">
        <v>0</v>
      </c>
    </row>
    <row r="7176" spans="5:7" x14ac:dyDescent="0.25">
      <c r="E7176">
        <v>7170</v>
      </c>
      <c r="G7176" t="b">
        <v>0</v>
      </c>
    </row>
    <row r="7177" spans="5:7" x14ac:dyDescent="0.25">
      <c r="E7177">
        <v>7171</v>
      </c>
      <c r="G7177" t="b">
        <v>0</v>
      </c>
    </row>
    <row r="7178" spans="5:7" x14ac:dyDescent="0.25">
      <c r="E7178">
        <v>7172</v>
      </c>
      <c r="G7178" t="b">
        <v>0</v>
      </c>
    </row>
    <row r="7179" spans="5:7" x14ac:dyDescent="0.25">
      <c r="E7179">
        <v>7173</v>
      </c>
      <c r="G7179" t="b">
        <v>0</v>
      </c>
    </row>
    <row r="7180" spans="5:7" x14ac:dyDescent="0.25">
      <c r="E7180">
        <v>7174</v>
      </c>
      <c r="G7180" t="b">
        <v>1</v>
      </c>
    </row>
    <row r="7181" spans="5:7" x14ac:dyDescent="0.25">
      <c r="E7181">
        <v>7175</v>
      </c>
      <c r="G7181" t="b">
        <v>0</v>
      </c>
    </row>
    <row r="7182" spans="5:7" x14ac:dyDescent="0.25">
      <c r="E7182">
        <v>7176</v>
      </c>
      <c r="G7182" t="b">
        <v>0</v>
      </c>
    </row>
    <row r="7183" spans="5:7" x14ac:dyDescent="0.25">
      <c r="E7183">
        <v>7177</v>
      </c>
      <c r="G7183" t="b">
        <v>0</v>
      </c>
    </row>
    <row r="7184" spans="5:7" x14ac:dyDescent="0.25">
      <c r="E7184">
        <v>7178</v>
      </c>
      <c r="G7184" t="b">
        <v>0</v>
      </c>
    </row>
    <row r="7185" spans="5:7" x14ac:dyDescent="0.25">
      <c r="E7185">
        <v>7179</v>
      </c>
      <c r="G7185" t="b">
        <v>0</v>
      </c>
    </row>
    <row r="7186" spans="5:7" x14ac:dyDescent="0.25">
      <c r="E7186">
        <v>7180</v>
      </c>
      <c r="G7186" t="b">
        <v>0</v>
      </c>
    </row>
    <row r="7187" spans="5:7" x14ac:dyDescent="0.25">
      <c r="E7187">
        <v>7181</v>
      </c>
      <c r="G7187" t="b">
        <v>0</v>
      </c>
    </row>
    <row r="7188" spans="5:7" x14ac:dyDescent="0.25">
      <c r="E7188">
        <v>7182</v>
      </c>
      <c r="G7188" t="b">
        <v>0</v>
      </c>
    </row>
    <row r="7189" spans="5:7" x14ac:dyDescent="0.25">
      <c r="E7189">
        <v>7183</v>
      </c>
      <c r="G7189" t="b">
        <v>1</v>
      </c>
    </row>
    <row r="7190" spans="5:7" x14ac:dyDescent="0.25">
      <c r="E7190">
        <v>7184</v>
      </c>
      <c r="G7190" t="b">
        <v>0</v>
      </c>
    </row>
    <row r="7191" spans="5:7" x14ac:dyDescent="0.25">
      <c r="E7191">
        <v>7185</v>
      </c>
      <c r="G7191" t="b">
        <v>0</v>
      </c>
    </row>
    <row r="7192" spans="5:7" x14ac:dyDescent="0.25">
      <c r="E7192">
        <v>7186</v>
      </c>
      <c r="G7192" t="b">
        <v>0</v>
      </c>
    </row>
    <row r="7193" spans="5:7" x14ac:dyDescent="0.25">
      <c r="E7193">
        <v>7187</v>
      </c>
      <c r="G7193" t="b">
        <v>0</v>
      </c>
    </row>
    <row r="7194" spans="5:7" x14ac:dyDescent="0.25">
      <c r="E7194">
        <v>7188</v>
      </c>
      <c r="G7194" t="b">
        <v>0</v>
      </c>
    </row>
    <row r="7195" spans="5:7" x14ac:dyDescent="0.25">
      <c r="E7195">
        <v>7189</v>
      </c>
      <c r="G7195" t="b">
        <v>0</v>
      </c>
    </row>
    <row r="7196" spans="5:7" x14ac:dyDescent="0.25">
      <c r="E7196">
        <v>7190</v>
      </c>
      <c r="G7196" t="b">
        <v>0</v>
      </c>
    </row>
    <row r="7197" spans="5:7" x14ac:dyDescent="0.25">
      <c r="E7197">
        <v>7191</v>
      </c>
      <c r="G7197" t="b">
        <v>0</v>
      </c>
    </row>
    <row r="7198" spans="5:7" x14ac:dyDescent="0.25">
      <c r="E7198">
        <v>7192</v>
      </c>
      <c r="G7198" t="b">
        <v>0</v>
      </c>
    </row>
    <row r="7199" spans="5:7" x14ac:dyDescent="0.25">
      <c r="E7199">
        <v>7193</v>
      </c>
      <c r="G7199" t="b">
        <v>0</v>
      </c>
    </row>
    <row r="7200" spans="5:7" x14ac:dyDescent="0.25">
      <c r="E7200">
        <v>7194</v>
      </c>
      <c r="G7200" t="b">
        <v>0</v>
      </c>
    </row>
    <row r="7201" spans="5:7" x14ac:dyDescent="0.25">
      <c r="E7201">
        <v>7195</v>
      </c>
      <c r="G7201" t="b">
        <v>0</v>
      </c>
    </row>
    <row r="7202" spans="5:7" x14ac:dyDescent="0.25">
      <c r="E7202">
        <v>7196</v>
      </c>
      <c r="G7202" t="b">
        <v>0</v>
      </c>
    </row>
    <row r="7203" spans="5:7" x14ac:dyDescent="0.25">
      <c r="E7203">
        <v>7197</v>
      </c>
      <c r="G7203" t="b">
        <v>1</v>
      </c>
    </row>
    <row r="7204" spans="5:7" x14ac:dyDescent="0.25">
      <c r="E7204">
        <v>7198</v>
      </c>
      <c r="G7204" t="b">
        <v>0</v>
      </c>
    </row>
    <row r="7205" spans="5:7" x14ac:dyDescent="0.25">
      <c r="E7205">
        <v>7199</v>
      </c>
      <c r="G7205" t="b">
        <v>0</v>
      </c>
    </row>
    <row r="7206" spans="5:7" x14ac:dyDescent="0.25">
      <c r="E7206">
        <v>7200</v>
      </c>
      <c r="G7206" t="b">
        <v>0</v>
      </c>
    </row>
    <row r="7207" spans="5:7" x14ac:dyDescent="0.25">
      <c r="E7207">
        <v>7201</v>
      </c>
      <c r="G7207" t="b">
        <v>0</v>
      </c>
    </row>
    <row r="7208" spans="5:7" x14ac:dyDescent="0.25">
      <c r="E7208">
        <v>7202</v>
      </c>
      <c r="G7208" t="b">
        <v>0</v>
      </c>
    </row>
    <row r="7209" spans="5:7" x14ac:dyDescent="0.25">
      <c r="E7209">
        <v>7203</v>
      </c>
      <c r="G7209" t="b">
        <v>0</v>
      </c>
    </row>
    <row r="7210" spans="5:7" x14ac:dyDescent="0.25">
      <c r="E7210">
        <v>7204</v>
      </c>
      <c r="G7210" t="b">
        <v>0</v>
      </c>
    </row>
    <row r="7211" spans="5:7" x14ac:dyDescent="0.25">
      <c r="E7211">
        <v>7205</v>
      </c>
      <c r="G7211" t="b">
        <v>0</v>
      </c>
    </row>
    <row r="7212" spans="5:7" x14ac:dyDescent="0.25">
      <c r="E7212">
        <v>7206</v>
      </c>
      <c r="G7212" t="b">
        <v>0</v>
      </c>
    </row>
    <row r="7213" spans="5:7" x14ac:dyDescent="0.25">
      <c r="E7213">
        <v>7207</v>
      </c>
      <c r="G7213" t="b">
        <v>0</v>
      </c>
    </row>
    <row r="7214" spans="5:7" x14ac:dyDescent="0.25">
      <c r="E7214">
        <v>7208</v>
      </c>
      <c r="G7214" t="b">
        <v>0</v>
      </c>
    </row>
    <row r="7215" spans="5:7" x14ac:dyDescent="0.25">
      <c r="E7215">
        <v>7209</v>
      </c>
      <c r="G7215" t="b">
        <v>0</v>
      </c>
    </row>
    <row r="7216" spans="5:7" x14ac:dyDescent="0.25">
      <c r="E7216">
        <v>7210</v>
      </c>
      <c r="G7216" t="b">
        <v>0</v>
      </c>
    </row>
    <row r="7217" spans="5:7" x14ac:dyDescent="0.25">
      <c r="E7217">
        <v>7211</v>
      </c>
      <c r="G7217" t="b">
        <v>0</v>
      </c>
    </row>
    <row r="7218" spans="5:7" x14ac:dyDescent="0.25">
      <c r="E7218">
        <v>7212</v>
      </c>
      <c r="G7218" t="b">
        <v>0</v>
      </c>
    </row>
    <row r="7219" spans="5:7" x14ac:dyDescent="0.25">
      <c r="E7219">
        <v>7213</v>
      </c>
      <c r="G7219" t="b">
        <v>0</v>
      </c>
    </row>
    <row r="7220" spans="5:7" x14ac:dyDescent="0.25">
      <c r="E7220">
        <v>7214</v>
      </c>
      <c r="G7220" t="b">
        <v>0</v>
      </c>
    </row>
    <row r="7221" spans="5:7" x14ac:dyDescent="0.25">
      <c r="E7221">
        <v>7215</v>
      </c>
      <c r="G7221" t="b">
        <v>0</v>
      </c>
    </row>
    <row r="7222" spans="5:7" x14ac:dyDescent="0.25">
      <c r="E7222">
        <v>7216</v>
      </c>
      <c r="G7222" t="b">
        <v>0</v>
      </c>
    </row>
    <row r="7223" spans="5:7" x14ac:dyDescent="0.25">
      <c r="E7223">
        <v>7217</v>
      </c>
      <c r="G7223" t="b">
        <v>1</v>
      </c>
    </row>
    <row r="7224" spans="5:7" x14ac:dyDescent="0.25">
      <c r="E7224">
        <v>7218</v>
      </c>
      <c r="G7224" t="b">
        <v>0</v>
      </c>
    </row>
    <row r="7225" spans="5:7" x14ac:dyDescent="0.25">
      <c r="E7225">
        <v>7219</v>
      </c>
      <c r="G7225" t="b">
        <v>0</v>
      </c>
    </row>
    <row r="7226" spans="5:7" x14ac:dyDescent="0.25">
      <c r="E7226">
        <v>7220</v>
      </c>
      <c r="G7226" t="b">
        <v>0</v>
      </c>
    </row>
    <row r="7227" spans="5:7" x14ac:dyDescent="0.25">
      <c r="E7227">
        <v>7221</v>
      </c>
      <c r="G7227" t="b">
        <v>0</v>
      </c>
    </row>
    <row r="7228" spans="5:7" x14ac:dyDescent="0.25">
      <c r="E7228">
        <v>7222</v>
      </c>
      <c r="G7228" t="b">
        <v>0</v>
      </c>
    </row>
    <row r="7229" spans="5:7" x14ac:dyDescent="0.25">
      <c r="E7229">
        <v>7223</v>
      </c>
      <c r="G7229" t="b">
        <v>0</v>
      </c>
    </row>
    <row r="7230" spans="5:7" x14ac:dyDescent="0.25">
      <c r="E7230">
        <v>7224</v>
      </c>
      <c r="G7230" t="b">
        <v>0</v>
      </c>
    </row>
    <row r="7231" spans="5:7" x14ac:dyDescent="0.25">
      <c r="E7231">
        <v>7225</v>
      </c>
      <c r="G7231" t="b">
        <v>0</v>
      </c>
    </row>
    <row r="7232" spans="5:7" x14ac:dyDescent="0.25">
      <c r="E7232">
        <v>7226</v>
      </c>
      <c r="G7232" t="b">
        <v>0</v>
      </c>
    </row>
    <row r="7233" spans="5:7" x14ac:dyDescent="0.25">
      <c r="E7233">
        <v>7227</v>
      </c>
      <c r="G7233" t="b">
        <v>0</v>
      </c>
    </row>
    <row r="7234" spans="5:7" x14ac:dyDescent="0.25">
      <c r="E7234">
        <v>7228</v>
      </c>
      <c r="G7234" t="b">
        <v>0</v>
      </c>
    </row>
    <row r="7235" spans="5:7" x14ac:dyDescent="0.25">
      <c r="E7235">
        <v>7229</v>
      </c>
      <c r="G7235" t="b">
        <v>0</v>
      </c>
    </row>
    <row r="7236" spans="5:7" x14ac:dyDescent="0.25">
      <c r="E7236">
        <v>7230</v>
      </c>
      <c r="G7236" t="b">
        <v>0</v>
      </c>
    </row>
    <row r="7237" spans="5:7" x14ac:dyDescent="0.25">
      <c r="E7237">
        <v>7231</v>
      </c>
      <c r="G7237" t="b">
        <v>0</v>
      </c>
    </row>
    <row r="7238" spans="5:7" x14ac:dyDescent="0.25">
      <c r="E7238">
        <v>7232</v>
      </c>
      <c r="G7238" t="b">
        <v>0</v>
      </c>
    </row>
    <row r="7239" spans="5:7" x14ac:dyDescent="0.25">
      <c r="E7239">
        <v>7233</v>
      </c>
      <c r="G7239" t="b">
        <v>0</v>
      </c>
    </row>
    <row r="7240" spans="5:7" x14ac:dyDescent="0.25">
      <c r="E7240">
        <v>7234</v>
      </c>
      <c r="G7240" t="b">
        <v>0</v>
      </c>
    </row>
    <row r="7241" spans="5:7" x14ac:dyDescent="0.25">
      <c r="E7241">
        <v>7235</v>
      </c>
      <c r="G7241" t="b">
        <v>1</v>
      </c>
    </row>
    <row r="7242" spans="5:7" x14ac:dyDescent="0.25">
      <c r="E7242">
        <v>7236</v>
      </c>
      <c r="G7242" t="b">
        <v>0</v>
      </c>
    </row>
    <row r="7243" spans="5:7" x14ac:dyDescent="0.25">
      <c r="E7243">
        <v>7237</v>
      </c>
      <c r="G7243" t="b">
        <v>0</v>
      </c>
    </row>
    <row r="7244" spans="5:7" x14ac:dyDescent="0.25">
      <c r="E7244">
        <v>7238</v>
      </c>
      <c r="G7244" t="b">
        <v>0</v>
      </c>
    </row>
    <row r="7245" spans="5:7" x14ac:dyDescent="0.25">
      <c r="E7245">
        <v>7239</v>
      </c>
      <c r="G7245" t="b">
        <v>0</v>
      </c>
    </row>
    <row r="7246" spans="5:7" x14ac:dyDescent="0.25">
      <c r="E7246">
        <v>7240</v>
      </c>
      <c r="G7246" t="b">
        <v>0</v>
      </c>
    </row>
    <row r="7247" spans="5:7" x14ac:dyDescent="0.25">
      <c r="E7247">
        <v>7241</v>
      </c>
      <c r="G7247" t="b">
        <v>0</v>
      </c>
    </row>
    <row r="7248" spans="5:7" x14ac:dyDescent="0.25">
      <c r="E7248">
        <v>7242</v>
      </c>
      <c r="G7248" t="b">
        <v>0</v>
      </c>
    </row>
    <row r="7249" spans="5:7" x14ac:dyDescent="0.25">
      <c r="E7249">
        <v>7243</v>
      </c>
      <c r="G7249" t="b">
        <v>0</v>
      </c>
    </row>
    <row r="7250" spans="5:7" x14ac:dyDescent="0.25">
      <c r="E7250">
        <v>7244</v>
      </c>
      <c r="G7250" t="b">
        <v>0</v>
      </c>
    </row>
    <row r="7251" spans="5:7" x14ac:dyDescent="0.25">
      <c r="E7251">
        <v>7245</v>
      </c>
      <c r="G7251" t="b">
        <v>0</v>
      </c>
    </row>
    <row r="7252" spans="5:7" x14ac:dyDescent="0.25">
      <c r="E7252">
        <v>7246</v>
      </c>
      <c r="G7252" t="b">
        <v>0</v>
      </c>
    </row>
    <row r="7253" spans="5:7" x14ac:dyDescent="0.25">
      <c r="E7253">
        <v>7247</v>
      </c>
      <c r="G7253" t="b">
        <v>0</v>
      </c>
    </row>
    <row r="7254" spans="5:7" x14ac:dyDescent="0.25">
      <c r="E7254">
        <v>7248</v>
      </c>
      <c r="G7254" t="b">
        <v>0</v>
      </c>
    </row>
    <row r="7255" spans="5:7" x14ac:dyDescent="0.25">
      <c r="E7255">
        <v>7249</v>
      </c>
      <c r="G7255" t="b">
        <v>0</v>
      </c>
    </row>
    <row r="7256" spans="5:7" x14ac:dyDescent="0.25">
      <c r="E7256">
        <v>7250</v>
      </c>
      <c r="G7256" t="b">
        <v>0</v>
      </c>
    </row>
    <row r="7257" spans="5:7" x14ac:dyDescent="0.25">
      <c r="E7257">
        <v>7251</v>
      </c>
      <c r="G7257" t="b">
        <v>0</v>
      </c>
    </row>
    <row r="7258" spans="5:7" x14ac:dyDescent="0.25">
      <c r="E7258">
        <v>7252</v>
      </c>
      <c r="G7258" t="b">
        <v>0</v>
      </c>
    </row>
    <row r="7259" spans="5:7" x14ac:dyDescent="0.25">
      <c r="E7259">
        <v>7253</v>
      </c>
      <c r="G7259" t="b">
        <v>0</v>
      </c>
    </row>
    <row r="7260" spans="5:7" x14ac:dyDescent="0.25">
      <c r="E7260">
        <v>7254</v>
      </c>
      <c r="G7260" t="b">
        <v>1</v>
      </c>
    </row>
    <row r="7261" spans="5:7" x14ac:dyDescent="0.25">
      <c r="E7261">
        <v>7255</v>
      </c>
      <c r="G7261" t="b">
        <v>0</v>
      </c>
    </row>
    <row r="7262" spans="5:7" x14ac:dyDescent="0.25">
      <c r="E7262">
        <v>7256</v>
      </c>
      <c r="G7262" t="b">
        <v>0</v>
      </c>
    </row>
    <row r="7263" spans="5:7" x14ac:dyDescent="0.25">
      <c r="E7263">
        <v>7257</v>
      </c>
      <c r="G7263" t="b">
        <v>0</v>
      </c>
    </row>
    <row r="7264" spans="5:7" x14ac:dyDescent="0.25">
      <c r="E7264">
        <v>7258</v>
      </c>
      <c r="G7264" t="b">
        <v>0</v>
      </c>
    </row>
    <row r="7265" spans="5:7" x14ac:dyDescent="0.25">
      <c r="E7265">
        <v>7259</v>
      </c>
      <c r="G7265" t="b">
        <v>0</v>
      </c>
    </row>
    <row r="7266" spans="5:7" x14ac:dyDescent="0.25">
      <c r="E7266">
        <v>7260</v>
      </c>
      <c r="G7266" t="b">
        <v>0</v>
      </c>
    </row>
    <row r="7267" spans="5:7" x14ac:dyDescent="0.25">
      <c r="E7267">
        <v>7261</v>
      </c>
      <c r="G7267" t="b">
        <v>0</v>
      </c>
    </row>
    <row r="7268" spans="5:7" x14ac:dyDescent="0.25">
      <c r="E7268">
        <v>7262</v>
      </c>
      <c r="G7268" t="b">
        <v>0</v>
      </c>
    </row>
    <row r="7269" spans="5:7" x14ac:dyDescent="0.25">
      <c r="E7269">
        <v>7263</v>
      </c>
      <c r="G7269" t="b">
        <v>0</v>
      </c>
    </row>
    <row r="7270" spans="5:7" x14ac:dyDescent="0.25">
      <c r="E7270">
        <v>7264</v>
      </c>
      <c r="G7270" t="b">
        <v>0</v>
      </c>
    </row>
    <row r="7271" spans="5:7" x14ac:dyDescent="0.25">
      <c r="E7271">
        <v>7265</v>
      </c>
      <c r="G7271" t="b">
        <v>0</v>
      </c>
    </row>
    <row r="7272" spans="5:7" x14ac:dyDescent="0.25">
      <c r="E7272">
        <v>7266</v>
      </c>
      <c r="G7272" t="b">
        <v>0</v>
      </c>
    </row>
    <row r="7273" spans="5:7" x14ac:dyDescent="0.25">
      <c r="E7273">
        <v>7267</v>
      </c>
      <c r="G7273" t="b">
        <v>0</v>
      </c>
    </row>
    <row r="7274" spans="5:7" x14ac:dyDescent="0.25">
      <c r="E7274">
        <v>7268</v>
      </c>
      <c r="G7274" t="b">
        <v>0</v>
      </c>
    </row>
    <row r="7275" spans="5:7" x14ac:dyDescent="0.25">
      <c r="E7275">
        <v>7269</v>
      </c>
      <c r="G7275" t="b">
        <v>0</v>
      </c>
    </row>
    <row r="7276" spans="5:7" x14ac:dyDescent="0.25">
      <c r="E7276">
        <v>7270</v>
      </c>
      <c r="G7276" t="b">
        <v>0</v>
      </c>
    </row>
    <row r="7277" spans="5:7" x14ac:dyDescent="0.25">
      <c r="E7277">
        <v>7271</v>
      </c>
      <c r="G7277" t="b">
        <v>0</v>
      </c>
    </row>
    <row r="7278" spans="5:7" x14ac:dyDescent="0.25">
      <c r="E7278">
        <v>7272</v>
      </c>
      <c r="G7278" t="b">
        <v>0</v>
      </c>
    </row>
    <row r="7279" spans="5:7" x14ac:dyDescent="0.25">
      <c r="E7279">
        <v>7273</v>
      </c>
      <c r="G7279" t="b">
        <v>0</v>
      </c>
    </row>
    <row r="7280" spans="5:7" x14ac:dyDescent="0.25">
      <c r="E7280">
        <v>7274</v>
      </c>
      <c r="G7280" t="b">
        <v>0</v>
      </c>
    </row>
    <row r="7281" spans="5:7" x14ac:dyDescent="0.25">
      <c r="E7281">
        <v>7275</v>
      </c>
      <c r="G7281" t="b">
        <v>0</v>
      </c>
    </row>
    <row r="7282" spans="5:7" x14ac:dyDescent="0.25">
      <c r="E7282">
        <v>7276</v>
      </c>
      <c r="G7282" t="b">
        <v>0</v>
      </c>
    </row>
    <row r="7283" spans="5:7" x14ac:dyDescent="0.25">
      <c r="E7283">
        <v>7277</v>
      </c>
      <c r="G7283" t="b">
        <v>0</v>
      </c>
    </row>
    <row r="7284" spans="5:7" x14ac:dyDescent="0.25">
      <c r="E7284">
        <v>7278</v>
      </c>
      <c r="G7284" t="b">
        <v>0</v>
      </c>
    </row>
    <row r="7285" spans="5:7" x14ac:dyDescent="0.25">
      <c r="E7285">
        <v>7279</v>
      </c>
      <c r="G7285" t="b">
        <v>0</v>
      </c>
    </row>
    <row r="7286" spans="5:7" x14ac:dyDescent="0.25">
      <c r="E7286">
        <v>7280</v>
      </c>
      <c r="G7286" t="b">
        <v>0</v>
      </c>
    </row>
    <row r="7287" spans="5:7" x14ac:dyDescent="0.25">
      <c r="E7287">
        <v>7281</v>
      </c>
      <c r="G7287" t="b">
        <v>0</v>
      </c>
    </row>
    <row r="7288" spans="5:7" x14ac:dyDescent="0.25">
      <c r="E7288">
        <v>7282</v>
      </c>
      <c r="G7288" t="b">
        <v>0</v>
      </c>
    </row>
    <row r="7289" spans="5:7" x14ac:dyDescent="0.25">
      <c r="E7289">
        <v>7283</v>
      </c>
      <c r="G7289" t="b">
        <v>1</v>
      </c>
    </row>
    <row r="7290" spans="5:7" x14ac:dyDescent="0.25">
      <c r="E7290">
        <v>7284</v>
      </c>
      <c r="G7290" t="b">
        <v>0</v>
      </c>
    </row>
    <row r="7291" spans="5:7" x14ac:dyDescent="0.25">
      <c r="E7291">
        <v>7285</v>
      </c>
      <c r="G7291" t="b">
        <v>0</v>
      </c>
    </row>
    <row r="7292" spans="5:7" x14ac:dyDescent="0.25">
      <c r="E7292">
        <v>7286</v>
      </c>
      <c r="G7292" t="b">
        <v>0</v>
      </c>
    </row>
    <row r="7293" spans="5:7" x14ac:dyDescent="0.25">
      <c r="E7293">
        <v>7287</v>
      </c>
      <c r="G7293" t="b">
        <v>1</v>
      </c>
    </row>
    <row r="7294" spans="5:7" x14ac:dyDescent="0.25">
      <c r="E7294">
        <v>7288</v>
      </c>
      <c r="G7294" t="b">
        <v>0</v>
      </c>
    </row>
    <row r="7295" spans="5:7" x14ac:dyDescent="0.25">
      <c r="E7295">
        <v>7289</v>
      </c>
      <c r="G7295" t="b">
        <v>0</v>
      </c>
    </row>
    <row r="7296" spans="5:7" x14ac:dyDescent="0.25">
      <c r="E7296">
        <v>7290</v>
      </c>
      <c r="G7296" t="b">
        <v>1</v>
      </c>
    </row>
    <row r="7297" spans="5:7" x14ac:dyDescent="0.25">
      <c r="E7297">
        <v>7291</v>
      </c>
      <c r="G7297" t="b">
        <v>0</v>
      </c>
    </row>
    <row r="7298" spans="5:7" x14ac:dyDescent="0.25">
      <c r="E7298">
        <v>7292</v>
      </c>
      <c r="G7298" t="b">
        <v>0</v>
      </c>
    </row>
    <row r="7299" spans="5:7" x14ac:dyDescent="0.25">
      <c r="E7299">
        <v>7293</v>
      </c>
      <c r="G7299" t="b">
        <v>0</v>
      </c>
    </row>
    <row r="7300" spans="5:7" x14ac:dyDescent="0.25">
      <c r="E7300">
        <v>7294</v>
      </c>
      <c r="G7300" t="b">
        <v>0</v>
      </c>
    </row>
    <row r="7301" spans="5:7" x14ac:dyDescent="0.25">
      <c r="E7301">
        <v>7295</v>
      </c>
      <c r="G7301" t="b">
        <v>0</v>
      </c>
    </row>
    <row r="7302" spans="5:7" x14ac:dyDescent="0.25">
      <c r="E7302">
        <v>7296</v>
      </c>
      <c r="G7302" t="b">
        <v>0</v>
      </c>
    </row>
    <row r="7303" spans="5:7" x14ac:dyDescent="0.25">
      <c r="E7303">
        <v>7297</v>
      </c>
      <c r="G7303" t="b">
        <v>0</v>
      </c>
    </row>
    <row r="7304" spans="5:7" x14ac:dyDescent="0.25">
      <c r="E7304">
        <v>7298</v>
      </c>
      <c r="G7304" t="b">
        <v>0</v>
      </c>
    </row>
    <row r="7305" spans="5:7" x14ac:dyDescent="0.25">
      <c r="E7305">
        <v>7299</v>
      </c>
      <c r="G7305" t="b">
        <v>0</v>
      </c>
    </row>
    <row r="7306" spans="5:7" x14ac:dyDescent="0.25">
      <c r="E7306">
        <v>7300</v>
      </c>
      <c r="G7306" t="b">
        <v>0</v>
      </c>
    </row>
    <row r="7307" spans="5:7" x14ac:dyDescent="0.25">
      <c r="E7307">
        <v>7301</v>
      </c>
      <c r="G7307" t="b">
        <v>0</v>
      </c>
    </row>
    <row r="7308" spans="5:7" x14ac:dyDescent="0.25">
      <c r="E7308">
        <v>7302</v>
      </c>
      <c r="G7308" t="b">
        <v>0</v>
      </c>
    </row>
    <row r="7309" spans="5:7" x14ac:dyDescent="0.25">
      <c r="E7309">
        <v>7303</v>
      </c>
      <c r="G7309" t="b">
        <v>0</v>
      </c>
    </row>
    <row r="7310" spans="5:7" x14ac:dyDescent="0.25">
      <c r="E7310">
        <v>7304</v>
      </c>
      <c r="G7310" t="b">
        <v>0</v>
      </c>
    </row>
    <row r="7311" spans="5:7" x14ac:dyDescent="0.25">
      <c r="E7311">
        <v>7305</v>
      </c>
      <c r="G7311" t="b">
        <v>1</v>
      </c>
    </row>
    <row r="7312" spans="5:7" x14ac:dyDescent="0.25">
      <c r="E7312">
        <v>7306</v>
      </c>
      <c r="G7312" t="b">
        <v>1</v>
      </c>
    </row>
    <row r="7313" spans="5:7" x14ac:dyDescent="0.25">
      <c r="E7313">
        <v>7307</v>
      </c>
      <c r="G7313" t="b">
        <v>0</v>
      </c>
    </row>
    <row r="7314" spans="5:7" x14ac:dyDescent="0.25">
      <c r="E7314">
        <v>7308</v>
      </c>
      <c r="G7314" t="b">
        <v>0</v>
      </c>
    </row>
    <row r="7315" spans="5:7" x14ac:dyDescent="0.25">
      <c r="E7315">
        <v>7309</v>
      </c>
      <c r="G7315" t="b">
        <v>0</v>
      </c>
    </row>
    <row r="7316" spans="5:7" x14ac:dyDescent="0.25">
      <c r="E7316">
        <v>7310</v>
      </c>
      <c r="G7316" t="b">
        <v>0</v>
      </c>
    </row>
    <row r="7317" spans="5:7" x14ac:dyDescent="0.25">
      <c r="E7317">
        <v>7311</v>
      </c>
      <c r="G7317" t="b">
        <v>0</v>
      </c>
    </row>
    <row r="7318" spans="5:7" x14ac:dyDescent="0.25">
      <c r="E7318">
        <v>7312</v>
      </c>
      <c r="G7318" t="b">
        <v>0</v>
      </c>
    </row>
    <row r="7319" spans="5:7" x14ac:dyDescent="0.25">
      <c r="E7319">
        <v>7313</v>
      </c>
      <c r="G7319" t="b">
        <v>0</v>
      </c>
    </row>
    <row r="7320" spans="5:7" x14ac:dyDescent="0.25">
      <c r="E7320">
        <v>7314</v>
      </c>
      <c r="G7320" t="b">
        <v>0</v>
      </c>
    </row>
    <row r="7321" spans="5:7" x14ac:dyDescent="0.25">
      <c r="E7321">
        <v>7315</v>
      </c>
      <c r="G7321" t="b">
        <v>0</v>
      </c>
    </row>
    <row r="7322" spans="5:7" x14ac:dyDescent="0.25">
      <c r="E7322">
        <v>7316</v>
      </c>
      <c r="G7322" t="b">
        <v>0</v>
      </c>
    </row>
    <row r="7323" spans="5:7" x14ac:dyDescent="0.25">
      <c r="E7323">
        <v>7317</v>
      </c>
      <c r="G7323" t="b">
        <v>0</v>
      </c>
    </row>
    <row r="7324" spans="5:7" x14ac:dyDescent="0.25">
      <c r="E7324">
        <v>7318</v>
      </c>
      <c r="G7324" t="b">
        <v>0</v>
      </c>
    </row>
    <row r="7325" spans="5:7" x14ac:dyDescent="0.25">
      <c r="E7325">
        <v>7319</v>
      </c>
      <c r="G7325" t="b">
        <v>0</v>
      </c>
    </row>
    <row r="7326" spans="5:7" x14ac:dyDescent="0.25">
      <c r="E7326">
        <v>7320</v>
      </c>
      <c r="G7326" t="b">
        <v>0</v>
      </c>
    </row>
    <row r="7327" spans="5:7" x14ac:dyDescent="0.25">
      <c r="E7327">
        <v>7321</v>
      </c>
      <c r="G7327" t="b">
        <v>1</v>
      </c>
    </row>
    <row r="7328" spans="5:7" x14ac:dyDescent="0.25">
      <c r="E7328">
        <v>7322</v>
      </c>
      <c r="G7328" t="b">
        <v>0</v>
      </c>
    </row>
    <row r="7329" spans="5:7" x14ac:dyDescent="0.25">
      <c r="E7329">
        <v>7323</v>
      </c>
      <c r="G7329" t="b">
        <v>0</v>
      </c>
    </row>
    <row r="7330" spans="5:7" x14ac:dyDescent="0.25">
      <c r="E7330">
        <v>7324</v>
      </c>
      <c r="G7330" t="b">
        <v>0</v>
      </c>
    </row>
    <row r="7331" spans="5:7" x14ac:dyDescent="0.25">
      <c r="E7331">
        <v>7325</v>
      </c>
      <c r="G7331" t="b">
        <v>0</v>
      </c>
    </row>
    <row r="7332" spans="5:7" x14ac:dyDescent="0.25">
      <c r="E7332">
        <v>7326</v>
      </c>
      <c r="G7332" t="b">
        <v>0</v>
      </c>
    </row>
    <row r="7333" spans="5:7" x14ac:dyDescent="0.25">
      <c r="E7333">
        <v>7327</v>
      </c>
      <c r="G7333" t="b">
        <v>0</v>
      </c>
    </row>
    <row r="7334" spans="5:7" x14ac:dyDescent="0.25">
      <c r="E7334">
        <v>7328</v>
      </c>
      <c r="G7334" t="b">
        <v>0</v>
      </c>
    </row>
    <row r="7335" spans="5:7" x14ac:dyDescent="0.25">
      <c r="E7335">
        <v>7329</v>
      </c>
      <c r="G7335" t="b">
        <v>0</v>
      </c>
    </row>
    <row r="7336" spans="5:7" x14ac:dyDescent="0.25">
      <c r="E7336">
        <v>7330</v>
      </c>
      <c r="G7336" t="b">
        <v>0</v>
      </c>
    </row>
    <row r="7337" spans="5:7" x14ac:dyDescent="0.25">
      <c r="E7337">
        <v>7331</v>
      </c>
      <c r="G7337" t="b">
        <v>1</v>
      </c>
    </row>
    <row r="7338" spans="5:7" x14ac:dyDescent="0.25">
      <c r="E7338">
        <v>7332</v>
      </c>
      <c r="G7338" t="b">
        <v>1</v>
      </c>
    </row>
    <row r="7339" spans="5:7" x14ac:dyDescent="0.25">
      <c r="E7339">
        <v>7333</v>
      </c>
      <c r="G7339" t="b">
        <v>0</v>
      </c>
    </row>
    <row r="7340" spans="5:7" x14ac:dyDescent="0.25">
      <c r="E7340">
        <v>7334</v>
      </c>
      <c r="G7340" t="b">
        <v>0</v>
      </c>
    </row>
    <row r="7341" spans="5:7" x14ac:dyDescent="0.25">
      <c r="E7341">
        <v>7335</v>
      </c>
      <c r="G7341" t="b">
        <v>0</v>
      </c>
    </row>
    <row r="7342" spans="5:7" x14ac:dyDescent="0.25">
      <c r="E7342">
        <v>7336</v>
      </c>
      <c r="G7342" t="b">
        <v>0</v>
      </c>
    </row>
    <row r="7343" spans="5:7" x14ac:dyDescent="0.25">
      <c r="E7343">
        <v>7337</v>
      </c>
      <c r="G7343" t="b">
        <v>0</v>
      </c>
    </row>
    <row r="7344" spans="5:7" x14ac:dyDescent="0.25">
      <c r="E7344">
        <v>7338</v>
      </c>
      <c r="G7344" t="b">
        <v>0</v>
      </c>
    </row>
    <row r="7345" spans="5:7" x14ac:dyDescent="0.25">
      <c r="E7345">
        <v>7339</v>
      </c>
      <c r="G7345" t="b">
        <v>0</v>
      </c>
    </row>
    <row r="7346" spans="5:7" x14ac:dyDescent="0.25">
      <c r="E7346">
        <v>7340</v>
      </c>
      <c r="G7346" t="b">
        <v>0</v>
      </c>
    </row>
    <row r="7347" spans="5:7" x14ac:dyDescent="0.25">
      <c r="E7347">
        <v>7341</v>
      </c>
      <c r="G7347" t="b">
        <v>0</v>
      </c>
    </row>
    <row r="7348" spans="5:7" x14ac:dyDescent="0.25">
      <c r="E7348">
        <v>7342</v>
      </c>
      <c r="G7348" t="b">
        <v>0</v>
      </c>
    </row>
    <row r="7349" spans="5:7" x14ac:dyDescent="0.25">
      <c r="E7349">
        <v>7343</v>
      </c>
      <c r="G7349" t="b">
        <v>0</v>
      </c>
    </row>
    <row r="7350" spans="5:7" x14ac:dyDescent="0.25">
      <c r="E7350">
        <v>7344</v>
      </c>
      <c r="G7350" t="b">
        <v>0</v>
      </c>
    </row>
    <row r="7351" spans="5:7" x14ac:dyDescent="0.25">
      <c r="E7351">
        <v>7345</v>
      </c>
      <c r="G7351" t="b">
        <v>0</v>
      </c>
    </row>
    <row r="7352" spans="5:7" x14ac:dyDescent="0.25">
      <c r="E7352">
        <v>7346</v>
      </c>
      <c r="G7352" t="b">
        <v>0</v>
      </c>
    </row>
    <row r="7353" spans="5:7" x14ac:dyDescent="0.25">
      <c r="E7353">
        <v>7347</v>
      </c>
      <c r="G7353" t="b">
        <v>0</v>
      </c>
    </row>
    <row r="7354" spans="5:7" x14ac:dyDescent="0.25">
      <c r="E7354">
        <v>7348</v>
      </c>
      <c r="G7354" t="b">
        <v>0</v>
      </c>
    </row>
    <row r="7355" spans="5:7" x14ac:dyDescent="0.25">
      <c r="E7355">
        <v>7349</v>
      </c>
      <c r="G7355" t="b">
        <v>0</v>
      </c>
    </row>
    <row r="7356" spans="5:7" x14ac:dyDescent="0.25">
      <c r="E7356">
        <v>7350</v>
      </c>
      <c r="G7356" t="b">
        <v>0</v>
      </c>
    </row>
    <row r="7357" spans="5:7" x14ac:dyDescent="0.25">
      <c r="E7357">
        <v>7351</v>
      </c>
      <c r="G7357" t="b">
        <v>0</v>
      </c>
    </row>
    <row r="7358" spans="5:7" x14ac:dyDescent="0.25">
      <c r="E7358">
        <v>7352</v>
      </c>
      <c r="G7358" t="b">
        <v>0</v>
      </c>
    </row>
    <row r="7359" spans="5:7" x14ac:dyDescent="0.25">
      <c r="E7359">
        <v>7353</v>
      </c>
      <c r="G7359" t="b">
        <v>0</v>
      </c>
    </row>
    <row r="7360" spans="5:7" x14ac:dyDescent="0.25">
      <c r="E7360">
        <v>7354</v>
      </c>
      <c r="G7360" t="b">
        <v>0</v>
      </c>
    </row>
    <row r="7361" spans="5:7" x14ac:dyDescent="0.25">
      <c r="E7361">
        <v>7355</v>
      </c>
      <c r="G7361" t="b">
        <v>0</v>
      </c>
    </row>
    <row r="7362" spans="5:7" x14ac:dyDescent="0.25">
      <c r="E7362">
        <v>7356</v>
      </c>
      <c r="G7362" t="b">
        <v>0</v>
      </c>
    </row>
    <row r="7363" spans="5:7" x14ac:dyDescent="0.25">
      <c r="E7363">
        <v>7357</v>
      </c>
      <c r="G7363" t="b">
        <v>0</v>
      </c>
    </row>
    <row r="7364" spans="5:7" x14ac:dyDescent="0.25">
      <c r="E7364">
        <v>7358</v>
      </c>
      <c r="G7364" t="b">
        <v>0</v>
      </c>
    </row>
    <row r="7365" spans="5:7" x14ac:dyDescent="0.25">
      <c r="E7365">
        <v>7359</v>
      </c>
      <c r="G7365" t="b">
        <v>0</v>
      </c>
    </row>
    <row r="7366" spans="5:7" x14ac:dyDescent="0.25">
      <c r="E7366">
        <v>7360</v>
      </c>
      <c r="G7366" t="b">
        <v>0</v>
      </c>
    </row>
    <row r="7367" spans="5:7" x14ac:dyDescent="0.25">
      <c r="E7367">
        <v>7361</v>
      </c>
      <c r="G7367" t="b">
        <v>0</v>
      </c>
    </row>
    <row r="7368" spans="5:7" x14ac:dyDescent="0.25">
      <c r="E7368">
        <v>7362</v>
      </c>
      <c r="G7368" t="b">
        <v>0</v>
      </c>
    </row>
    <row r="7369" spans="5:7" x14ac:dyDescent="0.25">
      <c r="E7369">
        <v>7363</v>
      </c>
      <c r="G7369" t="b">
        <v>0</v>
      </c>
    </row>
    <row r="7370" spans="5:7" x14ac:dyDescent="0.25">
      <c r="E7370">
        <v>7364</v>
      </c>
      <c r="G7370" t="b">
        <v>0</v>
      </c>
    </row>
    <row r="7371" spans="5:7" x14ac:dyDescent="0.25">
      <c r="E7371">
        <v>7365</v>
      </c>
      <c r="G7371" t="b">
        <v>0</v>
      </c>
    </row>
    <row r="7372" spans="5:7" x14ac:dyDescent="0.25">
      <c r="E7372">
        <v>7366</v>
      </c>
      <c r="G7372" t="b">
        <v>0</v>
      </c>
    </row>
    <row r="7373" spans="5:7" x14ac:dyDescent="0.25">
      <c r="E7373">
        <v>7367</v>
      </c>
      <c r="G7373" t="b">
        <v>0</v>
      </c>
    </row>
    <row r="7374" spans="5:7" x14ac:dyDescent="0.25">
      <c r="E7374">
        <v>7368</v>
      </c>
      <c r="G7374" t="b">
        <v>0</v>
      </c>
    </row>
    <row r="7375" spans="5:7" x14ac:dyDescent="0.25">
      <c r="E7375">
        <v>7369</v>
      </c>
      <c r="G7375" t="b">
        <v>1</v>
      </c>
    </row>
    <row r="7376" spans="5:7" x14ac:dyDescent="0.25">
      <c r="E7376">
        <v>7370</v>
      </c>
      <c r="G7376" t="b">
        <v>0</v>
      </c>
    </row>
    <row r="7377" spans="5:7" x14ac:dyDescent="0.25">
      <c r="E7377">
        <v>7371</v>
      </c>
      <c r="G7377" t="b">
        <v>0</v>
      </c>
    </row>
    <row r="7378" spans="5:7" x14ac:dyDescent="0.25">
      <c r="E7378">
        <v>7372</v>
      </c>
      <c r="G7378" t="b">
        <v>0</v>
      </c>
    </row>
    <row r="7379" spans="5:7" x14ac:dyDescent="0.25">
      <c r="E7379">
        <v>7373</v>
      </c>
      <c r="G7379" t="b">
        <v>0</v>
      </c>
    </row>
    <row r="7380" spans="5:7" x14ac:dyDescent="0.25">
      <c r="E7380">
        <v>7374</v>
      </c>
      <c r="G7380" t="b">
        <v>0</v>
      </c>
    </row>
    <row r="7381" spans="5:7" x14ac:dyDescent="0.25">
      <c r="E7381">
        <v>7375</v>
      </c>
      <c r="G7381" t="b">
        <v>0</v>
      </c>
    </row>
    <row r="7382" spans="5:7" x14ac:dyDescent="0.25">
      <c r="E7382">
        <v>7376</v>
      </c>
      <c r="G7382" t="b">
        <v>0</v>
      </c>
    </row>
    <row r="7383" spans="5:7" x14ac:dyDescent="0.25">
      <c r="E7383">
        <v>7377</v>
      </c>
      <c r="G7383" t="b">
        <v>0</v>
      </c>
    </row>
    <row r="7384" spans="5:7" x14ac:dyDescent="0.25">
      <c r="E7384">
        <v>7378</v>
      </c>
      <c r="G7384" t="b">
        <v>1</v>
      </c>
    </row>
    <row r="7385" spans="5:7" x14ac:dyDescent="0.25">
      <c r="E7385">
        <v>7379</v>
      </c>
      <c r="G7385" t="b">
        <v>0</v>
      </c>
    </row>
    <row r="7386" spans="5:7" x14ac:dyDescent="0.25">
      <c r="E7386">
        <v>7380</v>
      </c>
      <c r="G7386" t="b">
        <v>0</v>
      </c>
    </row>
    <row r="7387" spans="5:7" x14ac:dyDescent="0.25">
      <c r="E7387">
        <v>7381</v>
      </c>
      <c r="G7387" t="b">
        <v>0</v>
      </c>
    </row>
    <row r="7388" spans="5:7" x14ac:dyDescent="0.25">
      <c r="E7388">
        <v>7382</v>
      </c>
      <c r="G7388" t="b">
        <v>0</v>
      </c>
    </row>
    <row r="7389" spans="5:7" x14ac:dyDescent="0.25">
      <c r="E7389">
        <v>7383</v>
      </c>
      <c r="G7389" t="b">
        <v>0</v>
      </c>
    </row>
    <row r="7390" spans="5:7" x14ac:dyDescent="0.25">
      <c r="E7390">
        <v>7384</v>
      </c>
      <c r="G7390" t="b">
        <v>1</v>
      </c>
    </row>
    <row r="7391" spans="5:7" x14ac:dyDescent="0.25">
      <c r="E7391">
        <v>7385</v>
      </c>
      <c r="G7391" t="b">
        <v>0</v>
      </c>
    </row>
    <row r="7392" spans="5:7" x14ac:dyDescent="0.25">
      <c r="E7392">
        <v>7386</v>
      </c>
      <c r="G7392" t="b">
        <v>0</v>
      </c>
    </row>
    <row r="7393" spans="5:7" x14ac:dyDescent="0.25">
      <c r="E7393">
        <v>7387</v>
      </c>
      <c r="G7393" t="b">
        <v>0</v>
      </c>
    </row>
    <row r="7394" spans="5:7" x14ac:dyDescent="0.25">
      <c r="E7394">
        <v>7388</v>
      </c>
      <c r="G7394" t="b">
        <v>0</v>
      </c>
    </row>
    <row r="7395" spans="5:7" x14ac:dyDescent="0.25">
      <c r="E7395">
        <v>7389</v>
      </c>
      <c r="G7395" t="b">
        <v>0</v>
      </c>
    </row>
    <row r="7396" spans="5:7" x14ac:dyDescent="0.25">
      <c r="E7396">
        <v>7390</v>
      </c>
      <c r="G7396" t="b">
        <v>0</v>
      </c>
    </row>
    <row r="7397" spans="5:7" x14ac:dyDescent="0.25">
      <c r="E7397">
        <v>7391</v>
      </c>
      <c r="G7397" t="b">
        <v>0</v>
      </c>
    </row>
    <row r="7398" spans="5:7" x14ac:dyDescent="0.25">
      <c r="E7398">
        <v>7392</v>
      </c>
      <c r="G7398" t="b">
        <v>0</v>
      </c>
    </row>
    <row r="7399" spans="5:7" x14ac:dyDescent="0.25">
      <c r="E7399">
        <v>7393</v>
      </c>
      <c r="G7399" t="b">
        <v>0</v>
      </c>
    </row>
    <row r="7400" spans="5:7" x14ac:dyDescent="0.25">
      <c r="E7400">
        <v>7394</v>
      </c>
      <c r="G7400" t="b">
        <v>0</v>
      </c>
    </row>
    <row r="7401" spans="5:7" x14ac:dyDescent="0.25">
      <c r="E7401">
        <v>7395</v>
      </c>
      <c r="G7401" t="b">
        <v>0</v>
      </c>
    </row>
    <row r="7402" spans="5:7" x14ac:dyDescent="0.25">
      <c r="E7402">
        <v>7396</v>
      </c>
      <c r="G7402" t="b">
        <v>0</v>
      </c>
    </row>
    <row r="7403" spans="5:7" x14ac:dyDescent="0.25">
      <c r="E7403">
        <v>7397</v>
      </c>
      <c r="G7403" t="b">
        <v>0</v>
      </c>
    </row>
    <row r="7404" spans="5:7" x14ac:dyDescent="0.25">
      <c r="E7404">
        <v>7398</v>
      </c>
      <c r="G7404" t="b">
        <v>0</v>
      </c>
    </row>
    <row r="7405" spans="5:7" x14ac:dyDescent="0.25">
      <c r="E7405">
        <v>7399</v>
      </c>
      <c r="G7405" t="b">
        <v>0</v>
      </c>
    </row>
    <row r="7406" spans="5:7" x14ac:dyDescent="0.25">
      <c r="E7406">
        <v>7400</v>
      </c>
      <c r="G7406" t="b">
        <v>0</v>
      </c>
    </row>
    <row r="7407" spans="5:7" x14ac:dyDescent="0.25">
      <c r="E7407">
        <v>7401</v>
      </c>
      <c r="G7407" t="b">
        <v>0</v>
      </c>
    </row>
    <row r="7408" spans="5:7" x14ac:dyDescent="0.25">
      <c r="E7408">
        <v>7402</v>
      </c>
      <c r="G7408" t="b">
        <v>0</v>
      </c>
    </row>
    <row r="7409" spans="5:7" x14ac:dyDescent="0.25">
      <c r="E7409">
        <v>7403</v>
      </c>
      <c r="G7409" t="b">
        <v>0</v>
      </c>
    </row>
    <row r="7410" spans="5:7" x14ac:dyDescent="0.25">
      <c r="E7410">
        <v>7404</v>
      </c>
      <c r="G7410" t="b">
        <v>0</v>
      </c>
    </row>
    <row r="7411" spans="5:7" x14ac:dyDescent="0.25">
      <c r="E7411">
        <v>7405</v>
      </c>
      <c r="G7411" t="b">
        <v>0</v>
      </c>
    </row>
    <row r="7412" spans="5:7" x14ac:dyDescent="0.25">
      <c r="E7412">
        <v>7406</v>
      </c>
      <c r="G7412" t="b">
        <v>0</v>
      </c>
    </row>
    <row r="7413" spans="5:7" x14ac:dyDescent="0.25">
      <c r="E7413">
        <v>7407</v>
      </c>
      <c r="G7413" t="b">
        <v>0</v>
      </c>
    </row>
    <row r="7414" spans="5:7" x14ac:dyDescent="0.25">
      <c r="E7414">
        <v>7408</v>
      </c>
      <c r="G7414" t="b">
        <v>0</v>
      </c>
    </row>
    <row r="7415" spans="5:7" x14ac:dyDescent="0.25">
      <c r="E7415">
        <v>7409</v>
      </c>
      <c r="G7415" t="b">
        <v>0</v>
      </c>
    </row>
    <row r="7416" spans="5:7" x14ac:dyDescent="0.25">
      <c r="E7416">
        <v>7410</v>
      </c>
      <c r="G7416" t="b">
        <v>0</v>
      </c>
    </row>
    <row r="7417" spans="5:7" x14ac:dyDescent="0.25">
      <c r="E7417">
        <v>7411</v>
      </c>
      <c r="G7417" t="b">
        <v>0</v>
      </c>
    </row>
    <row r="7418" spans="5:7" x14ac:dyDescent="0.25">
      <c r="E7418">
        <v>7412</v>
      </c>
      <c r="G7418" t="b">
        <v>0</v>
      </c>
    </row>
    <row r="7419" spans="5:7" x14ac:dyDescent="0.25">
      <c r="E7419">
        <v>7413</v>
      </c>
      <c r="G7419" t="b">
        <v>0</v>
      </c>
    </row>
    <row r="7420" spans="5:7" x14ac:dyDescent="0.25">
      <c r="E7420">
        <v>7414</v>
      </c>
      <c r="G7420" t="b">
        <v>0</v>
      </c>
    </row>
    <row r="7421" spans="5:7" x14ac:dyDescent="0.25">
      <c r="E7421">
        <v>7415</v>
      </c>
      <c r="G7421" t="b">
        <v>0</v>
      </c>
    </row>
    <row r="7422" spans="5:7" x14ac:dyDescent="0.25">
      <c r="E7422">
        <v>7416</v>
      </c>
      <c r="G7422" t="b">
        <v>0</v>
      </c>
    </row>
    <row r="7423" spans="5:7" x14ac:dyDescent="0.25">
      <c r="E7423">
        <v>7417</v>
      </c>
      <c r="G7423" t="b">
        <v>0</v>
      </c>
    </row>
    <row r="7424" spans="5:7" x14ac:dyDescent="0.25">
      <c r="E7424">
        <v>7418</v>
      </c>
      <c r="G7424" t="b">
        <v>0</v>
      </c>
    </row>
    <row r="7425" spans="5:7" x14ac:dyDescent="0.25">
      <c r="E7425">
        <v>7419</v>
      </c>
      <c r="G7425" t="b">
        <v>0</v>
      </c>
    </row>
    <row r="7426" spans="5:7" x14ac:dyDescent="0.25">
      <c r="E7426">
        <v>7420</v>
      </c>
      <c r="G7426" t="b">
        <v>0</v>
      </c>
    </row>
    <row r="7427" spans="5:7" x14ac:dyDescent="0.25">
      <c r="E7427">
        <v>7421</v>
      </c>
      <c r="G7427" t="b">
        <v>0</v>
      </c>
    </row>
    <row r="7428" spans="5:7" x14ac:dyDescent="0.25">
      <c r="E7428">
        <v>7422</v>
      </c>
      <c r="G7428" t="b">
        <v>0</v>
      </c>
    </row>
    <row r="7429" spans="5:7" x14ac:dyDescent="0.25">
      <c r="E7429">
        <v>7423</v>
      </c>
      <c r="G7429" t="b">
        <v>0</v>
      </c>
    </row>
    <row r="7430" spans="5:7" x14ac:dyDescent="0.25">
      <c r="E7430">
        <v>7424</v>
      </c>
      <c r="G7430" t="b">
        <v>0</v>
      </c>
    </row>
    <row r="7431" spans="5:7" x14ac:dyDescent="0.25">
      <c r="E7431">
        <v>7425</v>
      </c>
      <c r="G7431" t="b">
        <v>0</v>
      </c>
    </row>
    <row r="7432" spans="5:7" x14ac:dyDescent="0.25">
      <c r="E7432">
        <v>7426</v>
      </c>
      <c r="G7432" t="b">
        <v>0</v>
      </c>
    </row>
    <row r="7433" spans="5:7" x14ac:dyDescent="0.25">
      <c r="E7433">
        <v>7427</v>
      </c>
      <c r="G7433" t="b">
        <v>0</v>
      </c>
    </row>
    <row r="7434" spans="5:7" x14ac:dyDescent="0.25">
      <c r="E7434">
        <v>7428</v>
      </c>
      <c r="G7434" t="b">
        <v>1</v>
      </c>
    </row>
    <row r="7435" spans="5:7" x14ac:dyDescent="0.25">
      <c r="E7435">
        <v>7429</v>
      </c>
      <c r="G7435" t="b">
        <v>0</v>
      </c>
    </row>
    <row r="7436" spans="5:7" x14ac:dyDescent="0.25">
      <c r="E7436">
        <v>7430</v>
      </c>
      <c r="G7436" t="b">
        <v>0</v>
      </c>
    </row>
    <row r="7437" spans="5:7" x14ac:dyDescent="0.25">
      <c r="E7437">
        <v>7431</v>
      </c>
      <c r="G7437" t="b">
        <v>0</v>
      </c>
    </row>
    <row r="7438" spans="5:7" x14ac:dyDescent="0.25">
      <c r="E7438">
        <v>7432</v>
      </c>
      <c r="G7438" t="b">
        <v>0</v>
      </c>
    </row>
    <row r="7439" spans="5:7" x14ac:dyDescent="0.25">
      <c r="E7439">
        <v>7433</v>
      </c>
      <c r="G7439" t="b">
        <v>0</v>
      </c>
    </row>
    <row r="7440" spans="5:7" x14ac:dyDescent="0.25">
      <c r="E7440">
        <v>7434</v>
      </c>
      <c r="G7440" t="b">
        <v>0</v>
      </c>
    </row>
    <row r="7441" spans="5:7" x14ac:dyDescent="0.25">
      <c r="E7441">
        <v>7435</v>
      </c>
      <c r="G7441" t="b">
        <v>0</v>
      </c>
    </row>
    <row r="7442" spans="5:7" x14ac:dyDescent="0.25">
      <c r="E7442">
        <v>7436</v>
      </c>
      <c r="G7442" t="b">
        <v>0</v>
      </c>
    </row>
    <row r="7443" spans="5:7" x14ac:dyDescent="0.25">
      <c r="E7443">
        <v>7437</v>
      </c>
      <c r="G7443" t="b">
        <v>1</v>
      </c>
    </row>
    <row r="7444" spans="5:7" x14ac:dyDescent="0.25">
      <c r="E7444">
        <v>7438</v>
      </c>
      <c r="G7444" t="b">
        <v>0</v>
      </c>
    </row>
    <row r="7445" spans="5:7" x14ac:dyDescent="0.25">
      <c r="E7445">
        <v>7439</v>
      </c>
      <c r="G7445" t="b">
        <v>0</v>
      </c>
    </row>
    <row r="7446" spans="5:7" x14ac:dyDescent="0.25">
      <c r="E7446">
        <v>7440</v>
      </c>
      <c r="G7446" t="b">
        <v>0</v>
      </c>
    </row>
    <row r="7447" spans="5:7" x14ac:dyDescent="0.25">
      <c r="E7447">
        <v>7441</v>
      </c>
      <c r="G7447" t="b">
        <v>1</v>
      </c>
    </row>
    <row r="7448" spans="5:7" x14ac:dyDescent="0.25">
      <c r="E7448">
        <v>7442</v>
      </c>
      <c r="G7448" t="b">
        <v>0</v>
      </c>
    </row>
    <row r="7449" spans="5:7" x14ac:dyDescent="0.25">
      <c r="E7449">
        <v>7443</v>
      </c>
      <c r="G7449" t="b">
        <v>0</v>
      </c>
    </row>
    <row r="7450" spans="5:7" x14ac:dyDescent="0.25">
      <c r="E7450">
        <v>7444</v>
      </c>
      <c r="G7450" t="b">
        <v>0</v>
      </c>
    </row>
    <row r="7451" spans="5:7" x14ac:dyDescent="0.25">
      <c r="E7451">
        <v>7445</v>
      </c>
      <c r="G7451" t="b">
        <v>0</v>
      </c>
    </row>
    <row r="7452" spans="5:7" x14ac:dyDescent="0.25">
      <c r="E7452">
        <v>7446</v>
      </c>
      <c r="G7452" t="b">
        <v>0</v>
      </c>
    </row>
    <row r="7453" spans="5:7" x14ac:dyDescent="0.25">
      <c r="E7453">
        <v>7447</v>
      </c>
      <c r="G7453" t="b">
        <v>0</v>
      </c>
    </row>
    <row r="7454" spans="5:7" x14ac:dyDescent="0.25">
      <c r="E7454">
        <v>7448</v>
      </c>
      <c r="G7454" t="b">
        <v>0</v>
      </c>
    </row>
    <row r="7455" spans="5:7" x14ac:dyDescent="0.25">
      <c r="E7455">
        <v>7449</v>
      </c>
      <c r="G7455" t="b">
        <v>0</v>
      </c>
    </row>
    <row r="7456" spans="5:7" x14ac:dyDescent="0.25">
      <c r="E7456">
        <v>7450</v>
      </c>
      <c r="G7456" t="b">
        <v>0</v>
      </c>
    </row>
    <row r="7457" spans="5:7" x14ac:dyDescent="0.25">
      <c r="E7457">
        <v>7451</v>
      </c>
      <c r="G7457" t="b">
        <v>0</v>
      </c>
    </row>
    <row r="7458" spans="5:7" x14ac:dyDescent="0.25">
      <c r="E7458">
        <v>7452</v>
      </c>
      <c r="G7458" t="b">
        <v>0</v>
      </c>
    </row>
    <row r="7459" spans="5:7" x14ac:dyDescent="0.25">
      <c r="E7459">
        <v>7453</v>
      </c>
      <c r="G7459" t="b">
        <v>0</v>
      </c>
    </row>
    <row r="7460" spans="5:7" x14ac:dyDescent="0.25">
      <c r="E7460">
        <v>7454</v>
      </c>
      <c r="G7460" t="b">
        <v>0</v>
      </c>
    </row>
    <row r="7461" spans="5:7" x14ac:dyDescent="0.25">
      <c r="E7461">
        <v>7455</v>
      </c>
      <c r="G7461" t="b">
        <v>1</v>
      </c>
    </row>
    <row r="7462" spans="5:7" x14ac:dyDescent="0.25">
      <c r="E7462">
        <v>7456</v>
      </c>
      <c r="G7462" t="b">
        <v>0</v>
      </c>
    </row>
    <row r="7463" spans="5:7" x14ac:dyDescent="0.25">
      <c r="E7463">
        <v>7457</v>
      </c>
      <c r="G7463" t="b">
        <v>0</v>
      </c>
    </row>
    <row r="7464" spans="5:7" x14ac:dyDescent="0.25">
      <c r="E7464">
        <v>7458</v>
      </c>
      <c r="G7464" t="b">
        <v>0</v>
      </c>
    </row>
    <row r="7465" spans="5:7" x14ac:dyDescent="0.25">
      <c r="E7465">
        <v>7459</v>
      </c>
      <c r="G7465" t="b">
        <v>0</v>
      </c>
    </row>
    <row r="7466" spans="5:7" x14ac:dyDescent="0.25">
      <c r="E7466">
        <v>7460</v>
      </c>
      <c r="G7466" t="b">
        <v>0</v>
      </c>
    </row>
    <row r="7467" spans="5:7" x14ac:dyDescent="0.25">
      <c r="E7467">
        <v>7461</v>
      </c>
      <c r="G7467" t="b">
        <v>0</v>
      </c>
    </row>
    <row r="7468" spans="5:7" x14ac:dyDescent="0.25">
      <c r="E7468">
        <v>7462</v>
      </c>
      <c r="G7468" t="b">
        <v>0</v>
      </c>
    </row>
    <row r="7469" spans="5:7" x14ac:dyDescent="0.25">
      <c r="E7469">
        <v>7463</v>
      </c>
      <c r="G7469" t="b">
        <v>0</v>
      </c>
    </row>
    <row r="7470" spans="5:7" x14ac:dyDescent="0.25">
      <c r="E7470">
        <v>7464</v>
      </c>
      <c r="G7470" t="b">
        <v>0</v>
      </c>
    </row>
    <row r="7471" spans="5:7" x14ac:dyDescent="0.25">
      <c r="E7471">
        <v>7465</v>
      </c>
      <c r="G7471" t="b">
        <v>0</v>
      </c>
    </row>
    <row r="7472" spans="5:7" x14ac:dyDescent="0.25">
      <c r="E7472">
        <v>7466</v>
      </c>
      <c r="G7472" t="b">
        <v>0</v>
      </c>
    </row>
    <row r="7473" spans="5:7" x14ac:dyDescent="0.25">
      <c r="E7473">
        <v>7467</v>
      </c>
      <c r="G7473" t="b">
        <v>0</v>
      </c>
    </row>
    <row r="7474" spans="5:7" x14ac:dyDescent="0.25">
      <c r="E7474">
        <v>7468</v>
      </c>
      <c r="G7474" t="b">
        <v>0</v>
      </c>
    </row>
    <row r="7475" spans="5:7" x14ac:dyDescent="0.25">
      <c r="E7475">
        <v>7469</v>
      </c>
      <c r="G7475" t="b">
        <v>0</v>
      </c>
    </row>
    <row r="7476" spans="5:7" x14ac:dyDescent="0.25">
      <c r="E7476">
        <v>7470</v>
      </c>
      <c r="G7476" t="b">
        <v>0</v>
      </c>
    </row>
    <row r="7477" spans="5:7" x14ac:dyDescent="0.25">
      <c r="E7477">
        <v>7471</v>
      </c>
      <c r="G7477" t="b">
        <v>0</v>
      </c>
    </row>
    <row r="7478" spans="5:7" x14ac:dyDescent="0.25">
      <c r="E7478">
        <v>7472</v>
      </c>
      <c r="G7478" t="b">
        <v>0</v>
      </c>
    </row>
    <row r="7479" spans="5:7" x14ac:dyDescent="0.25">
      <c r="E7479">
        <v>7473</v>
      </c>
      <c r="G7479" t="b">
        <v>0</v>
      </c>
    </row>
    <row r="7480" spans="5:7" x14ac:dyDescent="0.25">
      <c r="E7480">
        <v>7474</v>
      </c>
      <c r="G7480" t="b">
        <v>0</v>
      </c>
    </row>
    <row r="7481" spans="5:7" x14ac:dyDescent="0.25">
      <c r="E7481">
        <v>7475</v>
      </c>
      <c r="G7481" t="b">
        <v>0</v>
      </c>
    </row>
    <row r="7482" spans="5:7" x14ac:dyDescent="0.25">
      <c r="E7482">
        <v>7476</v>
      </c>
      <c r="G7482" t="b">
        <v>0</v>
      </c>
    </row>
    <row r="7483" spans="5:7" x14ac:dyDescent="0.25">
      <c r="E7483">
        <v>7477</v>
      </c>
      <c r="G7483" t="b">
        <v>0</v>
      </c>
    </row>
    <row r="7484" spans="5:7" x14ac:dyDescent="0.25">
      <c r="E7484">
        <v>7478</v>
      </c>
      <c r="G7484" t="b">
        <v>0</v>
      </c>
    </row>
    <row r="7485" spans="5:7" x14ac:dyDescent="0.25">
      <c r="E7485">
        <v>7479</v>
      </c>
      <c r="G7485" t="b">
        <v>0</v>
      </c>
    </row>
    <row r="7486" spans="5:7" x14ac:dyDescent="0.25">
      <c r="E7486">
        <v>7480</v>
      </c>
      <c r="G7486" t="b">
        <v>0</v>
      </c>
    </row>
    <row r="7487" spans="5:7" x14ac:dyDescent="0.25">
      <c r="E7487">
        <v>7481</v>
      </c>
      <c r="G7487" t="b">
        <v>0</v>
      </c>
    </row>
    <row r="7488" spans="5:7" x14ac:dyDescent="0.25">
      <c r="E7488">
        <v>7482</v>
      </c>
      <c r="G7488" t="b">
        <v>0</v>
      </c>
    </row>
    <row r="7489" spans="5:7" x14ac:dyDescent="0.25">
      <c r="E7489">
        <v>7483</v>
      </c>
      <c r="G7489" t="b">
        <v>0</v>
      </c>
    </row>
    <row r="7490" spans="5:7" x14ac:dyDescent="0.25">
      <c r="E7490">
        <v>7484</v>
      </c>
      <c r="G7490" t="b">
        <v>1</v>
      </c>
    </row>
    <row r="7491" spans="5:7" x14ac:dyDescent="0.25">
      <c r="E7491">
        <v>7485</v>
      </c>
      <c r="G7491" t="b">
        <v>0</v>
      </c>
    </row>
    <row r="7492" spans="5:7" x14ac:dyDescent="0.25">
      <c r="E7492">
        <v>7486</v>
      </c>
      <c r="G7492" t="b">
        <v>0</v>
      </c>
    </row>
    <row r="7493" spans="5:7" x14ac:dyDescent="0.25">
      <c r="E7493">
        <v>7487</v>
      </c>
      <c r="G7493" t="b">
        <v>0</v>
      </c>
    </row>
    <row r="7494" spans="5:7" x14ac:dyDescent="0.25">
      <c r="E7494">
        <v>7488</v>
      </c>
      <c r="G7494" t="b">
        <v>0</v>
      </c>
    </row>
    <row r="7495" spans="5:7" x14ac:dyDescent="0.25">
      <c r="E7495">
        <v>7489</v>
      </c>
      <c r="G7495" t="b">
        <v>0</v>
      </c>
    </row>
    <row r="7496" spans="5:7" x14ac:dyDescent="0.25">
      <c r="E7496">
        <v>7490</v>
      </c>
      <c r="G7496" t="b">
        <v>0</v>
      </c>
    </row>
    <row r="7497" spans="5:7" x14ac:dyDescent="0.25">
      <c r="E7497">
        <v>7491</v>
      </c>
      <c r="G7497" t="b">
        <v>0</v>
      </c>
    </row>
    <row r="7498" spans="5:7" x14ac:dyDescent="0.25">
      <c r="E7498">
        <v>7492</v>
      </c>
      <c r="G7498" t="b">
        <v>0</v>
      </c>
    </row>
    <row r="7499" spans="5:7" x14ac:dyDescent="0.25">
      <c r="E7499">
        <v>7493</v>
      </c>
      <c r="G7499" t="b">
        <v>0</v>
      </c>
    </row>
    <row r="7500" spans="5:7" x14ac:dyDescent="0.25">
      <c r="E7500">
        <v>7494</v>
      </c>
      <c r="G7500" t="b">
        <v>1</v>
      </c>
    </row>
    <row r="7501" spans="5:7" x14ac:dyDescent="0.25">
      <c r="E7501">
        <v>7495</v>
      </c>
      <c r="G7501" t="b">
        <v>0</v>
      </c>
    </row>
    <row r="7502" spans="5:7" x14ac:dyDescent="0.25">
      <c r="E7502">
        <v>7496</v>
      </c>
      <c r="G7502" t="b">
        <v>0</v>
      </c>
    </row>
    <row r="7503" spans="5:7" x14ac:dyDescent="0.25">
      <c r="E7503">
        <v>7497</v>
      </c>
      <c r="G7503" t="b">
        <v>0</v>
      </c>
    </row>
    <row r="7504" spans="5:7" x14ac:dyDescent="0.25">
      <c r="E7504">
        <v>7498</v>
      </c>
      <c r="G7504" t="b">
        <v>0</v>
      </c>
    </row>
    <row r="7505" spans="5:7" x14ac:dyDescent="0.25">
      <c r="E7505">
        <v>7499</v>
      </c>
      <c r="G7505" t="b">
        <v>0</v>
      </c>
    </row>
    <row r="7506" spans="5:7" x14ac:dyDescent="0.25">
      <c r="E7506">
        <v>7500</v>
      </c>
      <c r="G7506" t="b">
        <v>0</v>
      </c>
    </row>
    <row r="7507" spans="5:7" x14ac:dyDescent="0.25">
      <c r="E7507">
        <v>7501</v>
      </c>
      <c r="G7507" t="b">
        <v>0</v>
      </c>
    </row>
    <row r="7508" spans="5:7" x14ac:dyDescent="0.25">
      <c r="E7508">
        <v>7502</v>
      </c>
      <c r="G7508" t="b">
        <v>1</v>
      </c>
    </row>
    <row r="7509" spans="5:7" x14ac:dyDescent="0.25">
      <c r="E7509">
        <v>7503</v>
      </c>
      <c r="G7509" t="b">
        <v>0</v>
      </c>
    </row>
    <row r="7510" spans="5:7" x14ac:dyDescent="0.25">
      <c r="E7510">
        <v>7504</v>
      </c>
      <c r="G7510" t="b">
        <v>1</v>
      </c>
    </row>
    <row r="7511" spans="5:7" x14ac:dyDescent="0.25">
      <c r="E7511">
        <v>7505</v>
      </c>
      <c r="G7511" t="b">
        <v>0</v>
      </c>
    </row>
    <row r="7512" spans="5:7" x14ac:dyDescent="0.25">
      <c r="E7512">
        <v>7506</v>
      </c>
      <c r="G7512" t="b">
        <v>0</v>
      </c>
    </row>
    <row r="7513" spans="5:7" x14ac:dyDescent="0.25">
      <c r="E7513">
        <v>7507</v>
      </c>
      <c r="G7513" t="b">
        <v>0</v>
      </c>
    </row>
    <row r="7514" spans="5:7" x14ac:dyDescent="0.25">
      <c r="E7514">
        <v>7508</v>
      </c>
      <c r="G7514" t="b">
        <v>0</v>
      </c>
    </row>
    <row r="7515" spans="5:7" x14ac:dyDescent="0.25">
      <c r="E7515">
        <v>7509</v>
      </c>
      <c r="G7515" t="b">
        <v>0</v>
      </c>
    </row>
    <row r="7516" spans="5:7" x14ac:dyDescent="0.25">
      <c r="E7516">
        <v>7510</v>
      </c>
      <c r="G7516" t="b">
        <v>0</v>
      </c>
    </row>
    <row r="7517" spans="5:7" x14ac:dyDescent="0.25">
      <c r="E7517">
        <v>7511</v>
      </c>
      <c r="G7517" t="b">
        <v>0</v>
      </c>
    </row>
    <row r="7518" spans="5:7" x14ac:dyDescent="0.25">
      <c r="E7518">
        <v>7512</v>
      </c>
      <c r="G7518" t="b">
        <v>0</v>
      </c>
    </row>
    <row r="7519" spans="5:7" x14ac:dyDescent="0.25">
      <c r="E7519">
        <v>7513</v>
      </c>
      <c r="G7519" t="b">
        <v>0</v>
      </c>
    </row>
    <row r="7520" spans="5:7" x14ac:dyDescent="0.25">
      <c r="E7520">
        <v>7514</v>
      </c>
      <c r="G7520" t="b">
        <v>0</v>
      </c>
    </row>
    <row r="7521" spans="5:7" x14ac:dyDescent="0.25">
      <c r="E7521">
        <v>7515</v>
      </c>
      <c r="G7521" t="b">
        <v>1</v>
      </c>
    </row>
    <row r="7522" spans="5:7" x14ac:dyDescent="0.25">
      <c r="E7522">
        <v>7516</v>
      </c>
      <c r="G7522" t="b">
        <v>0</v>
      </c>
    </row>
    <row r="7523" spans="5:7" x14ac:dyDescent="0.25">
      <c r="E7523">
        <v>7517</v>
      </c>
      <c r="G7523" t="b">
        <v>0</v>
      </c>
    </row>
    <row r="7524" spans="5:7" x14ac:dyDescent="0.25">
      <c r="E7524">
        <v>7518</v>
      </c>
      <c r="G7524" t="b">
        <v>0</v>
      </c>
    </row>
    <row r="7525" spans="5:7" x14ac:dyDescent="0.25">
      <c r="E7525">
        <v>7519</v>
      </c>
      <c r="G7525" t="b">
        <v>0</v>
      </c>
    </row>
    <row r="7526" spans="5:7" x14ac:dyDescent="0.25">
      <c r="E7526">
        <v>7520</v>
      </c>
      <c r="G7526" t="b">
        <v>0</v>
      </c>
    </row>
    <row r="7527" spans="5:7" x14ac:dyDescent="0.25">
      <c r="E7527">
        <v>7521</v>
      </c>
      <c r="G7527" t="b">
        <v>0</v>
      </c>
    </row>
    <row r="7528" spans="5:7" x14ac:dyDescent="0.25">
      <c r="E7528">
        <v>7522</v>
      </c>
      <c r="G7528" t="b">
        <v>0</v>
      </c>
    </row>
    <row r="7529" spans="5:7" x14ac:dyDescent="0.25">
      <c r="E7529">
        <v>7523</v>
      </c>
      <c r="G7529" t="b">
        <v>0</v>
      </c>
    </row>
    <row r="7530" spans="5:7" x14ac:dyDescent="0.25">
      <c r="E7530">
        <v>7524</v>
      </c>
      <c r="G7530" t="b">
        <v>0</v>
      </c>
    </row>
    <row r="7531" spans="5:7" x14ac:dyDescent="0.25">
      <c r="E7531">
        <v>7525</v>
      </c>
      <c r="G7531" t="b">
        <v>0</v>
      </c>
    </row>
    <row r="7532" spans="5:7" x14ac:dyDescent="0.25">
      <c r="E7532">
        <v>7526</v>
      </c>
      <c r="G7532" t="b">
        <v>0</v>
      </c>
    </row>
    <row r="7533" spans="5:7" x14ac:dyDescent="0.25">
      <c r="E7533">
        <v>7527</v>
      </c>
      <c r="G7533" t="b">
        <v>0</v>
      </c>
    </row>
    <row r="7534" spans="5:7" x14ac:dyDescent="0.25">
      <c r="E7534">
        <v>7528</v>
      </c>
      <c r="G7534" t="b">
        <v>1</v>
      </c>
    </row>
    <row r="7535" spans="5:7" x14ac:dyDescent="0.25">
      <c r="E7535">
        <v>7529</v>
      </c>
      <c r="G7535" t="b">
        <v>0</v>
      </c>
    </row>
    <row r="7536" spans="5:7" x14ac:dyDescent="0.25">
      <c r="E7536">
        <v>7530</v>
      </c>
      <c r="G7536" t="b">
        <v>0</v>
      </c>
    </row>
    <row r="7537" spans="5:7" x14ac:dyDescent="0.25">
      <c r="E7537">
        <v>7531</v>
      </c>
      <c r="G7537" t="b">
        <v>0</v>
      </c>
    </row>
    <row r="7538" spans="5:7" x14ac:dyDescent="0.25">
      <c r="E7538">
        <v>7532</v>
      </c>
      <c r="G7538" t="b">
        <v>0</v>
      </c>
    </row>
    <row r="7539" spans="5:7" x14ac:dyDescent="0.25">
      <c r="E7539">
        <v>7533</v>
      </c>
      <c r="G7539" t="b">
        <v>0</v>
      </c>
    </row>
    <row r="7540" spans="5:7" x14ac:dyDescent="0.25">
      <c r="E7540">
        <v>7534</v>
      </c>
      <c r="G7540" t="b">
        <v>0</v>
      </c>
    </row>
    <row r="7541" spans="5:7" x14ac:dyDescent="0.25">
      <c r="E7541">
        <v>7535</v>
      </c>
      <c r="G7541" t="b">
        <v>0</v>
      </c>
    </row>
    <row r="7542" spans="5:7" x14ac:dyDescent="0.25">
      <c r="E7542">
        <v>7536</v>
      </c>
      <c r="G7542" t="b">
        <v>1</v>
      </c>
    </row>
    <row r="7543" spans="5:7" x14ac:dyDescent="0.25">
      <c r="E7543">
        <v>7537</v>
      </c>
      <c r="G7543" t="b">
        <v>0</v>
      </c>
    </row>
    <row r="7544" spans="5:7" x14ac:dyDescent="0.25">
      <c r="E7544">
        <v>7538</v>
      </c>
      <c r="G7544" t="b">
        <v>1</v>
      </c>
    </row>
    <row r="7545" spans="5:7" x14ac:dyDescent="0.25">
      <c r="E7545">
        <v>7539</v>
      </c>
      <c r="G7545" t="b">
        <v>0</v>
      </c>
    </row>
    <row r="7546" spans="5:7" x14ac:dyDescent="0.25">
      <c r="E7546">
        <v>7540</v>
      </c>
      <c r="G7546" t="b">
        <v>0</v>
      </c>
    </row>
    <row r="7547" spans="5:7" x14ac:dyDescent="0.25">
      <c r="E7547">
        <v>7541</v>
      </c>
      <c r="G7547" t="b">
        <v>0</v>
      </c>
    </row>
    <row r="7548" spans="5:7" x14ac:dyDescent="0.25">
      <c r="E7548">
        <v>7542</v>
      </c>
      <c r="G7548" t="b">
        <v>0</v>
      </c>
    </row>
    <row r="7549" spans="5:7" x14ac:dyDescent="0.25">
      <c r="E7549">
        <v>7543</v>
      </c>
      <c r="G7549" t="b">
        <v>0</v>
      </c>
    </row>
    <row r="7550" spans="5:7" x14ac:dyDescent="0.25">
      <c r="E7550">
        <v>7544</v>
      </c>
      <c r="G7550" t="b">
        <v>0</v>
      </c>
    </row>
    <row r="7551" spans="5:7" x14ac:dyDescent="0.25">
      <c r="E7551">
        <v>7545</v>
      </c>
      <c r="G7551" t="b">
        <v>0</v>
      </c>
    </row>
    <row r="7552" spans="5:7" x14ac:dyDescent="0.25">
      <c r="E7552">
        <v>7546</v>
      </c>
      <c r="G7552" t="b">
        <v>0</v>
      </c>
    </row>
    <row r="7553" spans="5:7" x14ac:dyDescent="0.25">
      <c r="E7553">
        <v>7547</v>
      </c>
      <c r="G7553" t="b">
        <v>0</v>
      </c>
    </row>
    <row r="7554" spans="5:7" x14ac:dyDescent="0.25">
      <c r="E7554">
        <v>7548</v>
      </c>
      <c r="G7554" t="b">
        <v>0</v>
      </c>
    </row>
    <row r="7555" spans="5:7" x14ac:dyDescent="0.25">
      <c r="E7555">
        <v>7549</v>
      </c>
      <c r="G7555" t="b">
        <v>0</v>
      </c>
    </row>
    <row r="7556" spans="5:7" x14ac:dyDescent="0.25">
      <c r="E7556">
        <v>7550</v>
      </c>
      <c r="G7556" t="b">
        <v>0</v>
      </c>
    </row>
    <row r="7557" spans="5:7" x14ac:dyDescent="0.25">
      <c r="E7557">
        <v>7551</v>
      </c>
      <c r="G7557" t="b">
        <v>1</v>
      </c>
    </row>
    <row r="7558" spans="5:7" x14ac:dyDescent="0.25">
      <c r="E7558">
        <v>7552</v>
      </c>
      <c r="G7558" t="b">
        <v>0</v>
      </c>
    </row>
    <row r="7559" spans="5:7" x14ac:dyDescent="0.25">
      <c r="E7559">
        <v>7553</v>
      </c>
      <c r="G7559" t="b">
        <v>0</v>
      </c>
    </row>
    <row r="7560" spans="5:7" x14ac:dyDescent="0.25">
      <c r="E7560">
        <v>7554</v>
      </c>
      <c r="G7560" t="b">
        <v>0</v>
      </c>
    </row>
    <row r="7561" spans="5:7" x14ac:dyDescent="0.25">
      <c r="E7561">
        <v>7555</v>
      </c>
      <c r="G7561" t="b">
        <v>0</v>
      </c>
    </row>
    <row r="7562" spans="5:7" x14ac:dyDescent="0.25">
      <c r="E7562">
        <v>7556</v>
      </c>
      <c r="G7562" t="b">
        <v>0</v>
      </c>
    </row>
    <row r="7563" spans="5:7" x14ac:dyDescent="0.25">
      <c r="E7563">
        <v>7557</v>
      </c>
      <c r="G7563" t="b">
        <v>0</v>
      </c>
    </row>
    <row r="7564" spans="5:7" x14ac:dyDescent="0.25">
      <c r="E7564">
        <v>7558</v>
      </c>
      <c r="G7564" t="b">
        <v>0</v>
      </c>
    </row>
    <row r="7565" spans="5:7" x14ac:dyDescent="0.25">
      <c r="E7565">
        <v>7559</v>
      </c>
      <c r="G7565" t="b">
        <v>1</v>
      </c>
    </row>
    <row r="7566" spans="5:7" x14ac:dyDescent="0.25">
      <c r="E7566">
        <v>7560</v>
      </c>
      <c r="G7566" t="b">
        <v>0</v>
      </c>
    </row>
    <row r="7567" spans="5:7" x14ac:dyDescent="0.25">
      <c r="E7567">
        <v>7561</v>
      </c>
      <c r="G7567" t="b">
        <v>0</v>
      </c>
    </row>
    <row r="7568" spans="5:7" x14ac:dyDescent="0.25">
      <c r="E7568">
        <v>7562</v>
      </c>
      <c r="G7568" t="b">
        <v>0</v>
      </c>
    </row>
    <row r="7569" spans="5:7" x14ac:dyDescent="0.25">
      <c r="E7569">
        <v>7563</v>
      </c>
      <c r="G7569" t="b">
        <v>0</v>
      </c>
    </row>
    <row r="7570" spans="5:7" x14ac:dyDescent="0.25">
      <c r="E7570">
        <v>7564</v>
      </c>
      <c r="G7570" t="b">
        <v>1</v>
      </c>
    </row>
    <row r="7571" spans="5:7" x14ac:dyDescent="0.25">
      <c r="E7571">
        <v>7565</v>
      </c>
      <c r="G7571" t="b">
        <v>0</v>
      </c>
    </row>
    <row r="7572" spans="5:7" x14ac:dyDescent="0.25">
      <c r="E7572">
        <v>7566</v>
      </c>
      <c r="G7572" t="b">
        <v>0</v>
      </c>
    </row>
    <row r="7573" spans="5:7" x14ac:dyDescent="0.25">
      <c r="E7573">
        <v>7567</v>
      </c>
      <c r="G7573" t="b">
        <v>0</v>
      </c>
    </row>
    <row r="7574" spans="5:7" x14ac:dyDescent="0.25">
      <c r="E7574">
        <v>7568</v>
      </c>
      <c r="G7574" t="b">
        <v>0</v>
      </c>
    </row>
    <row r="7575" spans="5:7" x14ac:dyDescent="0.25">
      <c r="E7575">
        <v>7569</v>
      </c>
      <c r="G7575" t="b">
        <v>0</v>
      </c>
    </row>
    <row r="7576" spans="5:7" x14ac:dyDescent="0.25">
      <c r="E7576">
        <v>7570</v>
      </c>
      <c r="G7576" t="b">
        <v>0</v>
      </c>
    </row>
    <row r="7577" spans="5:7" x14ac:dyDescent="0.25">
      <c r="E7577">
        <v>7571</v>
      </c>
      <c r="G7577" t="b">
        <v>0</v>
      </c>
    </row>
    <row r="7578" spans="5:7" x14ac:dyDescent="0.25">
      <c r="E7578">
        <v>7572</v>
      </c>
      <c r="G7578" t="b">
        <v>0</v>
      </c>
    </row>
    <row r="7579" spans="5:7" x14ac:dyDescent="0.25">
      <c r="E7579">
        <v>7573</v>
      </c>
      <c r="G7579" t="b">
        <v>1</v>
      </c>
    </row>
    <row r="7580" spans="5:7" x14ac:dyDescent="0.25">
      <c r="E7580">
        <v>7574</v>
      </c>
      <c r="G7580" t="b">
        <v>0</v>
      </c>
    </row>
    <row r="7581" spans="5:7" x14ac:dyDescent="0.25">
      <c r="E7581">
        <v>7575</v>
      </c>
      <c r="G7581" t="b">
        <v>1</v>
      </c>
    </row>
    <row r="7582" spans="5:7" x14ac:dyDescent="0.25">
      <c r="E7582">
        <v>7576</v>
      </c>
      <c r="G7582" t="b">
        <v>0</v>
      </c>
    </row>
    <row r="7583" spans="5:7" x14ac:dyDescent="0.25">
      <c r="E7583">
        <v>7577</v>
      </c>
      <c r="G7583" t="b">
        <v>0</v>
      </c>
    </row>
    <row r="7584" spans="5:7" x14ac:dyDescent="0.25">
      <c r="E7584">
        <v>7578</v>
      </c>
      <c r="G7584" t="b">
        <v>0</v>
      </c>
    </row>
    <row r="7585" spans="5:7" x14ac:dyDescent="0.25">
      <c r="E7585">
        <v>7579</v>
      </c>
      <c r="G7585" t="b">
        <v>1</v>
      </c>
    </row>
    <row r="7586" spans="5:7" x14ac:dyDescent="0.25">
      <c r="E7586">
        <v>7580</v>
      </c>
      <c r="G7586" t="b">
        <v>1</v>
      </c>
    </row>
    <row r="7587" spans="5:7" x14ac:dyDescent="0.25">
      <c r="E7587">
        <v>7581</v>
      </c>
      <c r="G7587" t="b">
        <v>0</v>
      </c>
    </row>
    <row r="7588" spans="5:7" x14ac:dyDescent="0.25">
      <c r="E7588">
        <v>7582</v>
      </c>
      <c r="G7588" t="b">
        <v>0</v>
      </c>
    </row>
    <row r="7589" spans="5:7" x14ac:dyDescent="0.25">
      <c r="E7589">
        <v>7583</v>
      </c>
      <c r="G7589" t="b">
        <v>0</v>
      </c>
    </row>
    <row r="7590" spans="5:7" x14ac:dyDescent="0.25">
      <c r="E7590">
        <v>7584</v>
      </c>
      <c r="G7590" t="b">
        <v>0</v>
      </c>
    </row>
    <row r="7591" spans="5:7" x14ac:dyDescent="0.25">
      <c r="E7591">
        <v>7585</v>
      </c>
      <c r="G7591" t="b">
        <v>0</v>
      </c>
    </row>
    <row r="7592" spans="5:7" x14ac:dyDescent="0.25">
      <c r="E7592">
        <v>7586</v>
      </c>
      <c r="G7592" t="b">
        <v>0</v>
      </c>
    </row>
    <row r="7593" spans="5:7" x14ac:dyDescent="0.25">
      <c r="E7593">
        <v>7587</v>
      </c>
      <c r="G7593" t="b">
        <v>0</v>
      </c>
    </row>
    <row r="7594" spans="5:7" x14ac:dyDescent="0.25">
      <c r="E7594">
        <v>7588</v>
      </c>
      <c r="G7594" t="b">
        <v>0</v>
      </c>
    </row>
    <row r="7595" spans="5:7" x14ac:dyDescent="0.25">
      <c r="E7595">
        <v>7589</v>
      </c>
      <c r="G7595" t="b">
        <v>0</v>
      </c>
    </row>
    <row r="7596" spans="5:7" x14ac:dyDescent="0.25">
      <c r="E7596">
        <v>7590</v>
      </c>
      <c r="G7596" t="b">
        <v>0</v>
      </c>
    </row>
    <row r="7597" spans="5:7" x14ac:dyDescent="0.25">
      <c r="E7597">
        <v>7591</v>
      </c>
      <c r="G7597" t="b">
        <v>0</v>
      </c>
    </row>
    <row r="7598" spans="5:7" x14ac:dyDescent="0.25">
      <c r="E7598">
        <v>7592</v>
      </c>
      <c r="G7598" t="b">
        <v>0</v>
      </c>
    </row>
    <row r="7599" spans="5:7" x14ac:dyDescent="0.25">
      <c r="E7599">
        <v>7593</v>
      </c>
      <c r="G7599" t="b">
        <v>0</v>
      </c>
    </row>
    <row r="7600" spans="5:7" x14ac:dyDescent="0.25">
      <c r="E7600">
        <v>7594</v>
      </c>
      <c r="G7600" t="b">
        <v>0</v>
      </c>
    </row>
    <row r="7601" spans="5:7" x14ac:dyDescent="0.25">
      <c r="E7601">
        <v>7595</v>
      </c>
      <c r="G7601" t="b">
        <v>0</v>
      </c>
    </row>
    <row r="7602" spans="5:7" x14ac:dyDescent="0.25">
      <c r="E7602">
        <v>7596</v>
      </c>
      <c r="G7602" t="b">
        <v>1</v>
      </c>
    </row>
    <row r="7603" spans="5:7" x14ac:dyDescent="0.25">
      <c r="E7603">
        <v>7597</v>
      </c>
      <c r="G7603" t="b">
        <v>1</v>
      </c>
    </row>
    <row r="7604" spans="5:7" x14ac:dyDescent="0.25">
      <c r="E7604">
        <v>7598</v>
      </c>
      <c r="G7604" t="b">
        <v>1</v>
      </c>
    </row>
    <row r="7605" spans="5:7" x14ac:dyDescent="0.25">
      <c r="E7605">
        <v>7599</v>
      </c>
      <c r="G7605" t="b">
        <v>0</v>
      </c>
    </row>
    <row r="7606" spans="5:7" x14ac:dyDescent="0.25">
      <c r="E7606">
        <v>7600</v>
      </c>
      <c r="G7606" t="b">
        <v>0</v>
      </c>
    </row>
    <row r="7607" spans="5:7" x14ac:dyDescent="0.25">
      <c r="E7607">
        <v>7601</v>
      </c>
      <c r="G7607" t="b">
        <v>0</v>
      </c>
    </row>
    <row r="7608" spans="5:7" x14ac:dyDescent="0.25">
      <c r="E7608">
        <v>7602</v>
      </c>
      <c r="G7608" t="b">
        <v>0</v>
      </c>
    </row>
    <row r="7609" spans="5:7" x14ac:dyDescent="0.25">
      <c r="E7609">
        <v>7603</v>
      </c>
      <c r="G7609" t="b">
        <v>0</v>
      </c>
    </row>
    <row r="7610" spans="5:7" x14ac:dyDescent="0.25">
      <c r="E7610">
        <v>7604</v>
      </c>
      <c r="G7610" t="b">
        <v>0</v>
      </c>
    </row>
    <row r="7611" spans="5:7" x14ac:dyDescent="0.25">
      <c r="E7611">
        <v>7605</v>
      </c>
      <c r="G7611" t="b">
        <v>0</v>
      </c>
    </row>
    <row r="7612" spans="5:7" x14ac:dyDescent="0.25">
      <c r="E7612">
        <v>7606</v>
      </c>
      <c r="G7612" t="b">
        <v>0</v>
      </c>
    </row>
    <row r="7613" spans="5:7" x14ac:dyDescent="0.25">
      <c r="E7613">
        <v>7607</v>
      </c>
      <c r="G7613" t="b">
        <v>1</v>
      </c>
    </row>
    <row r="7614" spans="5:7" x14ac:dyDescent="0.25">
      <c r="E7614">
        <v>7608</v>
      </c>
      <c r="G7614" t="b">
        <v>0</v>
      </c>
    </row>
    <row r="7615" spans="5:7" x14ac:dyDescent="0.25">
      <c r="E7615">
        <v>7609</v>
      </c>
      <c r="G7615" t="b">
        <v>0</v>
      </c>
    </row>
    <row r="7616" spans="5:7" x14ac:dyDescent="0.25">
      <c r="E7616">
        <v>7610</v>
      </c>
      <c r="G7616" t="b">
        <v>0</v>
      </c>
    </row>
    <row r="7617" spans="5:7" x14ac:dyDescent="0.25">
      <c r="E7617">
        <v>7611</v>
      </c>
      <c r="G7617" t="b">
        <v>0</v>
      </c>
    </row>
    <row r="7618" spans="5:7" x14ac:dyDescent="0.25">
      <c r="E7618">
        <v>7612</v>
      </c>
      <c r="G7618" t="b">
        <v>0</v>
      </c>
    </row>
    <row r="7619" spans="5:7" x14ac:dyDescent="0.25">
      <c r="E7619">
        <v>7613</v>
      </c>
      <c r="G7619" t="b">
        <v>0</v>
      </c>
    </row>
    <row r="7620" spans="5:7" x14ac:dyDescent="0.25">
      <c r="E7620">
        <v>7614</v>
      </c>
      <c r="G7620" t="b">
        <v>0</v>
      </c>
    </row>
    <row r="7621" spans="5:7" x14ac:dyDescent="0.25">
      <c r="E7621">
        <v>7615</v>
      </c>
      <c r="G7621" t="b">
        <v>0</v>
      </c>
    </row>
    <row r="7622" spans="5:7" x14ac:dyDescent="0.25">
      <c r="E7622">
        <v>7616</v>
      </c>
      <c r="G7622" t="b">
        <v>0</v>
      </c>
    </row>
    <row r="7623" spans="5:7" x14ac:dyDescent="0.25">
      <c r="E7623">
        <v>7617</v>
      </c>
      <c r="G7623" t="b">
        <v>0</v>
      </c>
    </row>
    <row r="7624" spans="5:7" x14ac:dyDescent="0.25">
      <c r="E7624">
        <v>7618</v>
      </c>
      <c r="G7624" t="b">
        <v>0</v>
      </c>
    </row>
    <row r="7625" spans="5:7" x14ac:dyDescent="0.25">
      <c r="E7625">
        <v>7619</v>
      </c>
      <c r="G7625" t="b">
        <v>0</v>
      </c>
    </row>
    <row r="7626" spans="5:7" x14ac:dyDescent="0.25">
      <c r="E7626">
        <v>7620</v>
      </c>
      <c r="G7626" t="b">
        <v>0</v>
      </c>
    </row>
    <row r="7627" spans="5:7" x14ac:dyDescent="0.25">
      <c r="E7627">
        <v>7621</v>
      </c>
      <c r="G7627" t="b">
        <v>0</v>
      </c>
    </row>
    <row r="7628" spans="5:7" x14ac:dyDescent="0.25">
      <c r="E7628">
        <v>7622</v>
      </c>
      <c r="G7628" t="b">
        <v>0</v>
      </c>
    </row>
    <row r="7629" spans="5:7" x14ac:dyDescent="0.25">
      <c r="E7629">
        <v>7623</v>
      </c>
      <c r="G7629" t="b">
        <v>0</v>
      </c>
    </row>
    <row r="7630" spans="5:7" x14ac:dyDescent="0.25">
      <c r="E7630">
        <v>7624</v>
      </c>
      <c r="G7630" t="b">
        <v>0</v>
      </c>
    </row>
    <row r="7631" spans="5:7" x14ac:dyDescent="0.25">
      <c r="E7631">
        <v>7625</v>
      </c>
      <c r="G7631" t="b">
        <v>0</v>
      </c>
    </row>
    <row r="7632" spans="5:7" x14ac:dyDescent="0.25">
      <c r="E7632">
        <v>7626</v>
      </c>
      <c r="G7632" t="b">
        <v>0</v>
      </c>
    </row>
    <row r="7633" spans="5:7" x14ac:dyDescent="0.25">
      <c r="E7633">
        <v>7627</v>
      </c>
      <c r="G7633" t="b">
        <v>0</v>
      </c>
    </row>
    <row r="7634" spans="5:7" x14ac:dyDescent="0.25">
      <c r="E7634">
        <v>7628</v>
      </c>
      <c r="G7634" t="b">
        <v>0</v>
      </c>
    </row>
    <row r="7635" spans="5:7" x14ac:dyDescent="0.25">
      <c r="E7635">
        <v>7629</v>
      </c>
      <c r="G7635" t="b">
        <v>0</v>
      </c>
    </row>
    <row r="7636" spans="5:7" x14ac:dyDescent="0.25">
      <c r="E7636">
        <v>7630</v>
      </c>
      <c r="G7636" t="b">
        <v>0</v>
      </c>
    </row>
    <row r="7637" spans="5:7" x14ac:dyDescent="0.25">
      <c r="E7637">
        <v>7631</v>
      </c>
      <c r="G7637" t="b">
        <v>0</v>
      </c>
    </row>
    <row r="7638" spans="5:7" x14ac:dyDescent="0.25">
      <c r="E7638">
        <v>7632</v>
      </c>
      <c r="G7638" t="b">
        <v>0</v>
      </c>
    </row>
    <row r="7639" spans="5:7" x14ac:dyDescent="0.25">
      <c r="E7639">
        <v>7633</v>
      </c>
      <c r="G7639" t="b">
        <v>0</v>
      </c>
    </row>
    <row r="7640" spans="5:7" x14ac:dyDescent="0.25">
      <c r="E7640">
        <v>7634</v>
      </c>
      <c r="G7640" t="b">
        <v>1</v>
      </c>
    </row>
    <row r="7641" spans="5:7" x14ac:dyDescent="0.25">
      <c r="E7641">
        <v>7635</v>
      </c>
      <c r="G7641" t="b">
        <v>0</v>
      </c>
    </row>
    <row r="7642" spans="5:7" x14ac:dyDescent="0.25">
      <c r="E7642">
        <v>7636</v>
      </c>
      <c r="G7642" t="b">
        <v>0</v>
      </c>
    </row>
    <row r="7643" spans="5:7" x14ac:dyDescent="0.25">
      <c r="E7643">
        <v>7637</v>
      </c>
      <c r="G7643" t="b">
        <v>0</v>
      </c>
    </row>
    <row r="7644" spans="5:7" x14ac:dyDescent="0.25">
      <c r="E7644">
        <v>7638</v>
      </c>
      <c r="G7644" t="b">
        <v>0</v>
      </c>
    </row>
    <row r="7645" spans="5:7" x14ac:dyDescent="0.25">
      <c r="E7645">
        <v>7639</v>
      </c>
      <c r="G7645" t="b">
        <v>0</v>
      </c>
    </row>
    <row r="7646" spans="5:7" x14ac:dyDescent="0.25">
      <c r="E7646">
        <v>7640</v>
      </c>
      <c r="G7646" t="b">
        <v>0</v>
      </c>
    </row>
    <row r="7647" spans="5:7" x14ac:dyDescent="0.25">
      <c r="E7647">
        <v>7641</v>
      </c>
      <c r="G7647" t="b">
        <v>0</v>
      </c>
    </row>
    <row r="7648" spans="5:7" x14ac:dyDescent="0.25">
      <c r="E7648">
        <v>7642</v>
      </c>
      <c r="G7648" t="b">
        <v>1</v>
      </c>
    </row>
    <row r="7649" spans="5:7" x14ac:dyDescent="0.25">
      <c r="E7649">
        <v>7643</v>
      </c>
      <c r="G7649" t="b">
        <v>0</v>
      </c>
    </row>
    <row r="7650" spans="5:7" x14ac:dyDescent="0.25">
      <c r="E7650">
        <v>7644</v>
      </c>
      <c r="G7650" t="b">
        <v>0</v>
      </c>
    </row>
    <row r="7651" spans="5:7" x14ac:dyDescent="0.25">
      <c r="E7651">
        <v>7645</v>
      </c>
      <c r="G7651" t="b">
        <v>0</v>
      </c>
    </row>
    <row r="7652" spans="5:7" x14ac:dyDescent="0.25">
      <c r="E7652">
        <v>7646</v>
      </c>
      <c r="G7652" t="b">
        <v>0</v>
      </c>
    </row>
    <row r="7653" spans="5:7" x14ac:dyDescent="0.25">
      <c r="E7653">
        <v>7647</v>
      </c>
      <c r="G7653" t="b">
        <v>0</v>
      </c>
    </row>
    <row r="7654" spans="5:7" x14ac:dyDescent="0.25">
      <c r="E7654">
        <v>7648</v>
      </c>
      <c r="G7654" t="b">
        <v>0</v>
      </c>
    </row>
    <row r="7655" spans="5:7" x14ac:dyDescent="0.25">
      <c r="E7655">
        <v>7649</v>
      </c>
      <c r="G7655" t="b">
        <v>0</v>
      </c>
    </row>
    <row r="7656" spans="5:7" x14ac:dyDescent="0.25">
      <c r="E7656">
        <v>7650</v>
      </c>
      <c r="G7656" t="b">
        <v>0</v>
      </c>
    </row>
    <row r="7657" spans="5:7" x14ac:dyDescent="0.25">
      <c r="E7657">
        <v>7651</v>
      </c>
      <c r="G7657" t="b">
        <v>0</v>
      </c>
    </row>
    <row r="7658" spans="5:7" x14ac:dyDescent="0.25">
      <c r="E7658">
        <v>7652</v>
      </c>
      <c r="G7658" t="b">
        <v>0</v>
      </c>
    </row>
    <row r="7659" spans="5:7" x14ac:dyDescent="0.25">
      <c r="E7659">
        <v>7653</v>
      </c>
      <c r="G7659" t="b">
        <v>0</v>
      </c>
    </row>
    <row r="7660" spans="5:7" x14ac:dyDescent="0.25">
      <c r="E7660">
        <v>7654</v>
      </c>
      <c r="G7660" t="b">
        <v>0</v>
      </c>
    </row>
    <row r="7661" spans="5:7" x14ac:dyDescent="0.25">
      <c r="E7661">
        <v>7655</v>
      </c>
      <c r="G7661" t="b">
        <v>0</v>
      </c>
    </row>
    <row r="7662" spans="5:7" x14ac:dyDescent="0.25">
      <c r="E7662">
        <v>7656</v>
      </c>
      <c r="G7662" t="b">
        <v>0</v>
      </c>
    </row>
    <row r="7663" spans="5:7" x14ac:dyDescent="0.25">
      <c r="E7663">
        <v>7657</v>
      </c>
      <c r="G7663" t="b">
        <v>0</v>
      </c>
    </row>
    <row r="7664" spans="5:7" x14ac:dyDescent="0.25">
      <c r="E7664">
        <v>7658</v>
      </c>
      <c r="G7664" t="b">
        <v>0</v>
      </c>
    </row>
    <row r="7665" spans="5:7" x14ac:dyDescent="0.25">
      <c r="E7665">
        <v>7659</v>
      </c>
      <c r="G7665" t="b">
        <v>0</v>
      </c>
    </row>
    <row r="7666" spans="5:7" x14ac:dyDescent="0.25">
      <c r="E7666">
        <v>7660</v>
      </c>
      <c r="G7666" t="b">
        <v>0</v>
      </c>
    </row>
    <row r="7667" spans="5:7" x14ac:dyDescent="0.25">
      <c r="E7667">
        <v>7661</v>
      </c>
      <c r="G7667" t="b">
        <v>0</v>
      </c>
    </row>
    <row r="7668" spans="5:7" x14ac:dyDescent="0.25">
      <c r="E7668">
        <v>7662</v>
      </c>
      <c r="G7668" t="b">
        <v>0</v>
      </c>
    </row>
    <row r="7669" spans="5:7" x14ac:dyDescent="0.25">
      <c r="E7669">
        <v>7663</v>
      </c>
      <c r="G7669" t="b">
        <v>0</v>
      </c>
    </row>
    <row r="7670" spans="5:7" x14ac:dyDescent="0.25">
      <c r="E7670">
        <v>7664</v>
      </c>
      <c r="G7670" t="b">
        <v>0</v>
      </c>
    </row>
    <row r="7671" spans="5:7" x14ac:dyDescent="0.25">
      <c r="E7671">
        <v>7665</v>
      </c>
      <c r="G7671" t="b">
        <v>0</v>
      </c>
    </row>
    <row r="7672" spans="5:7" x14ac:dyDescent="0.25">
      <c r="E7672">
        <v>7666</v>
      </c>
      <c r="G7672" t="b">
        <v>0</v>
      </c>
    </row>
    <row r="7673" spans="5:7" x14ac:dyDescent="0.25">
      <c r="E7673">
        <v>7667</v>
      </c>
      <c r="G7673" t="b">
        <v>1</v>
      </c>
    </row>
    <row r="7674" spans="5:7" x14ac:dyDescent="0.25">
      <c r="E7674">
        <v>7668</v>
      </c>
      <c r="G7674" t="b">
        <v>0</v>
      </c>
    </row>
    <row r="7675" spans="5:7" x14ac:dyDescent="0.25">
      <c r="E7675">
        <v>7669</v>
      </c>
      <c r="G7675" t="b">
        <v>0</v>
      </c>
    </row>
    <row r="7676" spans="5:7" x14ac:dyDescent="0.25">
      <c r="E7676">
        <v>7670</v>
      </c>
      <c r="G7676" t="b">
        <v>0</v>
      </c>
    </row>
    <row r="7677" spans="5:7" x14ac:dyDescent="0.25">
      <c r="E7677">
        <v>7671</v>
      </c>
      <c r="G7677" t="b">
        <v>0</v>
      </c>
    </row>
    <row r="7678" spans="5:7" x14ac:dyDescent="0.25">
      <c r="E7678">
        <v>7672</v>
      </c>
      <c r="G7678" t="b">
        <v>0</v>
      </c>
    </row>
    <row r="7679" spans="5:7" x14ac:dyDescent="0.25">
      <c r="E7679">
        <v>7673</v>
      </c>
      <c r="G7679" t="b">
        <v>0</v>
      </c>
    </row>
    <row r="7680" spans="5:7" x14ac:dyDescent="0.25">
      <c r="E7680">
        <v>7674</v>
      </c>
      <c r="G7680" t="b">
        <v>0</v>
      </c>
    </row>
    <row r="7681" spans="5:7" x14ac:dyDescent="0.25">
      <c r="E7681">
        <v>7675</v>
      </c>
      <c r="G7681" t="b">
        <v>0</v>
      </c>
    </row>
    <row r="7682" spans="5:7" x14ac:dyDescent="0.25">
      <c r="E7682">
        <v>7676</v>
      </c>
      <c r="G7682" t="b">
        <v>0</v>
      </c>
    </row>
    <row r="7683" spans="5:7" x14ac:dyDescent="0.25">
      <c r="E7683">
        <v>7677</v>
      </c>
      <c r="G7683" t="b">
        <v>0</v>
      </c>
    </row>
    <row r="7684" spans="5:7" x14ac:dyDescent="0.25">
      <c r="E7684">
        <v>7678</v>
      </c>
      <c r="G7684" t="b">
        <v>0</v>
      </c>
    </row>
    <row r="7685" spans="5:7" x14ac:dyDescent="0.25">
      <c r="E7685">
        <v>7679</v>
      </c>
      <c r="G7685" t="b">
        <v>0</v>
      </c>
    </row>
    <row r="7686" spans="5:7" x14ac:dyDescent="0.25">
      <c r="E7686">
        <v>7680</v>
      </c>
      <c r="G7686" t="b">
        <v>0</v>
      </c>
    </row>
    <row r="7687" spans="5:7" x14ac:dyDescent="0.25">
      <c r="E7687">
        <v>7681</v>
      </c>
      <c r="G7687" t="b">
        <v>0</v>
      </c>
    </row>
    <row r="7688" spans="5:7" x14ac:dyDescent="0.25">
      <c r="E7688">
        <v>7682</v>
      </c>
      <c r="G7688" t="b">
        <v>0</v>
      </c>
    </row>
    <row r="7689" spans="5:7" x14ac:dyDescent="0.25">
      <c r="E7689">
        <v>7683</v>
      </c>
      <c r="G7689" t="b">
        <v>0</v>
      </c>
    </row>
    <row r="7690" spans="5:7" x14ac:dyDescent="0.25">
      <c r="E7690">
        <v>7684</v>
      </c>
      <c r="G7690" t="b">
        <v>0</v>
      </c>
    </row>
    <row r="7691" spans="5:7" x14ac:dyDescent="0.25">
      <c r="E7691">
        <v>7685</v>
      </c>
      <c r="G7691" t="b">
        <v>1</v>
      </c>
    </row>
    <row r="7692" spans="5:7" x14ac:dyDescent="0.25">
      <c r="E7692">
        <v>7686</v>
      </c>
      <c r="G7692" t="b">
        <v>0</v>
      </c>
    </row>
    <row r="7693" spans="5:7" x14ac:dyDescent="0.25">
      <c r="E7693">
        <v>7687</v>
      </c>
      <c r="G7693" t="b">
        <v>0</v>
      </c>
    </row>
    <row r="7694" spans="5:7" x14ac:dyDescent="0.25">
      <c r="E7694">
        <v>7688</v>
      </c>
      <c r="G7694" t="b">
        <v>0</v>
      </c>
    </row>
    <row r="7695" spans="5:7" x14ac:dyDescent="0.25">
      <c r="E7695">
        <v>7689</v>
      </c>
      <c r="G7695" t="b">
        <v>0</v>
      </c>
    </row>
    <row r="7696" spans="5:7" x14ac:dyDescent="0.25">
      <c r="E7696">
        <v>7690</v>
      </c>
      <c r="G7696" t="b">
        <v>0</v>
      </c>
    </row>
    <row r="7697" spans="5:7" x14ac:dyDescent="0.25">
      <c r="E7697">
        <v>7691</v>
      </c>
      <c r="G7697" t="b">
        <v>0</v>
      </c>
    </row>
    <row r="7698" spans="5:7" x14ac:dyDescent="0.25">
      <c r="E7698">
        <v>7692</v>
      </c>
      <c r="G7698" t="b">
        <v>0</v>
      </c>
    </row>
    <row r="7699" spans="5:7" x14ac:dyDescent="0.25">
      <c r="E7699">
        <v>7693</v>
      </c>
      <c r="G7699" t="b">
        <v>0</v>
      </c>
    </row>
    <row r="7700" spans="5:7" x14ac:dyDescent="0.25">
      <c r="E7700">
        <v>7694</v>
      </c>
      <c r="G7700" t="b">
        <v>0</v>
      </c>
    </row>
    <row r="7701" spans="5:7" x14ac:dyDescent="0.25">
      <c r="E7701">
        <v>7695</v>
      </c>
      <c r="G7701" t="b">
        <v>0</v>
      </c>
    </row>
    <row r="7702" spans="5:7" x14ac:dyDescent="0.25">
      <c r="E7702">
        <v>7696</v>
      </c>
      <c r="G7702" t="b">
        <v>0</v>
      </c>
    </row>
    <row r="7703" spans="5:7" x14ac:dyDescent="0.25">
      <c r="E7703">
        <v>7697</v>
      </c>
      <c r="G7703" t="b">
        <v>0</v>
      </c>
    </row>
    <row r="7704" spans="5:7" x14ac:dyDescent="0.25">
      <c r="E7704">
        <v>7698</v>
      </c>
      <c r="G7704" t="b">
        <v>0</v>
      </c>
    </row>
    <row r="7705" spans="5:7" x14ac:dyDescent="0.25">
      <c r="E7705">
        <v>7699</v>
      </c>
      <c r="G7705" t="b">
        <v>0</v>
      </c>
    </row>
    <row r="7706" spans="5:7" x14ac:dyDescent="0.25">
      <c r="E7706">
        <v>7700</v>
      </c>
      <c r="G7706" t="b">
        <v>0</v>
      </c>
    </row>
    <row r="7707" spans="5:7" x14ac:dyDescent="0.25">
      <c r="E7707">
        <v>7701</v>
      </c>
      <c r="G7707" t="b">
        <v>0</v>
      </c>
    </row>
    <row r="7708" spans="5:7" x14ac:dyDescent="0.25">
      <c r="E7708">
        <v>7702</v>
      </c>
      <c r="G7708" t="b">
        <v>0</v>
      </c>
    </row>
    <row r="7709" spans="5:7" x14ac:dyDescent="0.25">
      <c r="E7709">
        <v>7703</v>
      </c>
      <c r="G7709" t="b">
        <v>0</v>
      </c>
    </row>
    <row r="7710" spans="5:7" x14ac:dyDescent="0.25">
      <c r="E7710">
        <v>7704</v>
      </c>
      <c r="G7710" t="b">
        <v>0</v>
      </c>
    </row>
    <row r="7711" spans="5:7" x14ac:dyDescent="0.25">
      <c r="E7711">
        <v>7705</v>
      </c>
      <c r="G7711" t="b">
        <v>0</v>
      </c>
    </row>
    <row r="7712" spans="5:7" x14ac:dyDescent="0.25">
      <c r="E7712">
        <v>7706</v>
      </c>
      <c r="G7712" t="b">
        <v>0</v>
      </c>
    </row>
    <row r="7713" spans="5:7" x14ac:dyDescent="0.25">
      <c r="E7713">
        <v>7707</v>
      </c>
      <c r="G7713" t="b">
        <v>0</v>
      </c>
    </row>
    <row r="7714" spans="5:7" x14ac:dyDescent="0.25">
      <c r="E7714">
        <v>7708</v>
      </c>
      <c r="G7714" t="b">
        <v>0</v>
      </c>
    </row>
    <row r="7715" spans="5:7" x14ac:dyDescent="0.25">
      <c r="E7715">
        <v>7709</v>
      </c>
      <c r="G7715" t="b">
        <v>0</v>
      </c>
    </row>
    <row r="7716" spans="5:7" x14ac:dyDescent="0.25">
      <c r="E7716">
        <v>7710</v>
      </c>
      <c r="G7716" t="b">
        <v>0</v>
      </c>
    </row>
    <row r="7717" spans="5:7" x14ac:dyDescent="0.25">
      <c r="E7717">
        <v>7711</v>
      </c>
      <c r="G7717" t="b">
        <v>0</v>
      </c>
    </row>
    <row r="7718" spans="5:7" x14ac:dyDescent="0.25">
      <c r="E7718">
        <v>7712</v>
      </c>
      <c r="G7718" t="b">
        <v>0</v>
      </c>
    </row>
    <row r="7719" spans="5:7" x14ac:dyDescent="0.25">
      <c r="E7719">
        <v>7713</v>
      </c>
      <c r="G7719" t="b">
        <v>0</v>
      </c>
    </row>
    <row r="7720" spans="5:7" x14ac:dyDescent="0.25">
      <c r="E7720">
        <v>7714</v>
      </c>
      <c r="G7720" t="b">
        <v>0</v>
      </c>
    </row>
    <row r="7721" spans="5:7" x14ac:dyDescent="0.25">
      <c r="E7721">
        <v>7715</v>
      </c>
      <c r="G7721" t="b">
        <v>0</v>
      </c>
    </row>
    <row r="7722" spans="5:7" x14ac:dyDescent="0.25">
      <c r="E7722">
        <v>7716</v>
      </c>
      <c r="G7722" t="b">
        <v>0</v>
      </c>
    </row>
    <row r="7723" spans="5:7" x14ac:dyDescent="0.25">
      <c r="E7723">
        <v>7717</v>
      </c>
      <c r="G7723" t="b">
        <v>0</v>
      </c>
    </row>
    <row r="7724" spans="5:7" x14ac:dyDescent="0.25">
      <c r="E7724">
        <v>7718</v>
      </c>
      <c r="G7724" t="b">
        <v>0</v>
      </c>
    </row>
    <row r="7725" spans="5:7" x14ac:dyDescent="0.25">
      <c r="E7725">
        <v>7719</v>
      </c>
      <c r="G7725" t="b">
        <v>0</v>
      </c>
    </row>
    <row r="7726" spans="5:7" x14ac:dyDescent="0.25">
      <c r="E7726">
        <v>7720</v>
      </c>
      <c r="G7726" t="b">
        <v>0</v>
      </c>
    </row>
    <row r="7727" spans="5:7" x14ac:dyDescent="0.25">
      <c r="E7727">
        <v>7721</v>
      </c>
      <c r="G7727" t="b">
        <v>0</v>
      </c>
    </row>
    <row r="7728" spans="5:7" x14ac:dyDescent="0.25">
      <c r="E7728">
        <v>7722</v>
      </c>
      <c r="G7728" t="b">
        <v>0</v>
      </c>
    </row>
    <row r="7729" spans="5:7" x14ac:dyDescent="0.25">
      <c r="E7729">
        <v>7723</v>
      </c>
      <c r="G7729" t="b">
        <v>1</v>
      </c>
    </row>
    <row r="7730" spans="5:7" x14ac:dyDescent="0.25">
      <c r="E7730">
        <v>7724</v>
      </c>
      <c r="G7730" t="b">
        <v>0</v>
      </c>
    </row>
    <row r="7731" spans="5:7" x14ac:dyDescent="0.25">
      <c r="E7731">
        <v>7725</v>
      </c>
      <c r="G7731" t="b">
        <v>0</v>
      </c>
    </row>
    <row r="7732" spans="5:7" x14ac:dyDescent="0.25">
      <c r="E7732">
        <v>7726</v>
      </c>
      <c r="G7732" t="b">
        <v>1</v>
      </c>
    </row>
    <row r="7733" spans="5:7" x14ac:dyDescent="0.25">
      <c r="E7733">
        <v>7727</v>
      </c>
      <c r="G7733" t="b">
        <v>0</v>
      </c>
    </row>
    <row r="7734" spans="5:7" x14ac:dyDescent="0.25">
      <c r="E7734">
        <v>7728</v>
      </c>
      <c r="G7734" t="b">
        <v>0</v>
      </c>
    </row>
    <row r="7735" spans="5:7" x14ac:dyDescent="0.25">
      <c r="E7735">
        <v>7729</v>
      </c>
      <c r="G7735" t="b">
        <v>0</v>
      </c>
    </row>
    <row r="7736" spans="5:7" x14ac:dyDescent="0.25">
      <c r="E7736">
        <v>7730</v>
      </c>
      <c r="G7736" t="b">
        <v>0</v>
      </c>
    </row>
    <row r="7737" spans="5:7" x14ac:dyDescent="0.25">
      <c r="E7737">
        <v>7731</v>
      </c>
      <c r="G7737" t="b">
        <v>0</v>
      </c>
    </row>
    <row r="7738" spans="5:7" x14ac:dyDescent="0.25">
      <c r="E7738">
        <v>7732</v>
      </c>
      <c r="G7738" t="b">
        <v>0</v>
      </c>
    </row>
    <row r="7739" spans="5:7" x14ac:dyDescent="0.25">
      <c r="E7739">
        <v>7733</v>
      </c>
      <c r="G7739" t="b">
        <v>0</v>
      </c>
    </row>
    <row r="7740" spans="5:7" x14ac:dyDescent="0.25">
      <c r="E7740">
        <v>7734</v>
      </c>
      <c r="G7740" t="b">
        <v>0</v>
      </c>
    </row>
    <row r="7741" spans="5:7" x14ac:dyDescent="0.25">
      <c r="E7741">
        <v>7735</v>
      </c>
      <c r="G7741" t="b">
        <v>0</v>
      </c>
    </row>
    <row r="7742" spans="5:7" x14ac:dyDescent="0.25">
      <c r="E7742">
        <v>7736</v>
      </c>
      <c r="G7742" t="b">
        <v>0</v>
      </c>
    </row>
    <row r="7743" spans="5:7" x14ac:dyDescent="0.25">
      <c r="E7743">
        <v>7737</v>
      </c>
      <c r="G7743" t="b">
        <v>0</v>
      </c>
    </row>
    <row r="7744" spans="5:7" x14ac:dyDescent="0.25">
      <c r="E7744">
        <v>7738</v>
      </c>
      <c r="G7744" t="b">
        <v>0</v>
      </c>
    </row>
    <row r="7745" spans="5:7" x14ac:dyDescent="0.25">
      <c r="E7745">
        <v>7739</v>
      </c>
      <c r="G7745" t="b">
        <v>0</v>
      </c>
    </row>
    <row r="7746" spans="5:7" x14ac:dyDescent="0.25">
      <c r="E7746">
        <v>7740</v>
      </c>
      <c r="G7746" t="b">
        <v>0</v>
      </c>
    </row>
    <row r="7747" spans="5:7" x14ac:dyDescent="0.25">
      <c r="E7747">
        <v>7741</v>
      </c>
      <c r="G7747" t="b">
        <v>1</v>
      </c>
    </row>
    <row r="7748" spans="5:7" x14ac:dyDescent="0.25">
      <c r="E7748">
        <v>7742</v>
      </c>
      <c r="G7748" t="b">
        <v>1</v>
      </c>
    </row>
    <row r="7749" spans="5:7" x14ac:dyDescent="0.25">
      <c r="E7749">
        <v>7743</v>
      </c>
      <c r="G7749" t="b">
        <v>0</v>
      </c>
    </row>
    <row r="7750" spans="5:7" x14ac:dyDescent="0.25">
      <c r="E7750">
        <v>7744</v>
      </c>
      <c r="G7750" t="b">
        <v>0</v>
      </c>
    </row>
    <row r="7751" spans="5:7" x14ac:dyDescent="0.25">
      <c r="E7751">
        <v>7745</v>
      </c>
      <c r="G7751" t="b">
        <v>0</v>
      </c>
    </row>
    <row r="7752" spans="5:7" x14ac:dyDescent="0.25">
      <c r="E7752">
        <v>7746</v>
      </c>
      <c r="G7752" t="b">
        <v>0</v>
      </c>
    </row>
    <row r="7753" spans="5:7" x14ac:dyDescent="0.25">
      <c r="E7753">
        <v>7747</v>
      </c>
      <c r="G7753" t="b">
        <v>0</v>
      </c>
    </row>
    <row r="7754" spans="5:7" x14ac:dyDescent="0.25">
      <c r="E7754">
        <v>7748</v>
      </c>
      <c r="G7754" t="b">
        <v>0</v>
      </c>
    </row>
    <row r="7755" spans="5:7" x14ac:dyDescent="0.25">
      <c r="E7755">
        <v>7749</v>
      </c>
      <c r="G7755" t="b">
        <v>0</v>
      </c>
    </row>
    <row r="7756" spans="5:7" x14ac:dyDescent="0.25">
      <c r="E7756">
        <v>7750</v>
      </c>
      <c r="G7756" t="b">
        <v>0</v>
      </c>
    </row>
    <row r="7757" spans="5:7" x14ac:dyDescent="0.25">
      <c r="E7757">
        <v>7751</v>
      </c>
      <c r="G7757" t="b">
        <v>0</v>
      </c>
    </row>
    <row r="7758" spans="5:7" x14ac:dyDescent="0.25">
      <c r="E7758">
        <v>7752</v>
      </c>
      <c r="G7758" t="b">
        <v>0</v>
      </c>
    </row>
    <row r="7759" spans="5:7" x14ac:dyDescent="0.25">
      <c r="E7759">
        <v>7753</v>
      </c>
      <c r="G7759" t="b">
        <v>1</v>
      </c>
    </row>
    <row r="7760" spans="5:7" x14ac:dyDescent="0.25">
      <c r="E7760">
        <v>7754</v>
      </c>
      <c r="G7760" t="b">
        <v>0</v>
      </c>
    </row>
    <row r="7761" spans="5:7" x14ac:dyDescent="0.25">
      <c r="E7761">
        <v>7755</v>
      </c>
      <c r="G7761" t="b">
        <v>1</v>
      </c>
    </row>
    <row r="7762" spans="5:7" x14ac:dyDescent="0.25">
      <c r="E7762">
        <v>7756</v>
      </c>
      <c r="G7762" t="b">
        <v>0</v>
      </c>
    </row>
    <row r="7763" spans="5:7" x14ac:dyDescent="0.25">
      <c r="E7763">
        <v>7757</v>
      </c>
      <c r="G7763" t="b">
        <v>0</v>
      </c>
    </row>
    <row r="7764" spans="5:7" x14ac:dyDescent="0.25">
      <c r="E7764">
        <v>7758</v>
      </c>
      <c r="G7764" t="b">
        <v>0</v>
      </c>
    </row>
    <row r="7765" spans="5:7" x14ac:dyDescent="0.25">
      <c r="E7765">
        <v>7759</v>
      </c>
      <c r="G7765" t="b">
        <v>0</v>
      </c>
    </row>
    <row r="7766" spans="5:7" x14ac:dyDescent="0.25">
      <c r="E7766">
        <v>7760</v>
      </c>
      <c r="G7766" t="b">
        <v>0</v>
      </c>
    </row>
    <row r="7767" spans="5:7" x14ac:dyDescent="0.25">
      <c r="E7767">
        <v>7761</v>
      </c>
      <c r="G7767" t="b">
        <v>0</v>
      </c>
    </row>
    <row r="7768" spans="5:7" x14ac:dyDescent="0.25">
      <c r="E7768">
        <v>7762</v>
      </c>
      <c r="G7768" t="b">
        <v>0</v>
      </c>
    </row>
    <row r="7769" spans="5:7" x14ac:dyDescent="0.25">
      <c r="E7769">
        <v>7763</v>
      </c>
      <c r="G7769" t="b">
        <v>0</v>
      </c>
    </row>
    <row r="7770" spans="5:7" x14ac:dyDescent="0.25">
      <c r="E7770">
        <v>7764</v>
      </c>
      <c r="G7770" t="b">
        <v>0</v>
      </c>
    </row>
    <row r="7771" spans="5:7" x14ac:dyDescent="0.25">
      <c r="E7771">
        <v>7765</v>
      </c>
      <c r="G7771" t="b">
        <v>0</v>
      </c>
    </row>
    <row r="7772" spans="5:7" x14ac:dyDescent="0.25">
      <c r="E7772">
        <v>7766</v>
      </c>
      <c r="G7772" t="b">
        <v>0</v>
      </c>
    </row>
    <row r="7773" spans="5:7" x14ac:dyDescent="0.25">
      <c r="E7773">
        <v>7767</v>
      </c>
      <c r="G7773" t="b">
        <v>0</v>
      </c>
    </row>
    <row r="7774" spans="5:7" x14ac:dyDescent="0.25">
      <c r="E7774">
        <v>7768</v>
      </c>
      <c r="G7774" t="b">
        <v>0</v>
      </c>
    </row>
    <row r="7775" spans="5:7" x14ac:dyDescent="0.25">
      <c r="E7775">
        <v>7769</v>
      </c>
      <c r="G7775" t="b">
        <v>0</v>
      </c>
    </row>
    <row r="7776" spans="5:7" x14ac:dyDescent="0.25">
      <c r="E7776">
        <v>7770</v>
      </c>
      <c r="G7776" t="b">
        <v>0</v>
      </c>
    </row>
    <row r="7777" spans="5:7" x14ac:dyDescent="0.25">
      <c r="E7777">
        <v>7771</v>
      </c>
      <c r="G7777" t="b">
        <v>0</v>
      </c>
    </row>
    <row r="7778" spans="5:7" x14ac:dyDescent="0.25">
      <c r="E7778">
        <v>7772</v>
      </c>
      <c r="G7778" t="b">
        <v>0</v>
      </c>
    </row>
    <row r="7779" spans="5:7" x14ac:dyDescent="0.25">
      <c r="E7779">
        <v>7773</v>
      </c>
      <c r="G7779" t="b">
        <v>0</v>
      </c>
    </row>
    <row r="7780" spans="5:7" x14ac:dyDescent="0.25">
      <c r="E7780">
        <v>7774</v>
      </c>
      <c r="G7780" t="b">
        <v>0</v>
      </c>
    </row>
    <row r="7781" spans="5:7" x14ac:dyDescent="0.25">
      <c r="E7781">
        <v>7775</v>
      </c>
      <c r="G7781" t="b">
        <v>0</v>
      </c>
    </row>
    <row r="7782" spans="5:7" x14ac:dyDescent="0.25">
      <c r="E7782">
        <v>7776</v>
      </c>
      <c r="G7782" t="b">
        <v>0</v>
      </c>
    </row>
    <row r="7783" spans="5:7" x14ac:dyDescent="0.25">
      <c r="E7783">
        <v>7777</v>
      </c>
      <c r="G7783" t="b">
        <v>0</v>
      </c>
    </row>
    <row r="7784" spans="5:7" x14ac:dyDescent="0.25">
      <c r="E7784">
        <v>7778</v>
      </c>
      <c r="G7784" t="b">
        <v>0</v>
      </c>
    </row>
    <row r="7785" spans="5:7" x14ac:dyDescent="0.25">
      <c r="E7785">
        <v>7779</v>
      </c>
      <c r="G7785" t="b">
        <v>0</v>
      </c>
    </row>
    <row r="7786" spans="5:7" x14ac:dyDescent="0.25">
      <c r="E7786">
        <v>7780</v>
      </c>
      <c r="G7786" t="b">
        <v>0</v>
      </c>
    </row>
    <row r="7787" spans="5:7" x14ac:dyDescent="0.25">
      <c r="E7787">
        <v>7781</v>
      </c>
      <c r="G7787" t="b">
        <v>0</v>
      </c>
    </row>
    <row r="7788" spans="5:7" x14ac:dyDescent="0.25">
      <c r="E7788">
        <v>7782</v>
      </c>
      <c r="G7788" t="b">
        <v>0</v>
      </c>
    </row>
    <row r="7789" spans="5:7" x14ac:dyDescent="0.25">
      <c r="E7789">
        <v>7783</v>
      </c>
      <c r="G7789" t="b">
        <v>0</v>
      </c>
    </row>
    <row r="7790" spans="5:7" x14ac:dyDescent="0.25">
      <c r="E7790">
        <v>7784</v>
      </c>
      <c r="G7790" t="b">
        <v>0</v>
      </c>
    </row>
    <row r="7791" spans="5:7" x14ac:dyDescent="0.25">
      <c r="E7791">
        <v>7785</v>
      </c>
      <c r="G7791" t="b">
        <v>0</v>
      </c>
    </row>
    <row r="7792" spans="5:7" x14ac:dyDescent="0.25">
      <c r="E7792">
        <v>7786</v>
      </c>
      <c r="G7792" t="b">
        <v>0</v>
      </c>
    </row>
    <row r="7793" spans="5:7" x14ac:dyDescent="0.25">
      <c r="E7793">
        <v>7787</v>
      </c>
      <c r="G7793" t="b">
        <v>1</v>
      </c>
    </row>
    <row r="7794" spans="5:7" x14ac:dyDescent="0.25">
      <c r="E7794">
        <v>7788</v>
      </c>
      <c r="G7794" t="b">
        <v>0</v>
      </c>
    </row>
    <row r="7795" spans="5:7" x14ac:dyDescent="0.25">
      <c r="E7795">
        <v>7789</v>
      </c>
      <c r="G7795" t="b">
        <v>0</v>
      </c>
    </row>
    <row r="7796" spans="5:7" x14ac:dyDescent="0.25">
      <c r="E7796">
        <v>7790</v>
      </c>
      <c r="G7796" t="b">
        <v>0</v>
      </c>
    </row>
    <row r="7797" spans="5:7" x14ac:dyDescent="0.25">
      <c r="E7797">
        <v>7791</v>
      </c>
      <c r="G7797" t="b">
        <v>0</v>
      </c>
    </row>
    <row r="7798" spans="5:7" x14ac:dyDescent="0.25">
      <c r="E7798">
        <v>7792</v>
      </c>
      <c r="G7798" t="b">
        <v>0</v>
      </c>
    </row>
    <row r="7799" spans="5:7" x14ac:dyDescent="0.25">
      <c r="E7799">
        <v>7793</v>
      </c>
      <c r="G7799" t="b">
        <v>1</v>
      </c>
    </row>
    <row r="7800" spans="5:7" x14ac:dyDescent="0.25">
      <c r="E7800">
        <v>7794</v>
      </c>
      <c r="G7800" t="b">
        <v>0</v>
      </c>
    </row>
    <row r="7801" spans="5:7" x14ac:dyDescent="0.25">
      <c r="E7801">
        <v>7795</v>
      </c>
      <c r="G7801" t="b">
        <v>0</v>
      </c>
    </row>
    <row r="7802" spans="5:7" x14ac:dyDescent="0.25">
      <c r="E7802">
        <v>7796</v>
      </c>
      <c r="G7802" t="b">
        <v>0</v>
      </c>
    </row>
    <row r="7803" spans="5:7" x14ac:dyDescent="0.25">
      <c r="E7803">
        <v>7797</v>
      </c>
      <c r="G7803" t="b">
        <v>0</v>
      </c>
    </row>
    <row r="7804" spans="5:7" x14ac:dyDescent="0.25">
      <c r="E7804">
        <v>7798</v>
      </c>
      <c r="G7804" t="b">
        <v>0</v>
      </c>
    </row>
    <row r="7805" spans="5:7" x14ac:dyDescent="0.25">
      <c r="E7805">
        <v>7799</v>
      </c>
      <c r="G7805" t="b">
        <v>0</v>
      </c>
    </row>
    <row r="7806" spans="5:7" x14ac:dyDescent="0.25">
      <c r="E7806">
        <v>7800</v>
      </c>
      <c r="G7806" t="b">
        <v>0</v>
      </c>
    </row>
    <row r="7807" spans="5:7" x14ac:dyDescent="0.25">
      <c r="E7807">
        <v>7801</v>
      </c>
      <c r="G7807" t="b">
        <v>1</v>
      </c>
    </row>
    <row r="7808" spans="5:7" x14ac:dyDescent="0.25">
      <c r="E7808">
        <v>7802</v>
      </c>
      <c r="G7808" t="b">
        <v>0</v>
      </c>
    </row>
    <row r="7809" spans="5:7" x14ac:dyDescent="0.25">
      <c r="E7809">
        <v>7803</v>
      </c>
      <c r="G7809" t="b">
        <v>0</v>
      </c>
    </row>
    <row r="7810" spans="5:7" x14ac:dyDescent="0.25">
      <c r="E7810">
        <v>7804</v>
      </c>
      <c r="G7810" t="b">
        <v>0</v>
      </c>
    </row>
    <row r="7811" spans="5:7" x14ac:dyDescent="0.25">
      <c r="E7811">
        <v>7805</v>
      </c>
      <c r="G7811" t="b">
        <v>0</v>
      </c>
    </row>
    <row r="7812" spans="5:7" x14ac:dyDescent="0.25">
      <c r="E7812">
        <v>7806</v>
      </c>
      <c r="G7812" t="b">
        <v>0</v>
      </c>
    </row>
    <row r="7813" spans="5:7" x14ac:dyDescent="0.25">
      <c r="E7813">
        <v>7807</v>
      </c>
      <c r="G7813" t="b">
        <v>0</v>
      </c>
    </row>
    <row r="7814" spans="5:7" x14ac:dyDescent="0.25">
      <c r="E7814">
        <v>7808</v>
      </c>
      <c r="G7814" t="b">
        <v>0</v>
      </c>
    </row>
    <row r="7815" spans="5:7" x14ac:dyDescent="0.25">
      <c r="E7815">
        <v>7809</v>
      </c>
      <c r="G7815" t="b">
        <v>0</v>
      </c>
    </row>
    <row r="7816" spans="5:7" x14ac:dyDescent="0.25">
      <c r="E7816">
        <v>7810</v>
      </c>
      <c r="G7816" t="b">
        <v>0</v>
      </c>
    </row>
    <row r="7817" spans="5:7" x14ac:dyDescent="0.25">
      <c r="E7817">
        <v>7811</v>
      </c>
      <c r="G7817" t="b">
        <v>0</v>
      </c>
    </row>
    <row r="7818" spans="5:7" x14ac:dyDescent="0.25">
      <c r="E7818">
        <v>7812</v>
      </c>
      <c r="G7818" t="b">
        <v>0</v>
      </c>
    </row>
    <row r="7819" spans="5:7" x14ac:dyDescent="0.25">
      <c r="E7819">
        <v>7813</v>
      </c>
      <c r="G7819" t="b">
        <v>0</v>
      </c>
    </row>
    <row r="7820" spans="5:7" x14ac:dyDescent="0.25">
      <c r="E7820">
        <v>7814</v>
      </c>
      <c r="G7820" t="b">
        <v>0</v>
      </c>
    </row>
    <row r="7821" spans="5:7" x14ac:dyDescent="0.25">
      <c r="E7821">
        <v>7815</v>
      </c>
      <c r="G7821" t="b">
        <v>0</v>
      </c>
    </row>
    <row r="7822" spans="5:7" x14ac:dyDescent="0.25">
      <c r="E7822">
        <v>7816</v>
      </c>
      <c r="G7822" t="b">
        <v>1</v>
      </c>
    </row>
    <row r="7823" spans="5:7" x14ac:dyDescent="0.25">
      <c r="E7823">
        <v>7817</v>
      </c>
      <c r="G7823" t="b">
        <v>0</v>
      </c>
    </row>
    <row r="7824" spans="5:7" x14ac:dyDescent="0.25">
      <c r="E7824">
        <v>7818</v>
      </c>
      <c r="G7824" t="b">
        <v>1</v>
      </c>
    </row>
    <row r="7825" spans="5:7" x14ac:dyDescent="0.25">
      <c r="E7825">
        <v>7819</v>
      </c>
      <c r="G7825" t="b">
        <v>0</v>
      </c>
    </row>
    <row r="7826" spans="5:7" x14ac:dyDescent="0.25">
      <c r="E7826">
        <v>7820</v>
      </c>
      <c r="G7826" t="b">
        <v>0</v>
      </c>
    </row>
    <row r="7827" spans="5:7" x14ac:dyDescent="0.25">
      <c r="E7827">
        <v>7821</v>
      </c>
      <c r="G7827" t="b">
        <v>1</v>
      </c>
    </row>
    <row r="7828" spans="5:7" x14ac:dyDescent="0.25">
      <c r="E7828">
        <v>7822</v>
      </c>
      <c r="G7828" t="b">
        <v>0</v>
      </c>
    </row>
    <row r="7829" spans="5:7" x14ac:dyDescent="0.25">
      <c r="E7829">
        <v>7823</v>
      </c>
      <c r="G7829" t="b">
        <v>0</v>
      </c>
    </row>
    <row r="7830" spans="5:7" x14ac:dyDescent="0.25">
      <c r="E7830">
        <v>7824</v>
      </c>
      <c r="G7830" t="b">
        <v>0</v>
      </c>
    </row>
    <row r="7831" spans="5:7" x14ac:dyDescent="0.25">
      <c r="E7831">
        <v>7825</v>
      </c>
      <c r="G7831" t="b">
        <v>0</v>
      </c>
    </row>
    <row r="7832" spans="5:7" x14ac:dyDescent="0.25">
      <c r="E7832">
        <v>7826</v>
      </c>
      <c r="G7832" t="b">
        <v>0</v>
      </c>
    </row>
    <row r="7833" spans="5:7" x14ac:dyDescent="0.25">
      <c r="E7833">
        <v>7827</v>
      </c>
      <c r="G7833" t="b">
        <v>0</v>
      </c>
    </row>
    <row r="7834" spans="5:7" x14ac:dyDescent="0.25">
      <c r="E7834">
        <v>7828</v>
      </c>
      <c r="G7834" t="b">
        <v>0</v>
      </c>
    </row>
    <row r="7835" spans="5:7" x14ac:dyDescent="0.25">
      <c r="E7835">
        <v>7829</v>
      </c>
      <c r="G7835" t="b">
        <v>0</v>
      </c>
    </row>
    <row r="7836" spans="5:7" x14ac:dyDescent="0.25">
      <c r="E7836">
        <v>7830</v>
      </c>
      <c r="G7836" t="b">
        <v>0</v>
      </c>
    </row>
    <row r="7837" spans="5:7" x14ac:dyDescent="0.25">
      <c r="E7837">
        <v>7831</v>
      </c>
      <c r="G7837" t="b">
        <v>0</v>
      </c>
    </row>
    <row r="7838" spans="5:7" x14ac:dyDescent="0.25">
      <c r="E7838">
        <v>7832</v>
      </c>
      <c r="G7838" t="b">
        <v>0</v>
      </c>
    </row>
    <row r="7839" spans="5:7" x14ac:dyDescent="0.25">
      <c r="E7839">
        <v>7833</v>
      </c>
      <c r="G7839" t="b">
        <v>0</v>
      </c>
    </row>
    <row r="7840" spans="5:7" x14ac:dyDescent="0.25">
      <c r="E7840">
        <v>7834</v>
      </c>
      <c r="G7840" t="b">
        <v>0</v>
      </c>
    </row>
    <row r="7841" spans="5:7" x14ac:dyDescent="0.25">
      <c r="E7841">
        <v>7835</v>
      </c>
      <c r="G7841" t="b">
        <v>0</v>
      </c>
    </row>
    <row r="7842" spans="5:7" x14ac:dyDescent="0.25">
      <c r="E7842">
        <v>7836</v>
      </c>
      <c r="G7842" t="b">
        <v>0</v>
      </c>
    </row>
    <row r="7843" spans="5:7" x14ac:dyDescent="0.25">
      <c r="E7843">
        <v>7837</v>
      </c>
      <c r="G7843" t="b">
        <v>0</v>
      </c>
    </row>
    <row r="7844" spans="5:7" x14ac:dyDescent="0.25">
      <c r="E7844">
        <v>7838</v>
      </c>
      <c r="G7844" t="b">
        <v>0</v>
      </c>
    </row>
    <row r="7845" spans="5:7" x14ac:dyDescent="0.25">
      <c r="E7845">
        <v>7839</v>
      </c>
      <c r="G7845" t="b">
        <v>0</v>
      </c>
    </row>
    <row r="7846" spans="5:7" x14ac:dyDescent="0.25">
      <c r="E7846">
        <v>7840</v>
      </c>
      <c r="G7846" t="b">
        <v>0</v>
      </c>
    </row>
    <row r="7847" spans="5:7" x14ac:dyDescent="0.25">
      <c r="E7847">
        <v>7841</v>
      </c>
      <c r="G7847" t="b">
        <v>0</v>
      </c>
    </row>
    <row r="7848" spans="5:7" x14ac:dyDescent="0.25">
      <c r="E7848">
        <v>7842</v>
      </c>
      <c r="G7848" t="b">
        <v>1</v>
      </c>
    </row>
    <row r="7849" spans="5:7" x14ac:dyDescent="0.25">
      <c r="E7849">
        <v>7843</v>
      </c>
      <c r="G7849" t="b">
        <v>1</v>
      </c>
    </row>
    <row r="7850" spans="5:7" x14ac:dyDescent="0.25">
      <c r="E7850">
        <v>7844</v>
      </c>
      <c r="G7850" t="b">
        <v>0</v>
      </c>
    </row>
    <row r="7851" spans="5:7" x14ac:dyDescent="0.25">
      <c r="E7851">
        <v>7845</v>
      </c>
      <c r="G7851" t="b">
        <v>0</v>
      </c>
    </row>
    <row r="7852" spans="5:7" x14ac:dyDescent="0.25">
      <c r="E7852">
        <v>7846</v>
      </c>
      <c r="G7852" t="b">
        <v>0</v>
      </c>
    </row>
    <row r="7853" spans="5:7" x14ac:dyDescent="0.25">
      <c r="E7853">
        <v>7847</v>
      </c>
      <c r="G7853" t="b">
        <v>0</v>
      </c>
    </row>
    <row r="7854" spans="5:7" x14ac:dyDescent="0.25">
      <c r="E7854">
        <v>7848</v>
      </c>
      <c r="G7854" t="b">
        <v>0</v>
      </c>
    </row>
    <row r="7855" spans="5:7" x14ac:dyDescent="0.25">
      <c r="E7855">
        <v>7849</v>
      </c>
      <c r="G7855" t="b">
        <v>0</v>
      </c>
    </row>
    <row r="7856" spans="5:7" x14ac:dyDescent="0.25">
      <c r="E7856">
        <v>7850</v>
      </c>
      <c r="G7856" t="b">
        <v>0</v>
      </c>
    </row>
    <row r="7857" spans="5:7" x14ac:dyDescent="0.25">
      <c r="E7857">
        <v>7851</v>
      </c>
      <c r="G7857" t="b">
        <v>1</v>
      </c>
    </row>
    <row r="7858" spans="5:7" x14ac:dyDescent="0.25">
      <c r="E7858">
        <v>7852</v>
      </c>
      <c r="G7858" t="b">
        <v>0</v>
      </c>
    </row>
    <row r="7859" spans="5:7" x14ac:dyDescent="0.25">
      <c r="E7859">
        <v>7853</v>
      </c>
      <c r="G7859" t="b">
        <v>0</v>
      </c>
    </row>
    <row r="7860" spans="5:7" x14ac:dyDescent="0.25">
      <c r="E7860">
        <v>7854</v>
      </c>
      <c r="G7860" t="b">
        <v>0</v>
      </c>
    </row>
    <row r="7861" spans="5:7" x14ac:dyDescent="0.25">
      <c r="E7861">
        <v>7855</v>
      </c>
      <c r="G7861" t="b">
        <v>0</v>
      </c>
    </row>
    <row r="7862" spans="5:7" x14ac:dyDescent="0.25">
      <c r="E7862">
        <v>7856</v>
      </c>
      <c r="G7862" t="b">
        <v>0</v>
      </c>
    </row>
    <row r="7863" spans="5:7" x14ac:dyDescent="0.25">
      <c r="E7863">
        <v>7857</v>
      </c>
      <c r="G7863" t="b">
        <v>0</v>
      </c>
    </row>
    <row r="7864" spans="5:7" x14ac:dyDescent="0.25">
      <c r="E7864">
        <v>7858</v>
      </c>
      <c r="G7864" t="b">
        <v>0</v>
      </c>
    </row>
    <row r="7865" spans="5:7" x14ac:dyDescent="0.25">
      <c r="E7865">
        <v>7859</v>
      </c>
      <c r="G7865" t="b">
        <v>0</v>
      </c>
    </row>
    <row r="7866" spans="5:7" x14ac:dyDescent="0.25">
      <c r="E7866">
        <v>7860</v>
      </c>
      <c r="G7866" t="b">
        <v>0</v>
      </c>
    </row>
    <row r="7867" spans="5:7" x14ac:dyDescent="0.25">
      <c r="E7867">
        <v>7861</v>
      </c>
      <c r="G7867" t="b">
        <v>0</v>
      </c>
    </row>
    <row r="7868" spans="5:7" x14ac:dyDescent="0.25">
      <c r="E7868">
        <v>7862</v>
      </c>
      <c r="G7868" t="b">
        <v>0</v>
      </c>
    </row>
    <row r="7869" spans="5:7" x14ac:dyDescent="0.25">
      <c r="E7869">
        <v>7863</v>
      </c>
      <c r="G7869" t="b">
        <v>0</v>
      </c>
    </row>
    <row r="7870" spans="5:7" x14ac:dyDescent="0.25">
      <c r="E7870">
        <v>7864</v>
      </c>
      <c r="G7870" t="b">
        <v>0</v>
      </c>
    </row>
    <row r="7871" spans="5:7" x14ac:dyDescent="0.25">
      <c r="E7871">
        <v>7865</v>
      </c>
      <c r="G7871" t="b">
        <v>0</v>
      </c>
    </row>
    <row r="7872" spans="5:7" x14ac:dyDescent="0.25">
      <c r="E7872">
        <v>7866</v>
      </c>
      <c r="G7872" t="b">
        <v>0</v>
      </c>
    </row>
    <row r="7873" spans="5:7" x14ac:dyDescent="0.25">
      <c r="E7873">
        <v>7867</v>
      </c>
      <c r="G7873" t="b">
        <v>1</v>
      </c>
    </row>
    <row r="7874" spans="5:7" x14ac:dyDescent="0.25">
      <c r="E7874">
        <v>7868</v>
      </c>
      <c r="G7874" t="b">
        <v>1</v>
      </c>
    </row>
    <row r="7875" spans="5:7" x14ac:dyDescent="0.25">
      <c r="E7875">
        <v>7869</v>
      </c>
      <c r="G7875" t="b">
        <v>0</v>
      </c>
    </row>
    <row r="7876" spans="5:7" x14ac:dyDescent="0.25">
      <c r="E7876">
        <v>7870</v>
      </c>
      <c r="G7876" t="b">
        <v>0</v>
      </c>
    </row>
    <row r="7877" spans="5:7" x14ac:dyDescent="0.25">
      <c r="E7877">
        <v>7871</v>
      </c>
      <c r="G7877" t="b">
        <v>0</v>
      </c>
    </row>
    <row r="7878" spans="5:7" x14ac:dyDescent="0.25">
      <c r="E7878">
        <v>7872</v>
      </c>
      <c r="G7878" t="b">
        <v>0</v>
      </c>
    </row>
    <row r="7879" spans="5:7" x14ac:dyDescent="0.25">
      <c r="E7879">
        <v>7873</v>
      </c>
      <c r="G7879" t="b">
        <v>0</v>
      </c>
    </row>
    <row r="7880" spans="5:7" x14ac:dyDescent="0.25">
      <c r="E7880">
        <v>7874</v>
      </c>
      <c r="G7880" t="b">
        <v>0</v>
      </c>
    </row>
    <row r="7881" spans="5:7" x14ac:dyDescent="0.25">
      <c r="E7881">
        <v>7875</v>
      </c>
      <c r="G7881" t="b">
        <v>0</v>
      </c>
    </row>
    <row r="7882" spans="5:7" x14ac:dyDescent="0.25">
      <c r="E7882">
        <v>7876</v>
      </c>
      <c r="G7882" t="b">
        <v>0</v>
      </c>
    </row>
    <row r="7883" spans="5:7" x14ac:dyDescent="0.25">
      <c r="E7883">
        <v>7877</v>
      </c>
      <c r="G7883" t="b">
        <v>1</v>
      </c>
    </row>
    <row r="7884" spans="5:7" x14ac:dyDescent="0.25">
      <c r="E7884">
        <v>7878</v>
      </c>
      <c r="G7884" t="b">
        <v>0</v>
      </c>
    </row>
    <row r="7885" spans="5:7" x14ac:dyDescent="0.25">
      <c r="E7885">
        <v>7879</v>
      </c>
      <c r="G7885" t="b">
        <v>0</v>
      </c>
    </row>
    <row r="7886" spans="5:7" x14ac:dyDescent="0.25">
      <c r="E7886">
        <v>7880</v>
      </c>
      <c r="G7886" t="b">
        <v>0</v>
      </c>
    </row>
    <row r="7887" spans="5:7" x14ac:dyDescent="0.25">
      <c r="E7887">
        <v>7881</v>
      </c>
      <c r="G7887" t="b">
        <v>0</v>
      </c>
    </row>
    <row r="7888" spans="5:7" x14ac:dyDescent="0.25">
      <c r="E7888">
        <v>7882</v>
      </c>
      <c r="G7888" t="b">
        <v>0</v>
      </c>
    </row>
    <row r="7889" spans="5:7" x14ac:dyDescent="0.25">
      <c r="E7889">
        <v>7883</v>
      </c>
      <c r="G7889" t="b">
        <v>0</v>
      </c>
    </row>
    <row r="7890" spans="5:7" x14ac:dyDescent="0.25">
      <c r="E7890">
        <v>7884</v>
      </c>
      <c r="G7890" t="b">
        <v>0</v>
      </c>
    </row>
    <row r="7891" spans="5:7" x14ac:dyDescent="0.25">
      <c r="E7891">
        <v>7885</v>
      </c>
      <c r="G7891" t="b">
        <v>0</v>
      </c>
    </row>
    <row r="7892" spans="5:7" x14ac:dyDescent="0.25">
      <c r="E7892">
        <v>7886</v>
      </c>
      <c r="G7892" t="b">
        <v>0</v>
      </c>
    </row>
    <row r="7893" spans="5:7" x14ac:dyDescent="0.25">
      <c r="E7893">
        <v>7887</v>
      </c>
      <c r="G7893" t="b">
        <v>0</v>
      </c>
    </row>
    <row r="7894" spans="5:7" x14ac:dyDescent="0.25">
      <c r="E7894">
        <v>7888</v>
      </c>
      <c r="G7894" t="b">
        <v>0</v>
      </c>
    </row>
    <row r="7895" spans="5:7" x14ac:dyDescent="0.25">
      <c r="E7895">
        <v>7889</v>
      </c>
      <c r="G7895" t="b">
        <v>1</v>
      </c>
    </row>
    <row r="7896" spans="5:7" x14ac:dyDescent="0.25">
      <c r="E7896">
        <v>7890</v>
      </c>
      <c r="G7896" t="b">
        <v>0</v>
      </c>
    </row>
    <row r="7897" spans="5:7" x14ac:dyDescent="0.25">
      <c r="E7897">
        <v>7891</v>
      </c>
      <c r="G7897" t="b">
        <v>0</v>
      </c>
    </row>
    <row r="7898" spans="5:7" x14ac:dyDescent="0.25">
      <c r="E7898">
        <v>7892</v>
      </c>
      <c r="G7898" t="b">
        <v>0</v>
      </c>
    </row>
    <row r="7899" spans="5:7" x14ac:dyDescent="0.25">
      <c r="E7899">
        <v>7893</v>
      </c>
      <c r="G7899" t="b">
        <v>1</v>
      </c>
    </row>
    <row r="7900" spans="5:7" x14ac:dyDescent="0.25">
      <c r="E7900">
        <v>7894</v>
      </c>
      <c r="G7900" t="b">
        <v>0</v>
      </c>
    </row>
    <row r="7901" spans="5:7" x14ac:dyDescent="0.25">
      <c r="E7901">
        <v>7895</v>
      </c>
      <c r="G7901" t="b">
        <v>0</v>
      </c>
    </row>
    <row r="7902" spans="5:7" x14ac:dyDescent="0.25">
      <c r="E7902">
        <v>7896</v>
      </c>
      <c r="G7902" t="b">
        <v>0</v>
      </c>
    </row>
    <row r="7903" spans="5:7" x14ac:dyDescent="0.25">
      <c r="E7903">
        <v>7897</v>
      </c>
      <c r="G7903" t="b">
        <v>0</v>
      </c>
    </row>
    <row r="7904" spans="5:7" x14ac:dyDescent="0.25">
      <c r="E7904">
        <v>7898</v>
      </c>
      <c r="G7904" t="b">
        <v>0</v>
      </c>
    </row>
    <row r="7905" spans="5:7" x14ac:dyDescent="0.25">
      <c r="E7905">
        <v>7899</v>
      </c>
      <c r="G7905" t="b">
        <v>0</v>
      </c>
    </row>
    <row r="7906" spans="5:7" x14ac:dyDescent="0.25">
      <c r="E7906">
        <v>7900</v>
      </c>
      <c r="G7906" t="b">
        <v>1</v>
      </c>
    </row>
    <row r="7907" spans="5:7" x14ac:dyDescent="0.25">
      <c r="E7907">
        <v>7901</v>
      </c>
      <c r="G7907" t="b">
        <v>0</v>
      </c>
    </row>
    <row r="7908" spans="5:7" x14ac:dyDescent="0.25">
      <c r="E7908">
        <v>7902</v>
      </c>
      <c r="G7908" t="b">
        <v>0</v>
      </c>
    </row>
    <row r="7909" spans="5:7" x14ac:dyDescent="0.25">
      <c r="E7909">
        <v>7903</v>
      </c>
      <c r="G7909" t="b">
        <v>0</v>
      </c>
    </row>
    <row r="7910" spans="5:7" x14ac:dyDescent="0.25">
      <c r="E7910">
        <v>7904</v>
      </c>
      <c r="G7910" t="b">
        <v>0</v>
      </c>
    </row>
    <row r="7911" spans="5:7" x14ac:dyDescent="0.25">
      <c r="E7911">
        <v>7905</v>
      </c>
      <c r="G7911" t="b">
        <v>0</v>
      </c>
    </row>
    <row r="7912" spans="5:7" x14ac:dyDescent="0.25">
      <c r="E7912">
        <v>7906</v>
      </c>
      <c r="G7912" t="b">
        <v>0</v>
      </c>
    </row>
    <row r="7913" spans="5:7" x14ac:dyDescent="0.25">
      <c r="E7913">
        <v>7907</v>
      </c>
      <c r="G7913" t="b">
        <v>0</v>
      </c>
    </row>
    <row r="7914" spans="5:7" x14ac:dyDescent="0.25">
      <c r="E7914">
        <v>7908</v>
      </c>
      <c r="G7914" t="b">
        <v>0</v>
      </c>
    </row>
    <row r="7915" spans="5:7" x14ac:dyDescent="0.25">
      <c r="E7915">
        <v>7909</v>
      </c>
      <c r="G7915" t="b">
        <v>0</v>
      </c>
    </row>
    <row r="7916" spans="5:7" x14ac:dyDescent="0.25">
      <c r="E7916">
        <v>7910</v>
      </c>
      <c r="G7916" t="b">
        <v>0</v>
      </c>
    </row>
    <row r="7917" spans="5:7" x14ac:dyDescent="0.25">
      <c r="E7917">
        <v>7911</v>
      </c>
      <c r="G7917" t="b">
        <v>0</v>
      </c>
    </row>
    <row r="7918" spans="5:7" x14ac:dyDescent="0.25">
      <c r="E7918">
        <v>7912</v>
      </c>
      <c r="G7918" t="b">
        <v>0</v>
      </c>
    </row>
    <row r="7919" spans="5:7" x14ac:dyDescent="0.25">
      <c r="E7919">
        <v>7913</v>
      </c>
      <c r="G7919" t="b">
        <v>0</v>
      </c>
    </row>
    <row r="7920" spans="5:7" x14ac:dyDescent="0.25">
      <c r="E7920">
        <v>7914</v>
      </c>
      <c r="G7920" t="b">
        <v>0</v>
      </c>
    </row>
    <row r="7921" spans="5:7" x14ac:dyDescent="0.25">
      <c r="E7921">
        <v>7915</v>
      </c>
      <c r="G7921" t="b">
        <v>0</v>
      </c>
    </row>
    <row r="7922" spans="5:7" x14ac:dyDescent="0.25">
      <c r="E7922">
        <v>7916</v>
      </c>
      <c r="G7922" t="b">
        <v>0</v>
      </c>
    </row>
    <row r="7923" spans="5:7" x14ac:dyDescent="0.25">
      <c r="E7923">
        <v>7917</v>
      </c>
      <c r="G7923" t="b">
        <v>0</v>
      </c>
    </row>
    <row r="7924" spans="5:7" x14ac:dyDescent="0.25">
      <c r="E7924">
        <v>7918</v>
      </c>
      <c r="G7924" t="b">
        <v>0</v>
      </c>
    </row>
    <row r="7925" spans="5:7" x14ac:dyDescent="0.25">
      <c r="E7925">
        <v>7919</v>
      </c>
      <c r="G7925" t="b">
        <v>0</v>
      </c>
    </row>
    <row r="7926" spans="5:7" x14ac:dyDescent="0.25">
      <c r="E7926">
        <v>7920</v>
      </c>
      <c r="G7926" t="b">
        <v>0</v>
      </c>
    </row>
    <row r="7927" spans="5:7" x14ac:dyDescent="0.25">
      <c r="E7927">
        <v>7921</v>
      </c>
      <c r="G7927" t="b">
        <v>0</v>
      </c>
    </row>
    <row r="7928" spans="5:7" x14ac:dyDescent="0.25">
      <c r="E7928">
        <v>7922</v>
      </c>
      <c r="G7928" t="b">
        <v>0</v>
      </c>
    </row>
    <row r="7929" spans="5:7" x14ac:dyDescent="0.25">
      <c r="E7929">
        <v>7923</v>
      </c>
      <c r="G7929" t="b">
        <v>0</v>
      </c>
    </row>
    <row r="7930" spans="5:7" x14ac:dyDescent="0.25">
      <c r="E7930">
        <v>7924</v>
      </c>
      <c r="G7930" t="b">
        <v>0</v>
      </c>
    </row>
    <row r="7931" spans="5:7" x14ac:dyDescent="0.25">
      <c r="E7931">
        <v>7925</v>
      </c>
      <c r="G7931" t="b">
        <v>0</v>
      </c>
    </row>
    <row r="7932" spans="5:7" x14ac:dyDescent="0.25">
      <c r="E7932">
        <v>7926</v>
      </c>
      <c r="G7932" t="b">
        <v>1</v>
      </c>
    </row>
    <row r="7933" spans="5:7" x14ac:dyDescent="0.25">
      <c r="E7933">
        <v>7927</v>
      </c>
      <c r="G7933" t="b">
        <v>0</v>
      </c>
    </row>
    <row r="7934" spans="5:7" x14ac:dyDescent="0.25">
      <c r="E7934">
        <v>7928</v>
      </c>
      <c r="G7934" t="b">
        <v>0</v>
      </c>
    </row>
    <row r="7935" spans="5:7" x14ac:dyDescent="0.25">
      <c r="E7935">
        <v>7929</v>
      </c>
      <c r="G7935" t="b">
        <v>1</v>
      </c>
    </row>
    <row r="7936" spans="5:7" x14ac:dyDescent="0.25">
      <c r="E7936">
        <v>7930</v>
      </c>
      <c r="G7936" t="b">
        <v>0</v>
      </c>
    </row>
    <row r="7937" spans="5:7" x14ac:dyDescent="0.25">
      <c r="E7937">
        <v>7931</v>
      </c>
      <c r="G7937" t="b">
        <v>0</v>
      </c>
    </row>
    <row r="7938" spans="5:7" x14ac:dyDescent="0.25">
      <c r="E7938">
        <v>7932</v>
      </c>
      <c r="G7938" t="b">
        <v>0</v>
      </c>
    </row>
    <row r="7939" spans="5:7" x14ac:dyDescent="0.25">
      <c r="E7939">
        <v>7933</v>
      </c>
      <c r="G7939" t="b">
        <v>0</v>
      </c>
    </row>
    <row r="7940" spans="5:7" x14ac:dyDescent="0.25">
      <c r="E7940">
        <v>7934</v>
      </c>
      <c r="G7940" t="b">
        <v>1</v>
      </c>
    </row>
    <row r="7941" spans="5:7" x14ac:dyDescent="0.25">
      <c r="E7941">
        <v>7935</v>
      </c>
      <c r="G7941" t="b">
        <v>0</v>
      </c>
    </row>
    <row r="7942" spans="5:7" x14ac:dyDescent="0.25">
      <c r="E7942">
        <v>7936</v>
      </c>
      <c r="G7942" t="b">
        <v>0</v>
      </c>
    </row>
    <row r="7943" spans="5:7" x14ac:dyDescent="0.25">
      <c r="E7943">
        <v>7937</v>
      </c>
      <c r="G7943" t="b">
        <v>0</v>
      </c>
    </row>
    <row r="7944" spans="5:7" x14ac:dyDescent="0.25">
      <c r="E7944">
        <v>7938</v>
      </c>
      <c r="G7944" t="b">
        <v>1</v>
      </c>
    </row>
    <row r="7945" spans="5:7" x14ac:dyDescent="0.25">
      <c r="E7945">
        <v>7939</v>
      </c>
      <c r="G7945" t="b">
        <v>0</v>
      </c>
    </row>
    <row r="7946" spans="5:7" x14ac:dyDescent="0.25">
      <c r="E7946">
        <v>7940</v>
      </c>
      <c r="G7946" t="b">
        <v>0</v>
      </c>
    </row>
    <row r="7947" spans="5:7" x14ac:dyDescent="0.25">
      <c r="E7947">
        <v>7941</v>
      </c>
      <c r="G7947" t="b">
        <v>0</v>
      </c>
    </row>
    <row r="7948" spans="5:7" x14ac:dyDescent="0.25">
      <c r="E7948">
        <v>7942</v>
      </c>
      <c r="G7948" t="b">
        <v>0</v>
      </c>
    </row>
    <row r="7949" spans="5:7" x14ac:dyDescent="0.25">
      <c r="E7949">
        <v>7943</v>
      </c>
      <c r="G7949" t="b">
        <v>0</v>
      </c>
    </row>
    <row r="7950" spans="5:7" x14ac:dyDescent="0.25">
      <c r="E7950">
        <v>7944</v>
      </c>
      <c r="G7950" t="b">
        <v>1</v>
      </c>
    </row>
    <row r="7951" spans="5:7" x14ac:dyDescent="0.25">
      <c r="E7951">
        <v>7945</v>
      </c>
      <c r="G7951" t="b">
        <v>0</v>
      </c>
    </row>
    <row r="7952" spans="5:7" x14ac:dyDescent="0.25">
      <c r="E7952">
        <v>7946</v>
      </c>
      <c r="G7952" t="b">
        <v>0</v>
      </c>
    </row>
    <row r="7953" spans="5:7" x14ac:dyDescent="0.25">
      <c r="E7953">
        <v>7947</v>
      </c>
      <c r="G7953" t="b">
        <v>0</v>
      </c>
    </row>
    <row r="7954" spans="5:7" x14ac:dyDescent="0.25">
      <c r="E7954">
        <v>7948</v>
      </c>
      <c r="G7954" t="b">
        <v>1</v>
      </c>
    </row>
    <row r="7955" spans="5:7" x14ac:dyDescent="0.25">
      <c r="E7955">
        <v>7949</v>
      </c>
      <c r="G7955" t="b">
        <v>1</v>
      </c>
    </row>
    <row r="7956" spans="5:7" x14ac:dyDescent="0.25">
      <c r="E7956">
        <v>7950</v>
      </c>
      <c r="G7956" t="b">
        <v>0</v>
      </c>
    </row>
    <row r="7957" spans="5:7" x14ac:dyDescent="0.25">
      <c r="E7957">
        <v>7951</v>
      </c>
      <c r="G7957" t="b">
        <v>0</v>
      </c>
    </row>
    <row r="7958" spans="5:7" x14ac:dyDescent="0.25">
      <c r="E7958">
        <v>7952</v>
      </c>
      <c r="G7958" t="b">
        <v>0</v>
      </c>
    </row>
    <row r="7959" spans="5:7" x14ac:dyDescent="0.25">
      <c r="E7959">
        <v>7953</v>
      </c>
      <c r="G7959" t="b">
        <v>0</v>
      </c>
    </row>
    <row r="7960" spans="5:7" x14ac:dyDescent="0.25">
      <c r="E7960">
        <v>7954</v>
      </c>
      <c r="G7960" t="b">
        <v>0</v>
      </c>
    </row>
    <row r="7961" spans="5:7" x14ac:dyDescent="0.25">
      <c r="E7961">
        <v>7955</v>
      </c>
      <c r="G7961" t="b">
        <v>0</v>
      </c>
    </row>
    <row r="7962" spans="5:7" x14ac:dyDescent="0.25">
      <c r="E7962">
        <v>7956</v>
      </c>
      <c r="G7962" t="b">
        <v>0</v>
      </c>
    </row>
    <row r="7963" spans="5:7" x14ac:dyDescent="0.25">
      <c r="E7963">
        <v>7957</v>
      </c>
      <c r="G7963" t="b">
        <v>0</v>
      </c>
    </row>
    <row r="7964" spans="5:7" x14ac:dyDescent="0.25">
      <c r="E7964">
        <v>7958</v>
      </c>
      <c r="G7964" t="b">
        <v>0</v>
      </c>
    </row>
    <row r="7965" spans="5:7" x14ac:dyDescent="0.25">
      <c r="E7965">
        <v>7959</v>
      </c>
      <c r="G7965" t="b">
        <v>0</v>
      </c>
    </row>
    <row r="7966" spans="5:7" x14ac:dyDescent="0.25">
      <c r="E7966">
        <v>7960</v>
      </c>
      <c r="G7966" t="b">
        <v>0</v>
      </c>
    </row>
    <row r="7967" spans="5:7" x14ac:dyDescent="0.25">
      <c r="E7967">
        <v>7961</v>
      </c>
      <c r="G7967" t="b">
        <v>0</v>
      </c>
    </row>
    <row r="7968" spans="5:7" x14ac:dyDescent="0.25">
      <c r="E7968">
        <v>7962</v>
      </c>
      <c r="G7968" t="b">
        <v>0</v>
      </c>
    </row>
    <row r="7969" spans="5:7" x14ac:dyDescent="0.25">
      <c r="E7969">
        <v>7963</v>
      </c>
      <c r="G7969" t="b">
        <v>0</v>
      </c>
    </row>
    <row r="7970" spans="5:7" x14ac:dyDescent="0.25">
      <c r="E7970">
        <v>7964</v>
      </c>
      <c r="G7970" t="b">
        <v>0</v>
      </c>
    </row>
    <row r="7971" spans="5:7" x14ac:dyDescent="0.25">
      <c r="E7971">
        <v>7965</v>
      </c>
      <c r="G7971" t="b">
        <v>0</v>
      </c>
    </row>
    <row r="7972" spans="5:7" x14ac:dyDescent="0.25">
      <c r="E7972">
        <v>7966</v>
      </c>
      <c r="G7972" t="b">
        <v>1</v>
      </c>
    </row>
    <row r="7973" spans="5:7" x14ac:dyDescent="0.25">
      <c r="E7973">
        <v>7967</v>
      </c>
      <c r="G7973" t="b">
        <v>0</v>
      </c>
    </row>
    <row r="7974" spans="5:7" x14ac:dyDescent="0.25">
      <c r="E7974">
        <v>7968</v>
      </c>
      <c r="G7974" t="b">
        <v>0</v>
      </c>
    </row>
    <row r="7975" spans="5:7" x14ac:dyDescent="0.25">
      <c r="E7975">
        <v>7969</v>
      </c>
      <c r="G7975" t="b">
        <v>0</v>
      </c>
    </row>
    <row r="7976" spans="5:7" x14ac:dyDescent="0.25">
      <c r="E7976">
        <v>7970</v>
      </c>
      <c r="G7976" t="b">
        <v>0</v>
      </c>
    </row>
    <row r="7977" spans="5:7" x14ac:dyDescent="0.25">
      <c r="E7977">
        <v>7971</v>
      </c>
      <c r="G7977" t="b">
        <v>0</v>
      </c>
    </row>
    <row r="7978" spans="5:7" x14ac:dyDescent="0.25">
      <c r="E7978">
        <v>7972</v>
      </c>
      <c r="G7978" t="b">
        <v>0</v>
      </c>
    </row>
    <row r="7979" spans="5:7" x14ac:dyDescent="0.25">
      <c r="E7979">
        <v>7973</v>
      </c>
      <c r="G7979" t="b">
        <v>0</v>
      </c>
    </row>
    <row r="7980" spans="5:7" x14ac:dyDescent="0.25">
      <c r="E7980">
        <v>7974</v>
      </c>
      <c r="G7980" t="b">
        <v>0</v>
      </c>
    </row>
    <row r="7981" spans="5:7" x14ac:dyDescent="0.25">
      <c r="E7981">
        <v>7975</v>
      </c>
      <c r="G7981" t="b">
        <v>1</v>
      </c>
    </row>
    <row r="7982" spans="5:7" x14ac:dyDescent="0.25">
      <c r="E7982">
        <v>7976</v>
      </c>
      <c r="G7982" t="b">
        <v>0</v>
      </c>
    </row>
    <row r="7983" spans="5:7" x14ac:dyDescent="0.25">
      <c r="E7983">
        <v>7977</v>
      </c>
      <c r="G7983" t="b">
        <v>0</v>
      </c>
    </row>
    <row r="7984" spans="5:7" x14ac:dyDescent="0.25">
      <c r="E7984">
        <v>7978</v>
      </c>
      <c r="G7984" t="b">
        <v>0</v>
      </c>
    </row>
    <row r="7985" spans="5:7" x14ac:dyDescent="0.25">
      <c r="E7985">
        <v>7979</v>
      </c>
      <c r="G7985" t="b">
        <v>0</v>
      </c>
    </row>
    <row r="7986" spans="5:7" x14ac:dyDescent="0.25">
      <c r="E7986">
        <v>7980</v>
      </c>
      <c r="G7986" t="b">
        <v>0</v>
      </c>
    </row>
    <row r="7987" spans="5:7" x14ac:dyDescent="0.25">
      <c r="E7987">
        <v>7981</v>
      </c>
      <c r="G7987" t="b">
        <v>0</v>
      </c>
    </row>
    <row r="7988" spans="5:7" x14ac:dyDescent="0.25">
      <c r="E7988">
        <v>7982</v>
      </c>
      <c r="G7988" t="b">
        <v>0</v>
      </c>
    </row>
    <row r="7989" spans="5:7" x14ac:dyDescent="0.25">
      <c r="E7989">
        <v>7983</v>
      </c>
      <c r="G7989" t="b">
        <v>0</v>
      </c>
    </row>
    <row r="7990" spans="5:7" x14ac:dyDescent="0.25">
      <c r="E7990">
        <v>7984</v>
      </c>
      <c r="G7990" t="b">
        <v>0</v>
      </c>
    </row>
    <row r="7991" spans="5:7" x14ac:dyDescent="0.25">
      <c r="E7991">
        <v>7985</v>
      </c>
      <c r="G7991" t="b">
        <v>0</v>
      </c>
    </row>
    <row r="7992" spans="5:7" x14ac:dyDescent="0.25">
      <c r="E7992">
        <v>7986</v>
      </c>
      <c r="G7992" t="b">
        <v>0</v>
      </c>
    </row>
    <row r="7993" spans="5:7" x14ac:dyDescent="0.25">
      <c r="E7993">
        <v>7987</v>
      </c>
      <c r="G7993" t="b">
        <v>0</v>
      </c>
    </row>
    <row r="7994" spans="5:7" x14ac:dyDescent="0.25">
      <c r="E7994">
        <v>7988</v>
      </c>
      <c r="G7994" t="b">
        <v>0</v>
      </c>
    </row>
    <row r="7995" spans="5:7" x14ac:dyDescent="0.25">
      <c r="E7995">
        <v>7989</v>
      </c>
      <c r="G7995" t="b">
        <v>0</v>
      </c>
    </row>
    <row r="7996" spans="5:7" x14ac:dyDescent="0.25">
      <c r="E7996">
        <v>7990</v>
      </c>
      <c r="G7996" t="b">
        <v>0</v>
      </c>
    </row>
    <row r="7997" spans="5:7" x14ac:dyDescent="0.25">
      <c r="E7997">
        <v>7991</v>
      </c>
      <c r="G7997" t="b">
        <v>0</v>
      </c>
    </row>
    <row r="7998" spans="5:7" x14ac:dyDescent="0.25">
      <c r="E7998">
        <v>7992</v>
      </c>
      <c r="G7998" t="b">
        <v>0</v>
      </c>
    </row>
    <row r="7999" spans="5:7" x14ac:dyDescent="0.25">
      <c r="E7999">
        <v>7993</v>
      </c>
      <c r="G7999" t="b">
        <v>0</v>
      </c>
    </row>
    <row r="8000" spans="5:7" x14ac:dyDescent="0.25">
      <c r="E8000">
        <v>7994</v>
      </c>
      <c r="G8000" t="b">
        <v>0</v>
      </c>
    </row>
    <row r="8001" spans="5:7" x14ac:dyDescent="0.25">
      <c r="E8001">
        <v>7995</v>
      </c>
      <c r="G8001" t="b">
        <v>0</v>
      </c>
    </row>
    <row r="8002" spans="5:7" x14ac:dyDescent="0.25">
      <c r="E8002">
        <v>7996</v>
      </c>
      <c r="G8002" t="b">
        <v>0</v>
      </c>
    </row>
    <row r="8003" spans="5:7" x14ac:dyDescent="0.25">
      <c r="E8003">
        <v>7997</v>
      </c>
      <c r="G8003" t="b">
        <v>0</v>
      </c>
    </row>
    <row r="8004" spans="5:7" x14ac:dyDescent="0.25">
      <c r="E8004">
        <v>7998</v>
      </c>
      <c r="G8004" t="b">
        <v>0</v>
      </c>
    </row>
    <row r="8005" spans="5:7" x14ac:dyDescent="0.25">
      <c r="E8005">
        <v>7999</v>
      </c>
      <c r="G8005" t="b">
        <v>0</v>
      </c>
    </row>
    <row r="8006" spans="5:7" x14ac:dyDescent="0.25">
      <c r="E8006">
        <v>8000</v>
      </c>
      <c r="G8006" t="b">
        <v>0</v>
      </c>
    </row>
    <row r="8007" spans="5:7" x14ac:dyDescent="0.25">
      <c r="E8007">
        <v>8001</v>
      </c>
      <c r="G8007" t="b">
        <v>0</v>
      </c>
    </row>
    <row r="8008" spans="5:7" x14ac:dyDescent="0.25">
      <c r="E8008">
        <v>8002</v>
      </c>
      <c r="G8008" t="b">
        <v>0</v>
      </c>
    </row>
    <row r="8009" spans="5:7" x14ac:dyDescent="0.25">
      <c r="E8009">
        <v>8003</v>
      </c>
      <c r="G8009" t="b">
        <v>0</v>
      </c>
    </row>
    <row r="8010" spans="5:7" x14ac:dyDescent="0.25">
      <c r="E8010">
        <v>8004</v>
      </c>
      <c r="G8010" t="b">
        <v>0</v>
      </c>
    </row>
    <row r="8011" spans="5:7" x14ac:dyDescent="0.25">
      <c r="E8011">
        <v>8005</v>
      </c>
      <c r="G8011" t="b">
        <v>0</v>
      </c>
    </row>
    <row r="8012" spans="5:7" x14ac:dyDescent="0.25">
      <c r="E8012">
        <v>8006</v>
      </c>
      <c r="G8012" t="b">
        <v>0</v>
      </c>
    </row>
    <row r="8013" spans="5:7" x14ac:dyDescent="0.25">
      <c r="E8013">
        <v>8007</v>
      </c>
      <c r="G8013" t="b">
        <v>0</v>
      </c>
    </row>
    <row r="8014" spans="5:7" x14ac:dyDescent="0.25">
      <c r="E8014">
        <v>8008</v>
      </c>
      <c r="G8014" t="b">
        <v>1</v>
      </c>
    </row>
    <row r="8015" spans="5:7" x14ac:dyDescent="0.25">
      <c r="E8015">
        <v>8009</v>
      </c>
      <c r="G8015" t="b">
        <v>0</v>
      </c>
    </row>
    <row r="8016" spans="5:7" x14ac:dyDescent="0.25">
      <c r="E8016">
        <v>8010</v>
      </c>
      <c r="G8016" t="b">
        <v>0</v>
      </c>
    </row>
    <row r="8017" spans="5:7" x14ac:dyDescent="0.25">
      <c r="E8017">
        <v>8011</v>
      </c>
      <c r="G8017" t="b">
        <v>0</v>
      </c>
    </row>
    <row r="8018" spans="5:7" x14ac:dyDescent="0.25">
      <c r="E8018">
        <v>8012</v>
      </c>
      <c r="G8018" t="b">
        <v>0</v>
      </c>
    </row>
    <row r="8019" spans="5:7" x14ac:dyDescent="0.25">
      <c r="E8019">
        <v>8013</v>
      </c>
      <c r="G8019" t="b">
        <v>0</v>
      </c>
    </row>
    <row r="8020" spans="5:7" x14ac:dyDescent="0.25">
      <c r="E8020">
        <v>8014</v>
      </c>
      <c r="G8020" t="b">
        <v>0</v>
      </c>
    </row>
    <row r="8021" spans="5:7" x14ac:dyDescent="0.25">
      <c r="E8021">
        <v>8015</v>
      </c>
      <c r="G8021" t="b">
        <v>0</v>
      </c>
    </row>
    <row r="8022" spans="5:7" x14ac:dyDescent="0.25">
      <c r="E8022">
        <v>8016</v>
      </c>
      <c r="G8022" t="b">
        <v>0</v>
      </c>
    </row>
    <row r="8023" spans="5:7" x14ac:dyDescent="0.25">
      <c r="E8023">
        <v>8017</v>
      </c>
      <c r="G8023" t="b">
        <v>0</v>
      </c>
    </row>
    <row r="8024" spans="5:7" x14ac:dyDescent="0.25">
      <c r="E8024">
        <v>8018</v>
      </c>
      <c r="G8024" t="b">
        <v>0</v>
      </c>
    </row>
    <row r="8025" spans="5:7" x14ac:dyDescent="0.25">
      <c r="E8025">
        <v>8019</v>
      </c>
      <c r="G8025" t="b">
        <v>0</v>
      </c>
    </row>
    <row r="8026" spans="5:7" x14ac:dyDescent="0.25">
      <c r="E8026">
        <v>8020</v>
      </c>
      <c r="G8026" t="b">
        <v>0</v>
      </c>
    </row>
    <row r="8027" spans="5:7" x14ac:dyDescent="0.25">
      <c r="E8027">
        <v>8021</v>
      </c>
      <c r="G8027" t="b">
        <v>0</v>
      </c>
    </row>
    <row r="8028" spans="5:7" x14ac:dyDescent="0.25">
      <c r="E8028">
        <v>8022</v>
      </c>
      <c r="G8028" t="b">
        <v>0</v>
      </c>
    </row>
    <row r="8029" spans="5:7" x14ac:dyDescent="0.25">
      <c r="E8029">
        <v>8023</v>
      </c>
      <c r="G8029" t="b">
        <v>0</v>
      </c>
    </row>
    <row r="8030" spans="5:7" x14ac:dyDescent="0.25">
      <c r="E8030">
        <v>8024</v>
      </c>
      <c r="G8030" t="b">
        <v>0</v>
      </c>
    </row>
    <row r="8031" spans="5:7" x14ac:dyDescent="0.25">
      <c r="E8031">
        <v>8025</v>
      </c>
      <c r="G8031" t="b">
        <v>0</v>
      </c>
    </row>
    <row r="8032" spans="5:7" x14ac:dyDescent="0.25">
      <c r="E8032">
        <v>8026</v>
      </c>
      <c r="G8032" t="b">
        <v>0</v>
      </c>
    </row>
    <row r="8033" spans="5:7" x14ac:dyDescent="0.25">
      <c r="E8033">
        <v>8027</v>
      </c>
      <c r="G8033" t="b">
        <v>0</v>
      </c>
    </row>
    <row r="8034" spans="5:7" x14ac:dyDescent="0.25">
      <c r="E8034">
        <v>8028</v>
      </c>
      <c r="G8034" t="b">
        <v>0</v>
      </c>
    </row>
    <row r="8035" spans="5:7" x14ac:dyDescent="0.25">
      <c r="E8035">
        <v>8029</v>
      </c>
      <c r="G8035" t="b">
        <v>0</v>
      </c>
    </row>
    <row r="8036" spans="5:7" x14ac:dyDescent="0.25">
      <c r="E8036">
        <v>8030</v>
      </c>
      <c r="G8036" t="b">
        <v>0</v>
      </c>
    </row>
    <row r="8037" spans="5:7" x14ac:dyDescent="0.25">
      <c r="E8037">
        <v>8031</v>
      </c>
      <c r="G8037" t="b">
        <v>1</v>
      </c>
    </row>
    <row r="8038" spans="5:7" x14ac:dyDescent="0.25">
      <c r="E8038">
        <v>8032</v>
      </c>
      <c r="G8038" t="b">
        <v>0</v>
      </c>
    </row>
    <row r="8039" spans="5:7" x14ac:dyDescent="0.25">
      <c r="E8039">
        <v>8033</v>
      </c>
      <c r="G8039" t="b">
        <v>0</v>
      </c>
    </row>
    <row r="8040" spans="5:7" x14ac:dyDescent="0.25">
      <c r="E8040">
        <v>8034</v>
      </c>
      <c r="G8040" t="b">
        <v>0</v>
      </c>
    </row>
    <row r="8041" spans="5:7" x14ac:dyDescent="0.25">
      <c r="E8041">
        <v>8035</v>
      </c>
      <c r="G8041" t="b">
        <v>0</v>
      </c>
    </row>
    <row r="8042" spans="5:7" x14ac:dyDescent="0.25">
      <c r="E8042">
        <v>8036</v>
      </c>
      <c r="G8042" t="b">
        <v>1</v>
      </c>
    </row>
    <row r="8043" spans="5:7" x14ac:dyDescent="0.25">
      <c r="E8043">
        <v>8037</v>
      </c>
      <c r="G8043" t="b">
        <v>0</v>
      </c>
    </row>
    <row r="8044" spans="5:7" x14ac:dyDescent="0.25">
      <c r="E8044">
        <v>8038</v>
      </c>
      <c r="G8044" t="b">
        <v>0</v>
      </c>
    </row>
    <row r="8045" spans="5:7" x14ac:dyDescent="0.25">
      <c r="E8045">
        <v>8039</v>
      </c>
      <c r="G8045" t="b">
        <v>0</v>
      </c>
    </row>
    <row r="8046" spans="5:7" x14ac:dyDescent="0.25">
      <c r="E8046">
        <v>8040</v>
      </c>
      <c r="G8046" t="b">
        <v>0</v>
      </c>
    </row>
    <row r="8047" spans="5:7" x14ac:dyDescent="0.25">
      <c r="E8047">
        <v>8041</v>
      </c>
      <c r="G8047" t="b">
        <v>0</v>
      </c>
    </row>
    <row r="8048" spans="5:7" x14ac:dyDescent="0.25">
      <c r="E8048">
        <v>8042</v>
      </c>
      <c r="G8048" t="b">
        <v>0</v>
      </c>
    </row>
    <row r="8049" spans="5:7" x14ac:dyDescent="0.25">
      <c r="E8049">
        <v>8043</v>
      </c>
      <c r="G8049" t="b">
        <v>0</v>
      </c>
    </row>
    <row r="8050" spans="5:7" x14ac:dyDescent="0.25">
      <c r="E8050">
        <v>8044</v>
      </c>
      <c r="G8050" t="b">
        <v>1</v>
      </c>
    </row>
    <row r="8051" spans="5:7" x14ac:dyDescent="0.25">
      <c r="E8051">
        <v>8045</v>
      </c>
      <c r="G8051" t="b">
        <v>0</v>
      </c>
    </row>
    <row r="8052" spans="5:7" x14ac:dyDescent="0.25">
      <c r="E8052">
        <v>8046</v>
      </c>
      <c r="G8052" t="b">
        <v>0</v>
      </c>
    </row>
    <row r="8053" spans="5:7" x14ac:dyDescent="0.25">
      <c r="E8053">
        <v>8047</v>
      </c>
      <c r="G8053" t="b">
        <v>0</v>
      </c>
    </row>
    <row r="8054" spans="5:7" x14ac:dyDescent="0.25">
      <c r="E8054">
        <v>8048</v>
      </c>
      <c r="G8054" t="b">
        <v>0</v>
      </c>
    </row>
    <row r="8055" spans="5:7" x14ac:dyDescent="0.25">
      <c r="E8055">
        <v>8049</v>
      </c>
      <c r="G8055" t="b">
        <v>0</v>
      </c>
    </row>
    <row r="8056" spans="5:7" x14ac:dyDescent="0.25">
      <c r="E8056">
        <v>8050</v>
      </c>
      <c r="G8056" t="b">
        <v>0</v>
      </c>
    </row>
    <row r="8057" spans="5:7" x14ac:dyDescent="0.25">
      <c r="E8057">
        <v>8051</v>
      </c>
      <c r="G8057" t="b">
        <v>0</v>
      </c>
    </row>
    <row r="8058" spans="5:7" x14ac:dyDescent="0.25">
      <c r="E8058">
        <v>8052</v>
      </c>
      <c r="G8058" t="b">
        <v>0</v>
      </c>
    </row>
    <row r="8059" spans="5:7" x14ac:dyDescent="0.25">
      <c r="E8059">
        <v>8053</v>
      </c>
      <c r="G8059" t="b">
        <v>0</v>
      </c>
    </row>
    <row r="8060" spans="5:7" x14ac:dyDescent="0.25">
      <c r="E8060">
        <v>8054</v>
      </c>
      <c r="G8060" t="b">
        <v>0</v>
      </c>
    </row>
    <row r="8061" spans="5:7" x14ac:dyDescent="0.25">
      <c r="E8061">
        <v>8055</v>
      </c>
      <c r="G8061" t="b">
        <v>0</v>
      </c>
    </row>
    <row r="8062" spans="5:7" x14ac:dyDescent="0.25">
      <c r="E8062">
        <v>8056</v>
      </c>
      <c r="G8062" t="b">
        <v>0</v>
      </c>
    </row>
    <row r="8063" spans="5:7" x14ac:dyDescent="0.25">
      <c r="E8063">
        <v>8057</v>
      </c>
      <c r="G8063" t="b">
        <v>0</v>
      </c>
    </row>
    <row r="8064" spans="5:7" x14ac:dyDescent="0.25">
      <c r="E8064">
        <v>8058</v>
      </c>
      <c r="G8064" t="b">
        <v>1</v>
      </c>
    </row>
    <row r="8065" spans="5:7" x14ac:dyDescent="0.25">
      <c r="E8065">
        <v>8059</v>
      </c>
      <c r="G8065" t="b">
        <v>0</v>
      </c>
    </row>
    <row r="8066" spans="5:7" x14ac:dyDescent="0.25">
      <c r="E8066">
        <v>8060</v>
      </c>
      <c r="G8066" t="b">
        <v>0</v>
      </c>
    </row>
    <row r="8067" spans="5:7" x14ac:dyDescent="0.25">
      <c r="E8067">
        <v>8061</v>
      </c>
      <c r="G8067" t="b">
        <v>0</v>
      </c>
    </row>
    <row r="8068" spans="5:7" x14ac:dyDescent="0.25">
      <c r="E8068">
        <v>8062</v>
      </c>
      <c r="G8068" t="b">
        <v>0</v>
      </c>
    </row>
    <row r="8069" spans="5:7" x14ac:dyDescent="0.25">
      <c r="E8069">
        <v>8063</v>
      </c>
      <c r="G8069" t="b">
        <v>1</v>
      </c>
    </row>
    <row r="8070" spans="5:7" x14ac:dyDescent="0.25">
      <c r="E8070">
        <v>8064</v>
      </c>
      <c r="G8070" t="b">
        <v>0</v>
      </c>
    </row>
    <row r="8071" spans="5:7" x14ac:dyDescent="0.25">
      <c r="E8071">
        <v>8065</v>
      </c>
      <c r="G8071" t="b">
        <v>0</v>
      </c>
    </row>
    <row r="8072" spans="5:7" x14ac:dyDescent="0.25">
      <c r="E8072">
        <v>8066</v>
      </c>
      <c r="G8072" t="b">
        <v>0</v>
      </c>
    </row>
    <row r="8073" spans="5:7" x14ac:dyDescent="0.25">
      <c r="E8073">
        <v>8067</v>
      </c>
      <c r="G8073" t="b">
        <v>0</v>
      </c>
    </row>
    <row r="8074" spans="5:7" x14ac:dyDescent="0.25">
      <c r="E8074">
        <v>8068</v>
      </c>
      <c r="G8074" t="b">
        <v>0</v>
      </c>
    </row>
    <row r="8075" spans="5:7" x14ac:dyDescent="0.25">
      <c r="E8075">
        <v>8069</v>
      </c>
      <c r="G8075" t="b">
        <v>0</v>
      </c>
    </row>
    <row r="8076" spans="5:7" x14ac:dyDescent="0.25">
      <c r="E8076">
        <v>8070</v>
      </c>
      <c r="G8076" t="b">
        <v>0</v>
      </c>
    </row>
    <row r="8077" spans="5:7" x14ac:dyDescent="0.25">
      <c r="E8077">
        <v>8071</v>
      </c>
      <c r="G8077" t="b">
        <v>0</v>
      </c>
    </row>
    <row r="8078" spans="5:7" x14ac:dyDescent="0.25">
      <c r="E8078">
        <v>8072</v>
      </c>
      <c r="G8078" t="b">
        <v>0</v>
      </c>
    </row>
    <row r="8079" spans="5:7" x14ac:dyDescent="0.25">
      <c r="E8079">
        <v>8073</v>
      </c>
      <c r="G8079" t="b">
        <v>0</v>
      </c>
    </row>
    <row r="8080" spans="5:7" x14ac:dyDescent="0.25">
      <c r="E8080">
        <v>8074</v>
      </c>
      <c r="G8080" t="b">
        <v>0</v>
      </c>
    </row>
    <row r="8081" spans="5:7" x14ac:dyDescent="0.25">
      <c r="E8081">
        <v>8075</v>
      </c>
      <c r="G8081" t="b">
        <v>1</v>
      </c>
    </row>
    <row r="8082" spans="5:7" x14ac:dyDescent="0.25">
      <c r="E8082">
        <v>8076</v>
      </c>
      <c r="G8082" t="b">
        <v>0</v>
      </c>
    </row>
    <row r="8083" spans="5:7" x14ac:dyDescent="0.25">
      <c r="E8083">
        <v>8077</v>
      </c>
      <c r="G8083" t="b">
        <v>0</v>
      </c>
    </row>
    <row r="8084" spans="5:7" x14ac:dyDescent="0.25">
      <c r="E8084">
        <v>8078</v>
      </c>
      <c r="G8084" t="b">
        <v>0</v>
      </c>
    </row>
    <row r="8085" spans="5:7" x14ac:dyDescent="0.25">
      <c r="E8085">
        <v>8079</v>
      </c>
      <c r="G8085" t="b">
        <v>1</v>
      </c>
    </row>
    <row r="8086" spans="5:7" x14ac:dyDescent="0.25">
      <c r="E8086">
        <v>8080</v>
      </c>
      <c r="G8086" t="b">
        <v>0</v>
      </c>
    </row>
    <row r="8087" spans="5:7" x14ac:dyDescent="0.25">
      <c r="E8087">
        <v>8081</v>
      </c>
      <c r="G8087" t="b">
        <v>1</v>
      </c>
    </row>
    <row r="8088" spans="5:7" x14ac:dyDescent="0.25">
      <c r="E8088">
        <v>8082</v>
      </c>
      <c r="G8088" t="b">
        <v>0</v>
      </c>
    </row>
    <row r="8089" spans="5:7" x14ac:dyDescent="0.25">
      <c r="E8089">
        <v>8083</v>
      </c>
      <c r="G8089" t="b">
        <v>0</v>
      </c>
    </row>
    <row r="8090" spans="5:7" x14ac:dyDescent="0.25">
      <c r="E8090">
        <v>8084</v>
      </c>
      <c r="G8090" t="b">
        <v>0</v>
      </c>
    </row>
    <row r="8091" spans="5:7" x14ac:dyDescent="0.25">
      <c r="E8091">
        <v>8085</v>
      </c>
      <c r="G8091" t="b">
        <v>0</v>
      </c>
    </row>
    <row r="8092" spans="5:7" x14ac:dyDescent="0.25">
      <c r="E8092">
        <v>8086</v>
      </c>
      <c r="G8092" t="b">
        <v>0</v>
      </c>
    </row>
    <row r="8093" spans="5:7" x14ac:dyDescent="0.25">
      <c r="E8093">
        <v>8087</v>
      </c>
      <c r="G8093" t="b">
        <v>0</v>
      </c>
    </row>
    <row r="8094" spans="5:7" x14ac:dyDescent="0.25">
      <c r="E8094">
        <v>8088</v>
      </c>
      <c r="G8094" t="b">
        <v>0</v>
      </c>
    </row>
    <row r="8095" spans="5:7" x14ac:dyDescent="0.25">
      <c r="E8095">
        <v>8089</v>
      </c>
      <c r="G8095" t="b">
        <v>0</v>
      </c>
    </row>
    <row r="8096" spans="5:7" x14ac:dyDescent="0.25">
      <c r="E8096">
        <v>8090</v>
      </c>
      <c r="G8096" t="b">
        <v>0</v>
      </c>
    </row>
    <row r="8097" spans="5:7" x14ac:dyDescent="0.25">
      <c r="E8097">
        <v>8091</v>
      </c>
      <c r="G8097" t="b">
        <v>0</v>
      </c>
    </row>
    <row r="8098" spans="5:7" x14ac:dyDescent="0.25">
      <c r="E8098">
        <v>8092</v>
      </c>
      <c r="G8098" t="b">
        <v>0</v>
      </c>
    </row>
    <row r="8099" spans="5:7" x14ac:dyDescent="0.25">
      <c r="E8099">
        <v>8093</v>
      </c>
      <c r="G8099" t="b">
        <v>1</v>
      </c>
    </row>
    <row r="8100" spans="5:7" x14ac:dyDescent="0.25">
      <c r="E8100">
        <v>8094</v>
      </c>
      <c r="G8100" t="b">
        <v>0</v>
      </c>
    </row>
    <row r="8101" spans="5:7" x14ac:dyDescent="0.25">
      <c r="E8101">
        <v>8095</v>
      </c>
      <c r="G8101" t="b">
        <v>0</v>
      </c>
    </row>
    <row r="8102" spans="5:7" x14ac:dyDescent="0.25">
      <c r="E8102">
        <v>8096</v>
      </c>
      <c r="G8102" t="b">
        <v>0</v>
      </c>
    </row>
    <row r="8103" spans="5:7" x14ac:dyDescent="0.25">
      <c r="E8103">
        <v>8097</v>
      </c>
      <c r="G8103" t="b">
        <v>0</v>
      </c>
    </row>
    <row r="8104" spans="5:7" x14ac:dyDescent="0.25">
      <c r="E8104">
        <v>8098</v>
      </c>
      <c r="G8104" t="b">
        <v>0</v>
      </c>
    </row>
    <row r="8105" spans="5:7" x14ac:dyDescent="0.25">
      <c r="E8105">
        <v>8099</v>
      </c>
      <c r="G8105" t="b">
        <v>1</v>
      </c>
    </row>
    <row r="8106" spans="5:7" x14ac:dyDescent="0.25">
      <c r="E8106">
        <v>8100</v>
      </c>
      <c r="G8106" t="b">
        <v>0</v>
      </c>
    </row>
    <row r="8107" spans="5:7" x14ac:dyDescent="0.25">
      <c r="E8107">
        <v>8101</v>
      </c>
      <c r="G8107" t="b">
        <v>1</v>
      </c>
    </row>
    <row r="8108" spans="5:7" x14ac:dyDescent="0.25">
      <c r="E8108">
        <v>8102</v>
      </c>
      <c r="G8108" t="b">
        <v>0</v>
      </c>
    </row>
    <row r="8109" spans="5:7" x14ac:dyDescent="0.25">
      <c r="E8109">
        <v>8103</v>
      </c>
      <c r="G8109" t="b">
        <v>0</v>
      </c>
    </row>
    <row r="8110" spans="5:7" x14ac:dyDescent="0.25">
      <c r="E8110">
        <v>8104</v>
      </c>
      <c r="G8110" t="b">
        <v>0</v>
      </c>
    </row>
    <row r="8111" spans="5:7" x14ac:dyDescent="0.25">
      <c r="E8111">
        <v>8105</v>
      </c>
      <c r="G8111" t="b">
        <v>0</v>
      </c>
    </row>
    <row r="8112" spans="5:7" x14ac:dyDescent="0.25">
      <c r="E8112">
        <v>8106</v>
      </c>
      <c r="G8112" t="b">
        <v>0</v>
      </c>
    </row>
    <row r="8113" spans="5:7" x14ac:dyDescent="0.25">
      <c r="E8113">
        <v>8107</v>
      </c>
      <c r="G8113" t="b">
        <v>0</v>
      </c>
    </row>
    <row r="8114" spans="5:7" x14ac:dyDescent="0.25">
      <c r="E8114">
        <v>8108</v>
      </c>
      <c r="G8114" t="b">
        <v>1</v>
      </c>
    </row>
    <row r="8115" spans="5:7" x14ac:dyDescent="0.25">
      <c r="E8115">
        <v>8109</v>
      </c>
      <c r="G8115" t="b">
        <v>0</v>
      </c>
    </row>
    <row r="8116" spans="5:7" x14ac:dyDescent="0.25">
      <c r="E8116">
        <v>8110</v>
      </c>
      <c r="G8116" t="b">
        <v>0</v>
      </c>
    </row>
    <row r="8117" spans="5:7" x14ac:dyDescent="0.25">
      <c r="E8117">
        <v>8111</v>
      </c>
      <c r="G8117" t="b">
        <v>0</v>
      </c>
    </row>
    <row r="8118" spans="5:7" x14ac:dyDescent="0.25">
      <c r="E8118">
        <v>8112</v>
      </c>
      <c r="G8118" t="b">
        <v>0</v>
      </c>
    </row>
    <row r="8119" spans="5:7" x14ac:dyDescent="0.25">
      <c r="E8119">
        <v>8113</v>
      </c>
      <c r="G8119" t="b">
        <v>1</v>
      </c>
    </row>
    <row r="8120" spans="5:7" x14ac:dyDescent="0.25">
      <c r="E8120">
        <v>8114</v>
      </c>
      <c r="G8120" t="b">
        <v>0</v>
      </c>
    </row>
    <row r="8121" spans="5:7" x14ac:dyDescent="0.25">
      <c r="E8121">
        <v>8115</v>
      </c>
      <c r="G8121" t="b">
        <v>0</v>
      </c>
    </row>
    <row r="8122" spans="5:7" x14ac:dyDescent="0.25">
      <c r="E8122">
        <v>8116</v>
      </c>
      <c r="G8122" t="b">
        <v>0</v>
      </c>
    </row>
    <row r="8123" spans="5:7" x14ac:dyDescent="0.25">
      <c r="E8123">
        <v>8117</v>
      </c>
      <c r="G8123" t="b">
        <v>0</v>
      </c>
    </row>
    <row r="8124" spans="5:7" x14ac:dyDescent="0.25">
      <c r="E8124">
        <v>8118</v>
      </c>
      <c r="G8124" t="b">
        <v>1</v>
      </c>
    </row>
    <row r="8125" spans="5:7" x14ac:dyDescent="0.25">
      <c r="E8125">
        <v>8119</v>
      </c>
      <c r="G8125" t="b">
        <v>0</v>
      </c>
    </row>
    <row r="8126" spans="5:7" x14ac:dyDescent="0.25">
      <c r="E8126">
        <v>8120</v>
      </c>
      <c r="G8126" t="b">
        <v>1</v>
      </c>
    </row>
    <row r="8127" spans="5:7" x14ac:dyDescent="0.25">
      <c r="E8127">
        <v>8121</v>
      </c>
      <c r="G8127" t="b">
        <v>0</v>
      </c>
    </row>
    <row r="8128" spans="5:7" x14ac:dyDescent="0.25">
      <c r="E8128">
        <v>8122</v>
      </c>
      <c r="G8128" t="b">
        <v>0</v>
      </c>
    </row>
    <row r="8129" spans="5:7" x14ac:dyDescent="0.25">
      <c r="E8129">
        <v>8123</v>
      </c>
      <c r="G8129" t="b">
        <v>0</v>
      </c>
    </row>
    <row r="8130" spans="5:7" x14ac:dyDescent="0.25">
      <c r="E8130">
        <v>8124</v>
      </c>
      <c r="G8130" t="b">
        <v>0</v>
      </c>
    </row>
    <row r="8131" spans="5:7" x14ac:dyDescent="0.25">
      <c r="E8131">
        <v>8125</v>
      </c>
      <c r="G8131" t="b">
        <v>0</v>
      </c>
    </row>
    <row r="8132" spans="5:7" x14ac:dyDescent="0.25">
      <c r="E8132">
        <v>8126</v>
      </c>
      <c r="G8132" t="b">
        <v>0</v>
      </c>
    </row>
    <row r="8133" spans="5:7" x14ac:dyDescent="0.25">
      <c r="E8133">
        <v>8127</v>
      </c>
      <c r="G8133" t="b">
        <v>0</v>
      </c>
    </row>
    <row r="8134" spans="5:7" x14ac:dyDescent="0.25">
      <c r="E8134">
        <v>8128</v>
      </c>
      <c r="G8134" t="b">
        <v>0</v>
      </c>
    </row>
    <row r="8135" spans="5:7" x14ac:dyDescent="0.25">
      <c r="E8135">
        <v>8129</v>
      </c>
      <c r="G8135" t="b">
        <v>0</v>
      </c>
    </row>
    <row r="8136" spans="5:7" x14ac:dyDescent="0.25">
      <c r="E8136">
        <v>8130</v>
      </c>
      <c r="G8136" t="b">
        <v>1</v>
      </c>
    </row>
    <row r="8137" spans="5:7" x14ac:dyDescent="0.25">
      <c r="E8137">
        <v>8131</v>
      </c>
      <c r="G8137" t="b">
        <v>0</v>
      </c>
    </row>
    <row r="8138" spans="5:7" x14ac:dyDescent="0.25">
      <c r="E8138">
        <v>8132</v>
      </c>
      <c r="G8138" t="b">
        <v>0</v>
      </c>
    </row>
    <row r="8139" spans="5:7" x14ac:dyDescent="0.25">
      <c r="E8139">
        <v>8133</v>
      </c>
      <c r="G8139" t="b">
        <v>0</v>
      </c>
    </row>
    <row r="8140" spans="5:7" x14ac:dyDescent="0.25">
      <c r="E8140">
        <v>8134</v>
      </c>
      <c r="G8140" t="b">
        <v>0</v>
      </c>
    </row>
    <row r="8141" spans="5:7" x14ac:dyDescent="0.25">
      <c r="E8141">
        <v>8135</v>
      </c>
      <c r="G8141" t="b">
        <v>0</v>
      </c>
    </row>
    <row r="8142" spans="5:7" x14ac:dyDescent="0.25">
      <c r="E8142">
        <v>8136</v>
      </c>
      <c r="G8142" t="b">
        <v>0</v>
      </c>
    </row>
    <row r="8143" spans="5:7" x14ac:dyDescent="0.25">
      <c r="E8143">
        <v>8137</v>
      </c>
      <c r="G8143" t="b">
        <v>0</v>
      </c>
    </row>
    <row r="8144" spans="5:7" x14ac:dyDescent="0.25">
      <c r="E8144">
        <v>8138</v>
      </c>
      <c r="G8144" t="b">
        <v>0</v>
      </c>
    </row>
    <row r="8145" spans="5:7" x14ac:dyDescent="0.25">
      <c r="E8145">
        <v>8139</v>
      </c>
      <c r="G8145" t="b">
        <v>0</v>
      </c>
    </row>
    <row r="8146" spans="5:7" x14ac:dyDescent="0.25">
      <c r="E8146">
        <v>8140</v>
      </c>
      <c r="G8146" t="b">
        <v>0</v>
      </c>
    </row>
    <row r="8147" spans="5:7" x14ac:dyDescent="0.25">
      <c r="E8147">
        <v>8141</v>
      </c>
      <c r="G8147" t="b">
        <v>0</v>
      </c>
    </row>
    <row r="8148" spans="5:7" x14ac:dyDescent="0.25">
      <c r="E8148">
        <v>8142</v>
      </c>
      <c r="G8148" t="b">
        <v>0</v>
      </c>
    </row>
    <row r="8149" spans="5:7" x14ac:dyDescent="0.25">
      <c r="E8149">
        <v>8143</v>
      </c>
      <c r="G8149" t="b">
        <v>0</v>
      </c>
    </row>
    <row r="8150" spans="5:7" x14ac:dyDescent="0.25">
      <c r="E8150">
        <v>8144</v>
      </c>
      <c r="G8150" t="b">
        <v>0</v>
      </c>
    </row>
    <row r="8151" spans="5:7" x14ac:dyDescent="0.25">
      <c r="E8151">
        <v>8145</v>
      </c>
      <c r="G8151" t="b">
        <v>0</v>
      </c>
    </row>
    <row r="8152" spans="5:7" x14ac:dyDescent="0.25">
      <c r="E8152">
        <v>8146</v>
      </c>
      <c r="G8152" t="b">
        <v>0</v>
      </c>
    </row>
    <row r="8153" spans="5:7" x14ac:dyDescent="0.25">
      <c r="E8153">
        <v>8147</v>
      </c>
      <c r="G8153" t="b">
        <v>0</v>
      </c>
    </row>
    <row r="8154" spans="5:7" x14ac:dyDescent="0.25">
      <c r="E8154">
        <v>8148</v>
      </c>
      <c r="G8154" t="b">
        <v>0</v>
      </c>
    </row>
    <row r="8155" spans="5:7" x14ac:dyDescent="0.25">
      <c r="E8155">
        <v>8149</v>
      </c>
      <c r="G8155" t="b">
        <v>1</v>
      </c>
    </row>
    <row r="8156" spans="5:7" x14ac:dyDescent="0.25">
      <c r="E8156">
        <v>8150</v>
      </c>
      <c r="G8156" t="b">
        <v>0</v>
      </c>
    </row>
    <row r="8157" spans="5:7" x14ac:dyDescent="0.25">
      <c r="E8157">
        <v>8151</v>
      </c>
      <c r="G8157" t="b">
        <v>0</v>
      </c>
    </row>
    <row r="8158" spans="5:7" x14ac:dyDescent="0.25">
      <c r="E8158">
        <v>8152</v>
      </c>
      <c r="G8158" t="b">
        <v>0</v>
      </c>
    </row>
    <row r="8159" spans="5:7" x14ac:dyDescent="0.25">
      <c r="E8159">
        <v>8153</v>
      </c>
      <c r="G8159" t="b">
        <v>0</v>
      </c>
    </row>
    <row r="8160" spans="5:7" x14ac:dyDescent="0.25">
      <c r="E8160">
        <v>8154</v>
      </c>
      <c r="G8160" t="b">
        <v>0</v>
      </c>
    </row>
    <row r="8161" spans="5:7" x14ac:dyDescent="0.25">
      <c r="E8161">
        <v>8155</v>
      </c>
      <c r="G8161" t="b">
        <v>0</v>
      </c>
    </row>
    <row r="8162" spans="5:7" x14ac:dyDescent="0.25">
      <c r="E8162">
        <v>8156</v>
      </c>
      <c r="G8162" t="b">
        <v>0</v>
      </c>
    </row>
    <row r="8163" spans="5:7" x14ac:dyDescent="0.25">
      <c r="E8163">
        <v>8157</v>
      </c>
      <c r="G8163" t="b">
        <v>0</v>
      </c>
    </row>
    <row r="8164" spans="5:7" x14ac:dyDescent="0.25">
      <c r="E8164">
        <v>8158</v>
      </c>
      <c r="G8164" t="b">
        <v>0</v>
      </c>
    </row>
    <row r="8165" spans="5:7" x14ac:dyDescent="0.25">
      <c r="E8165">
        <v>8159</v>
      </c>
      <c r="G8165" t="b">
        <v>0</v>
      </c>
    </row>
    <row r="8166" spans="5:7" x14ac:dyDescent="0.25">
      <c r="E8166">
        <v>8160</v>
      </c>
      <c r="G8166" t="b">
        <v>0</v>
      </c>
    </row>
    <row r="8167" spans="5:7" x14ac:dyDescent="0.25">
      <c r="E8167">
        <v>8161</v>
      </c>
      <c r="G8167" t="b">
        <v>0</v>
      </c>
    </row>
    <row r="8168" spans="5:7" x14ac:dyDescent="0.25">
      <c r="E8168">
        <v>8162</v>
      </c>
      <c r="G8168" t="b">
        <v>0</v>
      </c>
    </row>
    <row r="8169" spans="5:7" x14ac:dyDescent="0.25">
      <c r="E8169">
        <v>8163</v>
      </c>
      <c r="G8169" t="b">
        <v>0</v>
      </c>
    </row>
    <row r="8170" spans="5:7" x14ac:dyDescent="0.25">
      <c r="E8170">
        <v>8164</v>
      </c>
      <c r="G8170" t="b">
        <v>1</v>
      </c>
    </row>
    <row r="8171" spans="5:7" x14ac:dyDescent="0.25">
      <c r="E8171">
        <v>8165</v>
      </c>
      <c r="G8171" t="b">
        <v>0</v>
      </c>
    </row>
    <row r="8172" spans="5:7" x14ac:dyDescent="0.25">
      <c r="E8172">
        <v>8166</v>
      </c>
      <c r="G8172" t="b">
        <v>0</v>
      </c>
    </row>
    <row r="8173" spans="5:7" x14ac:dyDescent="0.25">
      <c r="E8173">
        <v>8167</v>
      </c>
      <c r="G8173" t="b">
        <v>0</v>
      </c>
    </row>
    <row r="8174" spans="5:7" x14ac:dyDescent="0.25">
      <c r="E8174">
        <v>8168</v>
      </c>
      <c r="G8174" t="b">
        <v>0</v>
      </c>
    </row>
    <row r="8175" spans="5:7" x14ac:dyDescent="0.25">
      <c r="E8175">
        <v>8169</v>
      </c>
      <c r="G8175" t="b">
        <v>0</v>
      </c>
    </row>
    <row r="8176" spans="5:7" x14ac:dyDescent="0.25">
      <c r="E8176">
        <v>8170</v>
      </c>
      <c r="G8176" t="b">
        <v>0</v>
      </c>
    </row>
    <row r="8177" spans="5:7" x14ac:dyDescent="0.25">
      <c r="E8177">
        <v>8171</v>
      </c>
      <c r="G8177" t="b">
        <v>1</v>
      </c>
    </row>
    <row r="8178" spans="5:7" x14ac:dyDescent="0.25">
      <c r="E8178">
        <v>8172</v>
      </c>
      <c r="G8178" t="b">
        <v>0</v>
      </c>
    </row>
    <row r="8179" spans="5:7" x14ac:dyDescent="0.25">
      <c r="E8179">
        <v>8173</v>
      </c>
      <c r="G8179" t="b">
        <v>0</v>
      </c>
    </row>
    <row r="8180" spans="5:7" x14ac:dyDescent="0.25">
      <c r="E8180">
        <v>8174</v>
      </c>
      <c r="G8180" t="b">
        <v>0</v>
      </c>
    </row>
    <row r="8181" spans="5:7" x14ac:dyDescent="0.25">
      <c r="E8181">
        <v>8175</v>
      </c>
      <c r="G8181" t="b">
        <v>0</v>
      </c>
    </row>
    <row r="8182" spans="5:7" x14ac:dyDescent="0.25">
      <c r="E8182">
        <v>8176</v>
      </c>
      <c r="G8182" t="b">
        <v>0</v>
      </c>
    </row>
    <row r="8183" spans="5:7" x14ac:dyDescent="0.25">
      <c r="E8183">
        <v>8177</v>
      </c>
      <c r="G8183" t="b">
        <v>0</v>
      </c>
    </row>
    <row r="8184" spans="5:7" x14ac:dyDescent="0.25">
      <c r="E8184">
        <v>8178</v>
      </c>
      <c r="G8184" t="b">
        <v>0</v>
      </c>
    </row>
    <row r="8185" spans="5:7" x14ac:dyDescent="0.25">
      <c r="E8185">
        <v>8179</v>
      </c>
      <c r="G8185" t="b">
        <v>0</v>
      </c>
    </row>
    <row r="8186" spans="5:7" x14ac:dyDescent="0.25">
      <c r="E8186">
        <v>8180</v>
      </c>
      <c r="G8186" t="b">
        <v>0</v>
      </c>
    </row>
    <row r="8187" spans="5:7" x14ac:dyDescent="0.25">
      <c r="E8187">
        <v>8181</v>
      </c>
      <c r="G8187" t="b">
        <v>0</v>
      </c>
    </row>
    <row r="8188" spans="5:7" x14ac:dyDescent="0.25">
      <c r="E8188">
        <v>8182</v>
      </c>
      <c r="G8188" t="b">
        <v>0</v>
      </c>
    </row>
    <row r="8189" spans="5:7" x14ac:dyDescent="0.25">
      <c r="E8189">
        <v>8183</v>
      </c>
      <c r="G8189" t="b">
        <v>1</v>
      </c>
    </row>
    <row r="8190" spans="5:7" x14ac:dyDescent="0.25">
      <c r="E8190">
        <v>8184</v>
      </c>
      <c r="G8190" t="b">
        <v>0</v>
      </c>
    </row>
    <row r="8191" spans="5:7" x14ac:dyDescent="0.25">
      <c r="E8191">
        <v>8185</v>
      </c>
      <c r="G8191" t="b">
        <v>0</v>
      </c>
    </row>
    <row r="8192" spans="5:7" x14ac:dyDescent="0.25">
      <c r="E8192">
        <v>8186</v>
      </c>
      <c r="G8192" t="b">
        <v>0</v>
      </c>
    </row>
    <row r="8193" spans="5:7" x14ac:dyDescent="0.25">
      <c r="E8193">
        <v>8187</v>
      </c>
      <c r="G8193" t="b">
        <v>0</v>
      </c>
    </row>
    <row r="8194" spans="5:7" x14ac:dyDescent="0.25">
      <c r="E8194">
        <v>8188</v>
      </c>
      <c r="G8194" t="b">
        <v>0</v>
      </c>
    </row>
    <row r="8195" spans="5:7" x14ac:dyDescent="0.25">
      <c r="E8195">
        <v>8189</v>
      </c>
      <c r="G8195" t="b">
        <v>0</v>
      </c>
    </row>
    <row r="8196" spans="5:7" x14ac:dyDescent="0.25">
      <c r="E8196">
        <v>8190</v>
      </c>
      <c r="G8196" t="b">
        <v>0</v>
      </c>
    </row>
    <row r="8197" spans="5:7" x14ac:dyDescent="0.25">
      <c r="E8197">
        <v>8191</v>
      </c>
      <c r="G8197" t="b">
        <v>0</v>
      </c>
    </row>
    <row r="8198" spans="5:7" x14ac:dyDescent="0.25">
      <c r="E8198">
        <v>8192</v>
      </c>
      <c r="G8198" t="b">
        <v>0</v>
      </c>
    </row>
    <row r="8199" spans="5:7" x14ac:dyDescent="0.25">
      <c r="E8199">
        <v>8193</v>
      </c>
      <c r="G8199" t="b">
        <v>0</v>
      </c>
    </row>
    <row r="8200" spans="5:7" x14ac:dyDescent="0.25">
      <c r="E8200">
        <v>8194</v>
      </c>
      <c r="G8200" t="b">
        <v>0</v>
      </c>
    </row>
    <row r="8201" spans="5:7" x14ac:dyDescent="0.25">
      <c r="E8201">
        <v>8195</v>
      </c>
      <c r="G8201" t="b">
        <v>0</v>
      </c>
    </row>
    <row r="8202" spans="5:7" x14ac:dyDescent="0.25">
      <c r="E8202">
        <v>8196</v>
      </c>
      <c r="G8202" t="b">
        <v>0</v>
      </c>
    </row>
    <row r="8203" spans="5:7" x14ac:dyDescent="0.25">
      <c r="E8203">
        <v>8197</v>
      </c>
      <c r="G8203" t="b">
        <v>0</v>
      </c>
    </row>
    <row r="8204" spans="5:7" x14ac:dyDescent="0.25">
      <c r="E8204">
        <v>8198</v>
      </c>
      <c r="G8204" t="b">
        <v>0</v>
      </c>
    </row>
    <row r="8205" spans="5:7" x14ac:dyDescent="0.25">
      <c r="E8205">
        <v>8199</v>
      </c>
      <c r="G8205" t="b">
        <v>1</v>
      </c>
    </row>
    <row r="8206" spans="5:7" x14ac:dyDescent="0.25">
      <c r="E8206">
        <v>8200</v>
      </c>
      <c r="G8206" t="b">
        <v>0</v>
      </c>
    </row>
    <row r="8207" spans="5:7" x14ac:dyDescent="0.25">
      <c r="E8207">
        <v>8201</v>
      </c>
      <c r="G8207" t="b">
        <v>0</v>
      </c>
    </row>
    <row r="8208" spans="5:7" x14ac:dyDescent="0.25">
      <c r="E8208">
        <v>8202</v>
      </c>
      <c r="G8208" t="b">
        <v>0</v>
      </c>
    </row>
    <row r="8209" spans="5:7" x14ac:dyDescent="0.25">
      <c r="E8209">
        <v>8203</v>
      </c>
      <c r="G8209" t="b">
        <v>0</v>
      </c>
    </row>
    <row r="8210" spans="5:7" x14ac:dyDescent="0.25">
      <c r="E8210">
        <v>8204</v>
      </c>
      <c r="G8210" t="b">
        <v>0</v>
      </c>
    </row>
    <row r="8211" spans="5:7" x14ac:dyDescent="0.25">
      <c r="E8211">
        <v>8205</v>
      </c>
      <c r="G8211" t="b">
        <v>0</v>
      </c>
    </row>
    <row r="8212" spans="5:7" x14ac:dyDescent="0.25">
      <c r="E8212">
        <v>8206</v>
      </c>
      <c r="G8212" t="b">
        <v>0</v>
      </c>
    </row>
    <row r="8213" spans="5:7" x14ac:dyDescent="0.25">
      <c r="E8213">
        <v>8207</v>
      </c>
      <c r="G8213" t="b">
        <v>0</v>
      </c>
    </row>
    <row r="8214" spans="5:7" x14ac:dyDescent="0.25">
      <c r="E8214">
        <v>8208</v>
      </c>
      <c r="G8214" t="b">
        <v>0</v>
      </c>
    </row>
    <row r="8215" spans="5:7" x14ac:dyDescent="0.25">
      <c r="E8215">
        <v>8209</v>
      </c>
      <c r="G8215" t="b">
        <v>0</v>
      </c>
    </row>
    <row r="8216" spans="5:7" x14ac:dyDescent="0.25">
      <c r="E8216">
        <v>8210</v>
      </c>
      <c r="G8216" t="b">
        <v>0</v>
      </c>
    </row>
    <row r="8217" spans="5:7" x14ac:dyDescent="0.25">
      <c r="E8217">
        <v>8211</v>
      </c>
      <c r="G8217" t="b">
        <v>0</v>
      </c>
    </row>
    <row r="8218" spans="5:7" x14ac:dyDescent="0.25">
      <c r="E8218">
        <v>8212</v>
      </c>
      <c r="G8218" t="b">
        <v>0</v>
      </c>
    </row>
    <row r="8219" spans="5:7" x14ac:dyDescent="0.25">
      <c r="E8219">
        <v>8213</v>
      </c>
      <c r="G8219" t="b">
        <v>0</v>
      </c>
    </row>
    <row r="8220" spans="5:7" x14ac:dyDescent="0.25">
      <c r="E8220">
        <v>8214</v>
      </c>
      <c r="G8220" t="b">
        <v>0</v>
      </c>
    </row>
    <row r="8221" spans="5:7" x14ac:dyDescent="0.25">
      <c r="E8221">
        <v>8215</v>
      </c>
      <c r="G8221" t="b">
        <v>0</v>
      </c>
    </row>
    <row r="8222" spans="5:7" x14ac:dyDescent="0.25">
      <c r="E8222">
        <v>8216</v>
      </c>
      <c r="G8222" t="b">
        <v>0</v>
      </c>
    </row>
    <row r="8223" spans="5:7" x14ac:dyDescent="0.25">
      <c r="E8223">
        <v>8217</v>
      </c>
      <c r="G8223" t="b">
        <v>0</v>
      </c>
    </row>
    <row r="8224" spans="5:7" x14ac:dyDescent="0.25">
      <c r="E8224">
        <v>8218</v>
      </c>
      <c r="G8224" t="b">
        <v>0</v>
      </c>
    </row>
    <row r="8225" spans="5:7" x14ac:dyDescent="0.25">
      <c r="E8225">
        <v>8219</v>
      </c>
      <c r="G8225" t="b">
        <v>0</v>
      </c>
    </row>
    <row r="8226" spans="5:7" x14ac:dyDescent="0.25">
      <c r="E8226">
        <v>8220</v>
      </c>
      <c r="G8226" t="b">
        <v>0</v>
      </c>
    </row>
    <row r="8227" spans="5:7" x14ac:dyDescent="0.25">
      <c r="E8227">
        <v>8221</v>
      </c>
      <c r="G8227" t="b">
        <v>1</v>
      </c>
    </row>
    <row r="8228" spans="5:7" x14ac:dyDescent="0.25">
      <c r="E8228">
        <v>8222</v>
      </c>
      <c r="G8228" t="b">
        <v>0</v>
      </c>
    </row>
    <row r="8229" spans="5:7" x14ac:dyDescent="0.25">
      <c r="E8229">
        <v>8223</v>
      </c>
      <c r="G8229" t="b">
        <v>1</v>
      </c>
    </row>
    <row r="8230" spans="5:7" x14ac:dyDescent="0.25">
      <c r="E8230">
        <v>8224</v>
      </c>
      <c r="G8230" t="b">
        <v>0</v>
      </c>
    </row>
    <row r="8231" spans="5:7" x14ac:dyDescent="0.25">
      <c r="E8231">
        <v>8225</v>
      </c>
      <c r="G8231" t="b">
        <v>0</v>
      </c>
    </row>
    <row r="8232" spans="5:7" x14ac:dyDescent="0.25">
      <c r="E8232">
        <v>8226</v>
      </c>
      <c r="G8232" t="b">
        <v>0</v>
      </c>
    </row>
    <row r="8233" spans="5:7" x14ac:dyDescent="0.25">
      <c r="E8233">
        <v>8227</v>
      </c>
      <c r="G8233" t="b">
        <v>0</v>
      </c>
    </row>
    <row r="8234" spans="5:7" x14ac:dyDescent="0.25">
      <c r="E8234">
        <v>8228</v>
      </c>
      <c r="G8234" t="b">
        <v>0</v>
      </c>
    </row>
    <row r="8235" spans="5:7" x14ac:dyDescent="0.25">
      <c r="E8235">
        <v>8229</v>
      </c>
      <c r="G8235" t="b">
        <v>0</v>
      </c>
    </row>
    <row r="8236" spans="5:7" x14ac:dyDescent="0.25">
      <c r="E8236">
        <v>8230</v>
      </c>
      <c r="G8236" t="b">
        <v>0</v>
      </c>
    </row>
    <row r="8237" spans="5:7" x14ac:dyDescent="0.25">
      <c r="E8237">
        <v>8231</v>
      </c>
      <c r="G8237" t="b">
        <v>0</v>
      </c>
    </row>
    <row r="8238" spans="5:7" x14ac:dyDescent="0.25">
      <c r="E8238">
        <v>8232</v>
      </c>
      <c r="G8238" t="b">
        <v>0</v>
      </c>
    </row>
    <row r="8239" spans="5:7" x14ac:dyDescent="0.25">
      <c r="E8239">
        <v>8233</v>
      </c>
      <c r="G8239" t="b">
        <v>0</v>
      </c>
    </row>
    <row r="8240" spans="5:7" x14ac:dyDescent="0.25">
      <c r="E8240">
        <v>8234</v>
      </c>
      <c r="G8240" t="b">
        <v>1</v>
      </c>
    </row>
    <row r="8241" spans="5:7" x14ac:dyDescent="0.25">
      <c r="E8241">
        <v>8235</v>
      </c>
      <c r="G8241" t="b">
        <v>0</v>
      </c>
    </row>
    <row r="8242" spans="5:7" x14ac:dyDescent="0.25">
      <c r="E8242">
        <v>8236</v>
      </c>
      <c r="G8242" t="b">
        <v>0</v>
      </c>
    </row>
    <row r="8243" spans="5:7" x14ac:dyDescent="0.25">
      <c r="E8243">
        <v>8237</v>
      </c>
      <c r="G8243" t="b">
        <v>0</v>
      </c>
    </row>
    <row r="8244" spans="5:7" x14ac:dyDescent="0.25">
      <c r="E8244">
        <v>8238</v>
      </c>
      <c r="G8244" t="b">
        <v>0</v>
      </c>
    </row>
    <row r="8245" spans="5:7" x14ac:dyDescent="0.25">
      <c r="E8245">
        <v>8239</v>
      </c>
      <c r="G8245" t="b">
        <v>0</v>
      </c>
    </row>
    <row r="8246" spans="5:7" x14ac:dyDescent="0.25">
      <c r="E8246">
        <v>8240</v>
      </c>
      <c r="G8246" t="b">
        <v>0</v>
      </c>
    </row>
    <row r="8247" spans="5:7" x14ac:dyDescent="0.25">
      <c r="E8247">
        <v>8241</v>
      </c>
      <c r="G8247" t="b">
        <v>0</v>
      </c>
    </row>
    <row r="8248" spans="5:7" x14ac:dyDescent="0.25">
      <c r="E8248">
        <v>8242</v>
      </c>
      <c r="G8248" t="b">
        <v>0</v>
      </c>
    </row>
    <row r="8249" spans="5:7" x14ac:dyDescent="0.25">
      <c r="E8249">
        <v>8243</v>
      </c>
      <c r="G8249" t="b">
        <v>0</v>
      </c>
    </row>
    <row r="8250" spans="5:7" x14ac:dyDescent="0.25">
      <c r="E8250">
        <v>8244</v>
      </c>
      <c r="G8250" t="b">
        <v>1</v>
      </c>
    </row>
    <row r="8251" spans="5:7" x14ac:dyDescent="0.25">
      <c r="E8251">
        <v>8245</v>
      </c>
      <c r="G8251" t="b">
        <v>0</v>
      </c>
    </row>
    <row r="8252" spans="5:7" x14ac:dyDescent="0.25">
      <c r="E8252">
        <v>8246</v>
      </c>
      <c r="G8252" t="b">
        <v>1</v>
      </c>
    </row>
    <row r="8253" spans="5:7" x14ac:dyDescent="0.25">
      <c r="E8253">
        <v>8247</v>
      </c>
      <c r="G8253" t="b">
        <v>0</v>
      </c>
    </row>
    <row r="8254" spans="5:7" x14ac:dyDescent="0.25">
      <c r="E8254">
        <v>8248</v>
      </c>
      <c r="G8254" t="b">
        <v>0</v>
      </c>
    </row>
    <row r="8255" spans="5:7" x14ac:dyDescent="0.25">
      <c r="E8255">
        <v>8249</v>
      </c>
      <c r="G8255" t="b">
        <v>0</v>
      </c>
    </row>
    <row r="8256" spans="5:7" x14ac:dyDescent="0.25">
      <c r="E8256">
        <v>8250</v>
      </c>
      <c r="G8256" t="b">
        <v>0</v>
      </c>
    </row>
    <row r="8257" spans="5:7" x14ac:dyDescent="0.25">
      <c r="E8257">
        <v>8251</v>
      </c>
      <c r="G8257" t="b">
        <v>0</v>
      </c>
    </row>
    <row r="8258" spans="5:7" x14ac:dyDescent="0.25">
      <c r="E8258">
        <v>8252</v>
      </c>
      <c r="G8258" t="b">
        <v>0</v>
      </c>
    </row>
    <row r="8259" spans="5:7" x14ac:dyDescent="0.25">
      <c r="E8259">
        <v>8253</v>
      </c>
      <c r="G8259" t="b">
        <v>0</v>
      </c>
    </row>
    <row r="8260" spans="5:7" x14ac:dyDescent="0.25">
      <c r="E8260">
        <v>8254</v>
      </c>
      <c r="G8260" t="b">
        <v>0</v>
      </c>
    </row>
    <row r="8261" spans="5:7" x14ac:dyDescent="0.25">
      <c r="E8261">
        <v>8255</v>
      </c>
      <c r="G8261" t="b">
        <v>0</v>
      </c>
    </row>
    <row r="8262" spans="5:7" x14ac:dyDescent="0.25">
      <c r="E8262">
        <v>8256</v>
      </c>
      <c r="G8262" t="b">
        <v>0</v>
      </c>
    </row>
    <row r="8263" spans="5:7" x14ac:dyDescent="0.25">
      <c r="E8263">
        <v>8257</v>
      </c>
      <c r="G8263" t="b">
        <v>0</v>
      </c>
    </row>
    <row r="8264" spans="5:7" x14ac:dyDescent="0.25">
      <c r="E8264">
        <v>8258</v>
      </c>
      <c r="G8264" t="b">
        <v>0</v>
      </c>
    </row>
    <row r="8265" spans="5:7" x14ac:dyDescent="0.25">
      <c r="E8265">
        <v>8259</v>
      </c>
      <c r="G8265" t="b">
        <v>0</v>
      </c>
    </row>
    <row r="8266" spans="5:7" x14ac:dyDescent="0.25">
      <c r="E8266">
        <v>8260</v>
      </c>
      <c r="G8266" t="b">
        <v>1</v>
      </c>
    </row>
    <row r="8267" spans="5:7" x14ac:dyDescent="0.25">
      <c r="E8267">
        <v>8261</v>
      </c>
      <c r="G8267" t="b">
        <v>0</v>
      </c>
    </row>
    <row r="8268" spans="5:7" x14ac:dyDescent="0.25">
      <c r="E8268">
        <v>8262</v>
      </c>
      <c r="G8268" t="b">
        <v>0</v>
      </c>
    </row>
    <row r="8269" spans="5:7" x14ac:dyDescent="0.25">
      <c r="E8269">
        <v>8263</v>
      </c>
      <c r="G8269" t="b">
        <v>1</v>
      </c>
    </row>
    <row r="8270" spans="5:7" x14ac:dyDescent="0.25">
      <c r="E8270">
        <v>8264</v>
      </c>
      <c r="G8270" t="b">
        <v>0</v>
      </c>
    </row>
    <row r="8271" spans="5:7" x14ac:dyDescent="0.25">
      <c r="E8271">
        <v>8265</v>
      </c>
      <c r="G8271" t="b">
        <v>0</v>
      </c>
    </row>
    <row r="8272" spans="5:7" x14ac:dyDescent="0.25">
      <c r="E8272">
        <v>8266</v>
      </c>
      <c r="G8272" t="b">
        <v>0</v>
      </c>
    </row>
    <row r="8273" spans="5:7" x14ac:dyDescent="0.25">
      <c r="E8273">
        <v>8267</v>
      </c>
      <c r="G8273" t="b">
        <v>0</v>
      </c>
    </row>
    <row r="8274" spans="5:7" x14ac:dyDescent="0.25">
      <c r="E8274">
        <v>8268</v>
      </c>
      <c r="G8274" t="b">
        <v>1</v>
      </c>
    </row>
    <row r="8275" spans="5:7" x14ac:dyDescent="0.25">
      <c r="E8275">
        <v>8269</v>
      </c>
      <c r="G8275" t="b">
        <v>0</v>
      </c>
    </row>
    <row r="8276" spans="5:7" x14ac:dyDescent="0.25">
      <c r="E8276">
        <v>8270</v>
      </c>
      <c r="G8276" t="b">
        <v>0</v>
      </c>
    </row>
    <row r="8277" spans="5:7" x14ac:dyDescent="0.25">
      <c r="E8277">
        <v>8271</v>
      </c>
      <c r="G8277" t="b">
        <v>0</v>
      </c>
    </row>
    <row r="8278" spans="5:7" x14ac:dyDescent="0.25">
      <c r="E8278">
        <v>8272</v>
      </c>
      <c r="G8278" t="b">
        <v>0</v>
      </c>
    </row>
    <row r="8279" spans="5:7" x14ac:dyDescent="0.25">
      <c r="E8279">
        <v>8273</v>
      </c>
      <c r="G8279" t="b">
        <v>0</v>
      </c>
    </row>
    <row r="8280" spans="5:7" x14ac:dyDescent="0.25">
      <c r="E8280">
        <v>8274</v>
      </c>
      <c r="G8280" t="b">
        <v>0</v>
      </c>
    </row>
    <row r="8281" spans="5:7" x14ac:dyDescent="0.25">
      <c r="E8281">
        <v>8275</v>
      </c>
      <c r="G8281" t="b">
        <v>0</v>
      </c>
    </row>
    <row r="8282" spans="5:7" x14ac:dyDescent="0.25">
      <c r="E8282">
        <v>8276</v>
      </c>
      <c r="G8282" t="b">
        <v>0</v>
      </c>
    </row>
    <row r="8283" spans="5:7" x14ac:dyDescent="0.25">
      <c r="E8283">
        <v>8277</v>
      </c>
      <c r="G8283" t="b">
        <v>0</v>
      </c>
    </row>
    <row r="8284" spans="5:7" x14ac:dyDescent="0.25">
      <c r="E8284">
        <v>8278</v>
      </c>
      <c r="G8284" t="b">
        <v>0</v>
      </c>
    </row>
    <row r="8285" spans="5:7" x14ac:dyDescent="0.25">
      <c r="E8285">
        <v>8279</v>
      </c>
      <c r="G8285" t="b">
        <v>0</v>
      </c>
    </row>
    <row r="8286" spans="5:7" x14ac:dyDescent="0.25">
      <c r="E8286">
        <v>8280</v>
      </c>
      <c r="G8286" t="b">
        <v>0</v>
      </c>
    </row>
    <row r="8287" spans="5:7" x14ac:dyDescent="0.25">
      <c r="E8287">
        <v>8281</v>
      </c>
      <c r="G8287" t="b">
        <v>0</v>
      </c>
    </row>
    <row r="8288" spans="5:7" x14ac:dyDescent="0.25">
      <c r="E8288">
        <v>8282</v>
      </c>
      <c r="G8288" t="b">
        <v>0</v>
      </c>
    </row>
    <row r="8289" spans="5:7" x14ac:dyDescent="0.25">
      <c r="E8289">
        <v>8283</v>
      </c>
      <c r="G8289" t="b">
        <v>0</v>
      </c>
    </row>
    <row r="8290" spans="5:7" x14ac:dyDescent="0.25">
      <c r="E8290">
        <v>8284</v>
      </c>
      <c r="G8290" t="b">
        <v>0</v>
      </c>
    </row>
    <row r="8291" spans="5:7" x14ac:dyDescent="0.25">
      <c r="E8291">
        <v>8285</v>
      </c>
      <c r="G8291" t="b">
        <v>0</v>
      </c>
    </row>
    <row r="8292" spans="5:7" x14ac:dyDescent="0.25">
      <c r="E8292">
        <v>8286</v>
      </c>
      <c r="G8292" t="b">
        <v>0</v>
      </c>
    </row>
    <row r="8293" spans="5:7" x14ac:dyDescent="0.25">
      <c r="E8293">
        <v>8287</v>
      </c>
      <c r="G8293" t="b">
        <v>0</v>
      </c>
    </row>
    <row r="8294" spans="5:7" x14ac:dyDescent="0.25">
      <c r="E8294">
        <v>8288</v>
      </c>
      <c r="G8294" t="b">
        <v>0</v>
      </c>
    </row>
    <row r="8295" spans="5:7" x14ac:dyDescent="0.25">
      <c r="E8295">
        <v>8289</v>
      </c>
      <c r="G8295" t="b">
        <v>0</v>
      </c>
    </row>
    <row r="8296" spans="5:7" x14ac:dyDescent="0.25">
      <c r="E8296">
        <v>8290</v>
      </c>
      <c r="G8296" t="b">
        <v>0</v>
      </c>
    </row>
    <row r="8297" spans="5:7" x14ac:dyDescent="0.25">
      <c r="E8297">
        <v>8291</v>
      </c>
      <c r="G8297" t="b">
        <v>0</v>
      </c>
    </row>
    <row r="8298" spans="5:7" x14ac:dyDescent="0.25">
      <c r="E8298">
        <v>8292</v>
      </c>
      <c r="G8298" t="b">
        <v>0</v>
      </c>
    </row>
    <row r="8299" spans="5:7" x14ac:dyDescent="0.25">
      <c r="E8299">
        <v>8293</v>
      </c>
      <c r="G8299" t="b">
        <v>0</v>
      </c>
    </row>
    <row r="8300" spans="5:7" x14ac:dyDescent="0.25">
      <c r="E8300">
        <v>8294</v>
      </c>
      <c r="G8300" t="b">
        <v>0</v>
      </c>
    </row>
    <row r="8301" spans="5:7" x14ac:dyDescent="0.25">
      <c r="E8301">
        <v>8295</v>
      </c>
      <c r="G8301" t="b">
        <v>0</v>
      </c>
    </row>
    <row r="8302" spans="5:7" x14ac:dyDescent="0.25">
      <c r="E8302">
        <v>8296</v>
      </c>
      <c r="G8302" t="b">
        <v>0</v>
      </c>
    </row>
    <row r="8303" spans="5:7" x14ac:dyDescent="0.25">
      <c r="E8303">
        <v>8297</v>
      </c>
      <c r="G8303" t="b">
        <v>0</v>
      </c>
    </row>
    <row r="8304" spans="5:7" x14ac:dyDescent="0.25">
      <c r="E8304">
        <v>8298</v>
      </c>
      <c r="G8304" t="b">
        <v>0</v>
      </c>
    </row>
    <row r="8305" spans="5:7" x14ac:dyDescent="0.25">
      <c r="E8305">
        <v>8299</v>
      </c>
      <c r="G8305" t="b">
        <v>0</v>
      </c>
    </row>
    <row r="8306" spans="5:7" x14ac:dyDescent="0.25">
      <c r="E8306">
        <v>8300</v>
      </c>
      <c r="G8306" t="b">
        <v>1</v>
      </c>
    </row>
    <row r="8307" spans="5:7" x14ac:dyDescent="0.25">
      <c r="E8307">
        <v>8301</v>
      </c>
      <c r="G8307" t="b">
        <v>0</v>
      </c>
    </row>
    <row r="8308" spans="5:7" x14ac:dyDescent="0.25">
      <c r="E8308">
        <v>8302</v>
      </c>
      <c r="G8308" t="b">
        <v>0</v>
      </c>
    </row>
    <row r="8309" spans="5:7" x14ac:dyDescent="0.25">
      <c r="E8309">
        <v>8303</v>
      </c>
      <c r="G8309" t="b">
        <v>0</v>
      </c>
    </row>
    <row r="8310" spans="5:7" x14ac:dyDescent="0.25">
      <c r="E8310">
        <v>8304</v>
      </c>
      <c r="G8310" t="b">
        <v>0</v>
      </c>
    </row>
    <row r="8311" spans="5:7" x14ac:dyDescent="0.25">
      <c r="E8311">
        <v>8305</v>
      </c>
      <c r="G8311" t="b">
        <v>0</v>
      </c>
    </row>
    <row r="8312" spans="5:7" x14ac:dyDescent="0.25">
      <c r="E8312">
        <v>8306</v>
      </c>
      <c r="G8312" t="b">
        <v>0</v>
      </c>
    </row>
    <row r="8313" spans="5:7" x14ac:dyDescent="0.25">
      <c r="E8313">
        <v>8307</v>
      </c>
      <c r="G8313" t="b">
        <v>0</v>
      </c>
    </row>
    <row r="8314" spans="5:7" x14ac:dyDescent="0.25">
      <c r="E8314">
        <v>8308</v>
      </c>
      <c r="G8314" t="b">
        <v>0</v>
      </c>
    </row>
    <row r="8315" spans="5:7" x14ac:dyDescent="0.25">
      <c r="E8315">
        <v>8309</v>
      </c>
      <c r="G8315" t="b">
        <v>0</v>
      </c>
    </row>
    <row r="8316" spans="5:7" x14ac:dyDescent="0.25">
      <c r="E8316">
        <v>8310</v>
      </c>
      <c r="G8316" t="b">
        <v>0</v>
      </c>
    </row>
    <row r="8317" spans="5:7" x14ac:dyDescent="0.25">
      <c r="E8317">
        <v>8311</v>
      </c>
      <c r="G8317" t="b">
        <v>0</v>
      </c>
    </row>
    <row r="8318" spans="5:7" x14ac:dyDescent="0.25">
      <c r="E8318">
        <v>8312</v>
      </c>
      <c r="G8318" t="b">
        <v>0</v>
      </c>
    </row>
    <row r="8319" spans="5:7" x14ac:dyDescent="0.25">
      <c r="E8319">
        <v>8313</v>
      </c>
      <c r="G8319" t="b">
        <v>0</v>
      </c>
    </row>
    <row r="8320" spans="5:7" x14ac:dyDescent="0.25">
      <c r="E8320">
        <v>8314</v>
      </c>
      <c r="G8320" t="b">
        <v>0</v>
      </c>
    </row>
    <row r="8321" spans="5:7" x14ac:dyDescent="0.25">
      <c r="E8321">
        <v>8315</v>
      </c>
      <c r="G8321" t="b">
        <v>0</v>
      </c>
    </row>
    <row r="8322" spans="5:7" x14ac:dyDescent="0.25">
      <c r="E8322">
        <v>8316</v>
      </c>
      <c r="G8322" t="b">
        <v>0</v>
      </c>
    </row>
    <row r="8323" spans="5:7" x14ac:dyDescent="0.25">
      <c r="E8323">
        <v>8317</v>
      </c>
      <c r="G8323" t="b">
        <v>0</v>
      </c>
    </row>
    <row r="8324" spans="5:7" x14ac:dyDescent="0.25">
      <c r="E8324">
        <v>8318</v>
      </c>
      <c r="G8324" t="b">
        <v>0</v>
      </c>
    </row>
    <row r="8325" spans="5:7" x14ac:dyDescent="0.25">
      <c r="E8325">
        <v>8319</v>
      </c>
      <c r="G8325" t="b">
        <v>0</v>
      </c>
    </row>
    <row r="8326" spans="5:7" x14ac:dyDescent="0.25">
      <c r="E8326">
        <v>8320</v>
      </c>
      <c r="G8326" t="b">
        <v>0</v>
      </c>
    </row>
    <row r="8327" spans="5:7" x14ac:dyDescent="0.25">
      <c r="E8327">
        <v>8321</v>
      </c>
      <c r="G8327" t="b">
        <v>0</v>
      </c>
    </row>
    <row r="8328" spans="5:7" x14ac:dyDescent="0.25">
      <c r="E8328">
        <v>8322</v>
      </c>
      <c r="G8328" t="b">
        <v>0</v>
      </c>
    </row>
    <row r="8329" spans="5:7" x14ac:dyDescent="0.25">
      <c r="E8329">
        <v>8323</v>
      </c>
      <c r="G8329" t="b">
        <v>0</v>
      </c>
    </row>
    <row r="8330" spans="5:7" x14ac:dyDescent="0.25">
      <c r="E8330">
        <v>8324</v>
      </c>
      <c r="G8330" t="b">
        <v>0</v>
      </c>
    </row>
    <row r="8331" spans="5:7" x14ac:dyDescent="0.25">
      <c r="E8331">
        <v>8325</v>
      </c>
      <c r="G8331" t="b">
        <v>0</v>
      </c>
    </row>
    <row r="8332" spans="5:7" x14ac:dyDescent="0.25">
      <c r="E8332">
        <v>8326</v>
      </c>
      <c r="G8332" t="b">
        <v>0</v>
      </c>
    </row>
    <row r="8333" spans="5:7" x14ac:dyDescent="0.25">
      <c r="E8333">
        <v>8327</v>
      </c>
      <c r="G8333" t="b">
        <v>0</v>
      </c>
    </row>
    <row r="8334" spans="5:7" x14ac:dyDescent="0.25">
      <c r="E8334">
        <v>8328</v>
      </c>
      <c r="G8334" t="b">
        <v>0</v>
      </c>
    </row>
    <row r="8335" spans="5:7" x14ac:dyDescent="0.25">
      <c r="E8335">
        <v>8329</v>
      </c>
      <c r="G8335" t="b">
        <v>0</v>
      </c>
    </row>
    <row r="8336" spans="5:7" x14ac:dyDescent="0.25">
      <c r="E8336">
        <v>8330</v>
      </c>
      <c r="G8336" t="b">
        <v>1</v>
      </c>
    </row>
    <row r="8337" spans="5:7" x14ac:dyDescent="0.25">
      <c r="E8337">
        <v>8331</v>
      </c>
      <c r="G8337" t="b">
        <v>0</v>
      </c>
    </row>
    <row r="8338" spans="5:7" x14ac:dyDescent="0.25">
      <c r="E8338">
        <v>8332</v>
      </c>
      <c r="G8338" t="b">
        <v>0</v>
      </c>
    </row>
    <row r="8339" spans="5:7" x14ac:dyDescent="0.25">
      <c r="E8339">
        <v>8333</v>
      </c>
      <c r="G8339" t="b">
        <v>0</v>
      </c>
    </row>
    <row r="8340" spans="5:7" x14ac:dyDescent="0.25">
      <c r="E8340">
        <v>8334</v>
      </c>
      <c r="G8340" t="b">
        <v>0</v>
      </c>
    </row>
    <row r="8341" spans="5:7" x14ac:dyDescent="0.25">
      <c r="E8341">
        <v>8335</v>
      </c>
      <c r="G8341" t="b">
        <v>0</v>
      </c>
    </row>
    <row r="8342" spans="5:7" x14ac:dyDescent="0.25">
      <c r="E8342">
        <v>8336</v>
      </c>
      <c r="G8342" t="b">
        <v>0</v>
      </c>
    </row>
    <row r="8343" spans="5:7" x14ac:dyDescent="0.25">
      <c r="E8343">
        <v>8337</v>
      </c>
      <c r="G8343" t="b">
        <v>0</v>
      </c>
    </row>
    <row r="8344" spans="5:7" x14ac:dyDescent="0.25">
      <c r="E8344">
        <v>8338</v>
      </c>
      <c r="G8344" t="b">
        <v>0</v>
      </c>
    </row>
    <row r="8345" spans="5:7" x14ac:dyDescent="0.25">
      <c r="E8345">
        <v>8339</v>
      </c>
      <c r="G8345" t="b">
        <v>0</v>
      </c>
    </row>
    <row r="8346" spans="5:7" x14ac:dyDescent="0.25">
      <c r="E8346">
        <v>8340</v>
      </c>
      <c r="G8346" t="b">
        <v>0</v>
      </c>
    </row>
    <row r="8347" spans="5:7" x14ac:dyDescent="0.25">
      <c r="E8347">
        <v>8341</v>
      </c>
      <c r="G8347" t="b">
        <v>0</v>
      </c>
    </row>
    <row r="8348" spans="5:7" x14ac:dyDescent="0.25">
      <c r="E8348">
        <v>8342</v>
      </c>
      <c r="G8348" t="b">
        <v>1</v>
      </c>
    </row>
    <row r="8349" spans="5:7" x14ac:dyDescent="0.25">
      <c r="E8349">
        <v>8343</v>
      </c>
      <c r="G8349" t="b">
        <v>0</v>
      </c>
    </row>
    <row r="8350" spans="5:7" x14ac:dyDescent="0.25">
      <c r="E8350">
        <v>8344</v>
      </c>
      <c r="G8350" t="b">
        <v>0</v>
      </c>
    </row>
    <row r="8351" spans="5:7" x14ac:dyDescent="0.25">
      <c r="E8351">
        <v>8345</v>
      </c>
      <c r="G8351" t="b">
        <v>0</v>
      </c>
    </row>
    <row r="8352" spans="5:7" x14ac:dyDescent="0.25">
      <c r="E8352">
        <v>8346</v>
      </c>
      <c r="G8352" t="b">
        <v>1</v>
      </c>
    </row>
    <row r="8353" spans="5:7" x14ac:dyDescent="0.25">
      <c r="E8353">
        <v>8347</v>
      </c>
      <c r="G8353" t="b">
        <v>0</v>
      </c>
    </row>
    <row r="8354" spans="5:7" x14ac:dyDescent="0.25">
      <c r="E8354">
        <v>8348</v>
      </c>
      <c r="G8354" t="b">
        <v>0</v>
      </c>
    </row>
    <row r="8355" spans="5:7" x14ac:dyDescent="0.25">
      <c r="E8355">
        <v>8349</v>
      </c>
      <c r="G8355" t="b">
        <v>0</v>
      </c>
    </row>
    <row r="8356" spans="5:7" x14ac:dyDescent="0.25">
      <c r="E8356">
        <v>8350</v>
      </c>
      <c r="G8356" t="b">
        <v>0</v>
      </c>
    </row>
    <row r="8357" spans="5:7" x14ac:dyDescent="0.25">
      <c r="E8357">
        <v>8351</v>
      </c>
      <c r="G8357" t="b">
        <v>0</v>
      </c>
    </row>
    <row r="8358" spans="5:7" x14ac:dyDescent="0.25">
      <c r="E8358">
        <v>8352</v>
      </c>
      <c r="G8358" t="b">
        <v>0</v>
      </c>
    </row>
    <row r="8359" spans="5:7" x14ac:dyDescent="0.25">
      <c r="E8359">
        <v>8353</v>
      </c>
      <c r="G8359" t="b">
        <v>0</v>
      </c>
    </row>
    <row r="8360" spans="5:7" x14ac:dyDescent="0.25">
      <c r="E8360">
        <v>8354</v>
      </c>
      <c r="G8360" t="b">
        <v>0</v>
      </c>
    </row>
    <row r="8361" spans="5:7" x14ac:dyDescent="0.25">
      <c r="E8361">
        <v>8355</v>
      </c>
      <c r="G8361" t="b">
        <v>0</v>
      </c>
    </row>
    <row r="8362" spans="5:7" x14ac:dyDescent="0.25">
      <c r="E8362">
        <v>8356</v>
      </c>
      <c r="G8362" t="b">
        <v>0</v>
      </c>
    </row>
    <row r="8363" spans="5:7" x14ac:dyDescent="0.25">
      <c r="E8363">
        <v>8357</v>
      </c>
      <c r="G8363" t="b">
        <v>0</v>
      </c>
    </row>
    <row r="8364" spans="5:7" x14ac:dyDescent="0.25">
      <c r="E8364">
        <v>8358</v>
      </c>
      <c r="G8364" t="b">
        <v>0</v>
      </c>
    </row>
    <row r="8365" spans="5:7" x14ac:dyDescent="0.25">
      <c r="E8365">
        <v>8359</v>
      </c>
      <c r="G8365" t="b">
        <v>0</v>
      </c>
    </row>
    <row r="8366" spans="5:7" x14ac:dyDescent="0.25">
      <c r="E8366">
        <v>8360</v>
      </c>
      <c r="G8366" t="b">
        <v>0</v>
      </c>
    </row>
    <row r="8367" spans="5:7" x14ac:dyDescent="0.25">
      <c r="E8367">
        <v>8361</v>
      </c>
      <c r="G8367" t="b">
        <v>1</v>
      </c>
    </row>
    <row r="8368" spans="5:7" x14ac:dyDescent="0.25">
      <c r="E8368">
        <v>8362</v>
      </c>
      <c r="G8368" t="b">
        <v>0</v>
      </c>
    </row>
    <row r="8369" spans="5:7" x14ac:dyDescent="0.25">
      <c r="E8369">
        <v>8363</v>
      </c>
      <c r="G8369" t="b">
        <v>0</v>
      </c>
    </row>
    <row r="8370" spans="5:7" x14ac:dyDescent="0.25">
      <c r="E8370">
        <v>8364</v>
      </c>
      <c r="G8370" t="b">
        <v>0</v>
      </c>
    </row>
    <row r="8371" spans="5:7" x14ac:dyDescent="0.25">
      <c r="E8371">
        <v>8365</v>
      </c>
      <c r="G8371" t="b">
        <v>0</v>
      </c>
    </row>
    <row r="8372" spans="5:7" x14ac:dyDescent="0.25">
      <c r="E8372">
        <v>8366</v>
      </c>
      <c r="G8372" t="b">
        <v>0</v>
      </c>
    </row>
    <row r="8373" spans="5:7" x14ac:dyDescent="0.25">
      <c r="E8373">
        <v>8367</v>
      </c>
      <c r="G8373" t="b">
        <v>0</v>
      </c>
    </row>
    <row r="8374" spans="5:7" x14ac:dyDescent="0.25">
      <c r="E8374">
        <v>8368</v>
      </c>
      <c r="G8374" t="b">
        <v>0</v>
      </c>
    </row>
    <row r="8375" spans="5:7" x14ac:dyDescent="0.25">
      <c r="E8375">
        <v>8369</v>
      </c>
      <c r="G8375" t="b">
        <v>0</v>
      </c>
    </row>
    <row r="8376" spans="5:7" x14ac:dyDescent="0.25">
      <c r="E8376">
        <v>8370</v>
      </c>
      <c r="G8376" t="b">
        <v>0</v>
      </c>
    </row>
    <row r="8377" spans="5:7" x14ac:dyDescent="0.25">
      <c r="E8377">
        <v>8371</v>
      </c>
      <c r="G8377" t="b">
        <v>0</v>
      </c>
    </row>
    <row r="8378" spans="5:7" x14ac:dyDescent="0.25">
      <c r="E8378">
        <v>8372</v>
      </c>
      <c r="G8378" t="b">
        <v>0</v>
      </c>
    </row>
    <row r="8379" spans="5:7" x14ac:dyDescent="0.25">
      <c r="E8379">
        <v>8373</v>
      </c>
      <c r="G8379" t="b">
        <v>0</v>
      </c>
    </row>
    <row r="8380" spans="5:7" x14ac:dyDescent="0.25">
      <c r="E8380">
        <v>8374</v>
      </c>
      <c r="G8380" t="b">
        <v>0</v>
      </c>
    </row>
    <row r="8381" spans="5:7" x14ac:dyDescent="0.25">
      <c r="E8381">
        <v>8375</v>
      </c>
      <c r="G8381" t="b">
        <v>0</v>
      </c>
    </row>
    <row r="8382" spans="5:7" x14ac:dyDescent="0.25">
      <c r="E8382">
        <v>8376</v>
      </c>
      <c r="G8382" t="b">
        <v>0</v>
      </c>
    </row>
    <row r="8383" spans="5:7" x14ac:dyDescent="0.25">
      <c r="E8383">
        <v>8377</v>
      </c>
      <c r="G8383" t="b">
        <v>0</v>
      </c>
    </row>
    <row r="8384" spans="5:7" x14ac:dyDescent="0.25">
      <c r="E8384">
        <v>8378</v>
      </c>
      <c r="G8384" t="b">
        <v>0</v>
      </c>
    </row>
    <row r="8385" spans="5:7" x14ac:dyDescent="0.25">
      <c r="E8385">
        <v>8379</v>
      </c>
      <c r="G8385" t="b">
        <v>0</v>
      </c>
    </row>
    <row r="8386" spans="5:7" x14ac:dyDescent="0.25">
      <c r="E8386">
        <v>8380</v>
      </c>
      <c r="G8386" t="b">
        <v>1</v>
      </c>
    </row>
    <row r="8387" spans="5:7" x14ac:dyDescent="0.25">
      <c r="E8387">
        <v>8381</v>
      </c>
      <c r="G8387" t="b">
        <v>0</v>
      </c>
    </row>
    <row r="8388" spans="5:7" x14ac:dyDescent="0.25">
      <c r="E8388">
        <v>8382</v>
      </c>
      <c r="G8388" t="b">
        <v>1</v>
      </c>
    </row>
    <row r="8389" spans="5:7" x14ac:dyDescent="0.25">
      <c r="E8389">
        <v>8383</v>
      </c>
      <c r="G8389" t="b">
        <v>0</v>
      </c>
    </row>
    <row r="8390" spans="5:7" x14ac:dyDescent="0.25">
      <c r="E8390">
        <v>8384</v>
      </c>
      <c r="G8390" t="b">
        <v>0</v>
      </c>
    </row>
    <row r="8391" spans="5:7" x14ac:dyDescent="0.25">
      <c r="E8391">
        <v>8385</v>
      </c>
      <c r="G8391" t="b">
        <v>0</v>
      </c>
    </row>
    <row r="8392" spans="5:7" x14ac:dyDescent="0.25">
      <c r="E8392">
        <v>8386</v>
      </c>
      <c r="G8392" t="b">
        <v>0</v>
      </c>
    </row>
    <row r="8393" spans="5:7" x14ac:dyDescent="0.25">
      <c r="E8393">
        <v>8387</v>
      </c>
      <c r="G8393" t="b">
        <v>0</v>
      </c>
    </row>
    <row r="8394" spans="5:7" x14ac:dyDescent="0.25">
      <c r="E8394">
        <v>8388</v>
      </c>
      <c r="G8394" t="b">
        <v>0</v>
      </c>
    </row>
    <row r="8395" spans="5:7" x14ac:dyDescent="0.25">
      <c r="E8395">
        <v>8389</v>
      </c>
      <c r="G8395" t="b">
        <v>0</v>
      </c>
    </row>
    <row r="8396" spans="5:7" x14ac:dyDescent="0.25">
      <c r="E8396">
        <v>8390</v>
      </c>
      <c r="G8396" t="b">
        <v>0</v>
      </c>
    </row>
    <row r="8397" spans="5:7" x14ac:dyDescent="0.25">
      <c r="E8397">
        <v>8391</v>
      </c>
      <c r="G8397" t="b">
        <v>0</v>
      </c>
    </row>
    <row r="8398" spans="5:7" x14ac:dyDescent="0.25">
      <c r="E8398">
        <v>8392</v>
      </c>
      <c r="G8398" t="b">
        <v>0</v>
      </c>
    </row>
    <row r="8399" spans="5:7" x14ac:dyDescent="0.25">
      <c r="E8399">
        <v>8393</v>
      </c>
      <c r="G8399" t="b">
        <v>0</v>
      </c>
    </row>
    <row r="8400" spans="5:7" x14ac:dyDescent="0.25">
      <c r="E8400">
        <v>8394</v>
      </c>
      <c r="G8400" t="b">
        <v>0</v>
      </c>
    </row>
    <row r="8401" spans="5:7" x14ac:dyDescent="0.25">
      <c r="E8401">
        <v>8395</v>
      </c>
      <c r="G8401" t="b">
        <v>0</v>
      </c>
    </row>
    <row r="8402" spans="5:7" x14ac:dyDescent="0.25">
      <c r="E8402">
        <v>8396</v>
      </c>
      <c r="G8402" t="b">
        <v>0</v>
      </c>
    </row>
    <row r="8403" spans="5:7" x14ac:dyDescent="0.25">
      <c r="E8403">
        <v>8397</v>
      </c>
      <c r="G8403" t="b">
        <v>0</v>
      </c>
    </row>
    <row r="8404" spans="5:7" x14ac:dyDescent="0.25">
      <c r="E8404">
        <v>8398</v>
      </c>
      <c r="G8404" t="b">
        <v>0</v>
      </c>
    </row>
    <row r="8405" spans="5:7" x14ac:dyDescent="0.25">
      <c r="E8405">
        <v>8399</v>
      </c>
      <c r="G8405" t="b">
        <v>0</v>
      </c>
    </row>
    <row r="8406" spans="5:7" x14ac:dyDescent="0.25">
      <c r="E8406">
        <v>8400</v>
      </c>
      <c r="G8406" t="b">
        <v>0</v>
      </c>
    </row>
    <row r="8407" spans="5:7" x14ac:dyDescent="0.25">
      <c r="E8407">
        <v>8401</v>
      </c>
      <c r="G8407" t="b">
        <v>0</v>
      </c>
    </row>
    <row r="8408" spans="5:7" x14ac:dyDescent="0.25">
      <c r="E8408">
        <v>8402</v>
      </c>
      <c r="G8408" t="b">
        <v>0</v>
      </c>
    </row>
    <row r="8409" spans="5:7" x14ac:dyDescent="0.25">
      <c r="E8409">
        <v>8403</v>
      </c>
      <c r="G8409" t="b">
        <v>0</v>
      </c>
    </row>
    <row r="8410" spans="5:7" x14ac:dyDescent="0.25">
      <c r="E8410">
        <v>8404</v>
      </c>
      <c r="G8410" t="b">
        <v>0</v>
      </c>
    </row>
    <row r="8411" spans="5:7" x14ac:dyDescent="0.25">
      <c r="E8411">
        <v>8405</v>
      </c>
      <c r="G8411" t="b">
        <v>0</v>
      </c>
    </row>
    <row r="8412" spans="5:7" x14ac:dyDescent="0.25">
      <c r="E8412">
        <v>8406</v>
      </c>
      <c r="G8412" t="b">
        <v>0</v>
      </c>
    </row>
    <row r="8413" spans="5:7" x14ac:dyDescent="0.25">
      <c r="E8413">
        <v>8407</v>
      </c>
      <c r="G8413" t="b">
        <v>0</v>
      </c>
    </row>
    <row r="8414" spans="5:7" x14ac:dyDescent="0.25">
      <c r="E8414">
        <v>8408</v>
      </c>
      <c r="G8414" t="b">
        <v>0</v>
      </c>
    </row>
    <row r="8415" spans="5:7" x14ac:dyDescent="0.25">
      <c r="E8415">
        <v>8409</v>
      </c>
      <c r="G8415" t="b">
        <v>0</v>
      </c>
    </row>
    <row r="8416" spans="5:7" x14ac:dyDescent="0.25">
      <c r="E8416">
        <v>8410</v>
      </c>
      <c r="G8416" t="b">
        <v>0</v>
      </c>
    </row>
    <row r="8417" spans="5:7" x14ac:dyDescent="0.25">
      <c r="E8417">
        <v>8411</v>
      </c>
      <c r="G8417" t="b">
        <v>0</v>
      </c>
    </row>
    <row r="8418" spans="5:7" x14ac:dyDescent="0.25">
      <c r="E8418">
        <v>8412</v>
      </c>
      <c r="G8418" t="b">
        <v>1</v>
      </c>
    </row>
    <row r="8419" spans="5:7" x14ac:dyDescent="0.25">
      <c r="E8419">
        <v>8413</v>
      </c>
      <c r="G8419" t="b">
        <v>0</v>
      </c>
    </row>
    <row r="8420" spans="5:7" x14ac:dyDescent="0.25">
      <c r="E8420">
        <v>8414</v>
      </c>
      <c r="G8420" t="b">
        <v>0</v>
      </c>
    </row>
    <row r="8421" spans="5:7" x14ac:dyDescent="0.25">
      <c r="E8421">
        <v>8415</v>
      </c>
      <c r="G8421" t="b">
        <v>0</v>
      </c>
    </row>
    <row r="8422" spans="5:7" x14ac:dyDescent="0.25">
      <c r="E8422">
        <v>8416</v>
      </c>
      <c r="G8422" t="b">
        <v>0</v>
      </c>
    </row>
    <row r="8423" spans="5:7" x14ac:dyDescent="0.25">
      <c r="E8423">
        <v>8417</v>
      </c>
      <c r="G8423" t="b">
        <v>0</v>
      </c>
    </row>
    <row r="8424" spans="5:7" x14ac:dyDescent="0.25">
      <c r="E8424">
        <v>8418</v>
      </c>
      <c r="G8424" t="b">
        <v>1</v>
      </c>
    </row>
    <row r="8425" spans="5:7" x14ac:dyDescent="0.25">
      <c r="E8425">
        <v>8419</v>
      </c>
      <c r="G8425" t="b">
        <v>0</v>
      </c>
    </row>
    <row r="8426" spans="5:7" x14ac:dyDescent="0.25">
      <c r="E8426">
        <v>8420</v>
      </c>
      <c r="G8426" t="b">
        <v>0</v>
      </c>
    </row>
    <row r="8427" spans="5:7" x14ac:dyDescent="0.25">
      <c r="E8427">
        <v>8421</v>
      </c>
      <c r="G8427" t="b">
        <v>0</v>
      </c>
    </row>
    <row r="8428" spans="5:7" x14ac:dyDescent="0.25">
      <c r="E8428">
        <v>8422</v>
      </c>
      <c r="G8428" t="b">
        <v>0</v>
      </c>
    </row>
    <row r="8429" spans="5:7" x14ac:dyDescent="0.25">
      <c r="E8429">
        <v>8423</v>
      </c>
      <c r="G8429" t="b">
        <v>1</v>
      </c>
    </row>
    <row r="8430" spans="5:7" x14ac:dyDescent="0.25">
      <c r="E8430">
        <v>8424</v>
      </c>
      <c r="G8430" t="b">
        <v>0</v>
      </c>
    </row>
    <row r="8431" spans="5:7" x14ac:dyDescent="0.25">
      <c r="E8431">
        <v>8425</v>
      </c>
      <c r="G8431" t="b">
        <v>0</v>
      </c>
    </row>
    <row r="8432" spans="5:7" x14ac:dyDescent="0.25">
      <c r="E8432">
        <v>8426</v>
      </c>
      <c r="G8432" t="b">
        <v>0</v>
      </c>
    </row>
    <row r="8433" spans="5:7" x14ac:dyDescent="0.25">
      <c r="E8433">
        <v>8427</v>
      </c>
      <c r="G8433" t="b">
        <v>0</v>
      </c>
    </row>
    <row r="8434" spans="5:7" x14ac:dyDescent="0.25">
      <c r="E8434">
        <v>8428</v>
      </c>
      <c r="G8434" t="b">
        <v>0</v>
      </c>
    </row>
    <row r="8435" spans="5:7" x14ac:dyDescent="0.25">
      <c r="E8435">
        <v>8429</v>
      </c>
      <c r="G8435" t="b">
        <v>0</v>
      </c>
    </row>
    <row r="8436" spans="5:7" x14ac:dyDescent="0.25">
      <c r="E8436">
        <v>8430</v>
      </c>
      <c r="G8436" t="b">
        <v>0</v>
      </c>
    </row>
    <row r="8437" spans="5:7" x14ac:dyDescent="0.25">
      <c r="E8437">
        <v>8431</v>
      </c>
      <c r="G8437" t="b">
        <v>0</v>
      </c>
    </row>
    <row r="8438" spans="5:7" x14ac:dyDescent="0.25">
      <c r="E8438">
        <v>8432</v>
      </c>
      <c r="G8438" t="b">
        <v>0</v>
      </c>
    </row>
    <row r="8439" spans="5:7" x14ac:dyDescent="0.25">
      <c r="E8439">
        <v>8433</v>
      </c>
      <c r="G8439" t="b">
        <v>0</v>
      </c>
    </row>
    <row r="8440" spans="5:7" x14ac:dyDescent="0.25">
      <c r="E8440">
        <v>8434</v>
      </c>
      <c r="G8440" t="b">
        <v>1</v>
      </c>
    </row>
    <row r="8441" spans="5:7" x14ac:dyDescent="0.25">
      <c r="E8441">
        <v>8435</v>
      </c>
      <c r="G8441" t="b">
        <v>1</v>
      </c>
    </row>
    <row r="8442" spans="5:7" x14ac:dyDescent="0.25">
      <c r="E8442">
        <v>8436</v>
      </c>
      <c r="G8442" t="b">
        <v>1</v>
      </c>
    </row>
    <row r="8443" spans="5:7" x14ac:dyDescent="0.25">
      <c r="E8443">
        <v>8437</v>
      </c>
      <c r="G8443" t="b">
        <v>0</v>
      </c>
    </row>
    <row r="8444" spans="5:7" x14ac:dyDescent="0.25">
      <c r="E8444">
        <v>8438</v>
      </c>
      <c r="G8444" t="b">
        <v>0</v>
      </c>
    </row>
    <row r="8445" spans="5:7" x14ac:dyDescent="0.25">
      <c r="E8445">
        <v>8439</v>
      </c>
      <c r="G8445" t="b">
        <v>0</v>
      </c>
    </row>
    <row r="8446" spans="5:7" x14ac:dyDescent="0.25">
      <c r="E8446">
        <v>8440</v>
      </c>
      <c r="G8446" t="b">
        <v>0</v>
      </c>
    </row>
    <row r="8447" spans="5:7" x14ac:dyDescent="0.25">
      <c r="E8447">
        <v>8441</v>
      </c>
      <c r="G8447" t="b">
        <v>0</v>
      </c>
    </row>
    <row r="8448" spans="5:7" x14ac:dyDescent="0.25">
      <c r="E8448">
        <v>8442</v>
      </c>
      <c r="G8448" t="b">
        <v>0</v>
      </c>
    </row>
    <row r="8449" spans="5:7" x14ac:dyDescent="0.25">
      <c r="E8449">
        <v>8443</v>
      </c>
      <c r="G8449" t="b">
        <v>0</v>
      </c>
    </row>
    <row r="8450" spans="5:7" x14ac:dyDescent="0.25">
      <c r="E8450">
        <v>8444</v>
      </c>
      <c r="G8450" t="b">
        <v>1</v>
      </c>
    </row>
    <row r="8451" spans="5:7" x14ac:dyDescent="0.25">
      <c r="E8451">
        <v>8445</v>
      </c>
      <c r="G8451" t="b">
        <v>0</v>
      </c>
    </row>
    <row r="8452" spans="5:7" x14ac:dyDescent="0.25">
      <c r="E8452">
        <v>8446</v>
      </c>
      <c r="G8452" t="b">
        <v>0</v>
      </c>
    </row>
    <row r="8453" spans="5:7" x14ac:dyDescent="0.25">
      <c r="E8453">
        <v>8447</v>
      </c>
      <c r="G8453" t="b">
        <v>0</v>
      </c>
    </row>
    <row r="8454" spans="5:7" x14ac:dyDescent="0.25">
      <c r="E8454">
        <v>8448</v>
      </c>
      <c r="G8454" t="b">
        <v>0</v>
      </c>
    </row>
    <row r="8455" spans="5:7" x14ac:dyDescent="0.25">
      <c r="E8455">
        <v>8449</v>
      </c>
      <c r="G8455" t="b">
        <v>0</v>
      </c>
    </row>
    <row r="8456" spans="5:7" x14ac:dyDescent="0.25">
      <c r="E8456">
        <v>8450</v>
      </c>
      <c r="G8456" t="b">
        <v>0</v>
      </c>
    </row>
    <row r="8457" spans="5:7" x14ac:dyDescent="0.25">
      <c r="E8457">
        <v>8451</v>
      </c>
      <c r="G8457" t="b">
        <v>0</v>
      </c>
    </row>
    <row r="8458" spans="5:7" x14ac:dyDescent="0.25">
      <c r="E8458">
        <v>8452</v>
      </c>
      <c r="G8458" t="b">
        <v>1</v>
      </c>
    </row>
    <row r="8459" spans="5:7" x14ac:dyDescent="0.25">
      <c r="E8459">
        <v>8453</v>
      </c>
      <c r="G8459" t="b">
        <v>0</v>
      </c>
    </row>
    <row r="8460" spans="5:7" x14ac:dyDescent="0.25">
      <c r="E8460">
        <v>8454</v>
      </c>
      <c r="G8460" t="b">
        <v>0</v>
      </c>
    </row>
    <row r="8461" spans="5:7" x14ac:dyDescent="0.25">
      <c r="E8461">
        <v>8455</v>
      </c>
      <c r="G8461" t="b">
        <v>0</v>
      </c>
    </row>
    <row r="8462" spans="5:7" x14ac:dyDescent="0.25">
      <c r="E8462">
        <v>8456</v>
      </c>
      <c r="G8462" t="b">
        <v>0</v>
      </c>
    </row>
    <row r="8463" spans="5:7" x14ac:dyDescent="0.25">
      <c r="E8463">
        <v>8457</v>
      </c>
      <c r="G8463" t="b">
        <v>0</v>
      </c>
    </row>
    <row r="8464" spans="5:7" x14ac:dyDescent="0.25">
      <c r="E8464">
        <v>8458</v>
      </c>
      <c r="G8464" t="b">
        <v>0</v>
      </c>
    </row>
    <row r="8465" spans="5:7" x14ac:dyDescent="0.25">
      <c r="E8465">
        <v>8459</v>
      </c>
      <c r="G8465" t="b">
        <v>0</v>
      </c>
    </row>
    <row r="8466" spans="5:7" x14ac:dyDescent="0.25">
      <c r="E8466">
        <v>8460</v>
      </c>
      <c r="G8466" t="b">
        <v>0</v>
      </c>
    </row>
    <row r="8467" spans="5:7" x14ac:dyDescent="0.25">
      <c r="E8467">
        <v>8461</v>
      </c>
      <c r="G8467" t="b">
        <v>0</v>
      </c>
    </row>
    <row r="8468" spans="5:7" x14ac:dyDescent="0.25">
      <c r="E8468">
        <v>8462</v>
      </c>
      <c r="G8468" t="b">
        <v>0</v>
      </c>
    </row>
    <row r="8469" spans="5:7" x14ac:dyDescent="0.25">
      <c r="E8469">
        <v>8463</v>
      </c>
      <c r="G8469" t="b">
        <v>0</v>
      </c>
    </row>
    <row r="8470" spans="5:7" x14ac:dyDescent="0.25">
      <c r="E8470">
        <v>8464</v>
      </c>
      <c r="G8470" t="b">
        <v>0</v>
      </c>
    </row>
    <row r="8471" spans="5:7" x14ac:dyDescent="0.25">
      <c r="E8471">
        <v>8465</v>
      </c>
      <c r="G8471" t="b">
        <v>0</v>
      </c>
    </row>
    <row r="8472" spans="5:7" x14ac:dyDescent="0.25">
      <c r="E8472">
        <v>8466</v>
      </c>
      <c r="G8472" t="b">
        <v>0</v>
      </c>
    </row>
    <row r="8473" spans="5:7" x14ac:dyDescent="0.25">
      <c r="E8473">
        <v>8467</v>
      </c>
      <c r="G8473" t="b">
        <v>0</v>
      </c>
    </row>
    <row r="8474" spans="5:7" x14ac:dyDescent="0.25">
      <c r="E8474">
        <v>8468</v>
      </c>
      <c r="G8474" t="b">
        <v>0</v>
      </c>
    </row>
    <row r="8475" spans="5:7" x14ac:dyDescent="0.25">
      <c r="E8475">
        <v>8469</v>
      </c>
      <c r="G8475" t="b">
        <v>0</v>
      </c>
    </row>
    <row r="8476" spans="5:7" x14ac:dyDescent="0.25">
      <c r="E8476">
        <v>8470</v>
      </c>
      <c r="G8476" t="b">
        <v>1</v>
      </c>
    </row>
    <row r="8477" spans="5:7" x14ac:dyDescent="0.25">
      <c r="E8477">
        <v>8471</v>
      </c>
      <c r="G8477" t="b">
        <v>0</v>
      </c>
    </row>
    <row r="8478" spans="5:7" x14ac:dyDescent="0.25">
      <c r="E8478">
        <v>8472</v>
      </c>
      <c r="G8478" t="b">
        <v>0</v>
      </c>
    </row>
    <row r="8479" spans="5:7" x14ac:dyDescent="0.25">
      <c r="E8479">
        <v>8473</v>
      </c>
      <c r="G8479" t="b">
        <v>0</v>
      </c>
    </row>
    <row r="8480" spans="5:7" x14ac:dyDescent="0.25">
      <c r="E8480">
        <v>8474</v>
      </c>
      <c r="G8480" t="b">
        <v>0</v>
      </c>
    </row>
    <row r="8481" spans="5:7" x14ac:dyDescent="0.25">
      <c r="E8481">
        <v>8475</v>
      </c>
      <c r="G8481" t="b">
        <v>0</v>
      </c>
    </row>
    <row r="8482" spans="5:7" x14ac:dyDescent="0.25">
      <c r="E8482">
        <v>8476</v>
      </c>
      <c r="G8482" t="b">
        <v>1</v>
      </c>
    </row>
    <row r="8483" spans="5:7" x14ac:dyDescent="0.25">
      <c r="E8483">
        <v>8477</v>
      </c>
      <c r="G8483" t="b">
        <v>0</v>
      </c>
    </row>
    <row r="8484" spans="5:7" x14ac:dyDescent="0.25">
      <c r="E8484">
        <v>8478</v>
      </c>
      <c r="G8484" t="b">
        <v>0</v>
      </c>
    </row>
    <row r="8485" spans="5:7" x14ac:dyDescent="0.25">
      <c r="E8485">
        <v>8479</v>
      </c>
      <c r="G8485" t="b">
        <v>0</v>
      </c>
    </row>
    <row r="8486" spans="5:7" x14ac:dyDescent="0.25">
      <c r="E8486">
        <v>8480</v>
      </c>
      <c r="G8486" t="b">
        <v>1</v>
      </c>
    </row>
    <row r="8487" spans="5:7" x14ac:dyDescent="0.25">
      <c r="E8487">
        <v>8481</v>
      </c>
      <c r="G8487" t="b">
        <v>0</v>
      </c>
    </row>
    <row r="8488" spans="5:7" x14ac:dyDescent="0.25">
      <c r="E8488">
        <v>8482</v>
      </c>
      <c r="G8488" t="b">
        <v>0</v>
      </c>
    </row>
    <row r="8489" spans="5:7" x14ac:dyDescent="0.25">
      <c r="E8489">
        <v>8483</v>
      </c>
      <c r="G8489" t="b">
        <v>0</v>
      </c>
    </row>
    <row r="8490" spans="5:7" x14ac:dyDescent="0.25">
      <c r="E8490">
        <v>8484</v>
      </c>
      <c r="G8490" t="b">
        <v>0</v>
      </c>
    </row>
    <row r="8491" spans="5:7" x14ac:dyDescent="0.25">
      <c r="E8491">
        <v>8485</v>
      </c>
      <c r="G8491" t="b">
        <v>0</v>
      </c>
    </row>
    <row r="8492" spans="5:7" x14ac:dyDescent="0.25">
      <c r="E8492">
        <v>8486</v>
      </c>
      <c r="G8492" t="b">
        <v>0</v>
      </c>
    </row>
    <row r="8493" spans="5:7" x14ac:dyDescent="0.25">
      <c r="E8493">
        <v>8487</v>
      </c>
      <c r="G8493" t="b">
        <v>1</v>
      </c>
    </row>
    <row r="8494" spans="5:7" x14ac:dyDescent="0.25">
      <c r="E8494">
        <v>8488</v>
      </c>
      <c r="G8494" t="b">
        <v>0</v>
      </c>
    </row>
    <row r="8495" spans="5:7" x14ac:dyDescent="0.25">
      <c r="E8495">
        <v>8489</v>
      </c>
      <c r="G8495" t="b">
        <v>0</v>
      </c>
    </row>
    <row r="8496" spans="5:7" x14ac:dyDescent="0.25">
      <c r="E8496">
        <v>8490</v>
      </c>
      <c r="G8496" t="b">
        <v>0</v>
      </c>
    </row>
    <row r="8497" spans="5:7" x14ac:dyDescent="0.25">
      <c r="E8497">
        <v>8491</v>
      </c>
      <c r="G8497" t="b">
        <v>0</v>
      </c>
    </row>
    <row r="8498" spans="5:7" x14ac:dyDescent="0.25">
      <c r="E8498">
        <v>8492</v>
      </c>
      <c r="G8498" t="b">
        <v>0</v>
      </c>
    </row>
    <row r="8499" spans="5:7" x14ac:dyDescent="0.25">
      <c r="E8499">
        <v>8493</v>
      </c>
      <c r="G8499" t="b">
        <v>0</v>
      </c>
    </row>
    <row r="8500" spans="5:7" x14ac:dyDescent="0.25">
      <c r="E8500">
        <v>8494</v>
      </c>
      <c r="G8500" t="b">
        <v>0</v>
      </c>
    </row>
    <row r="8501" spans="5:7" x14ac:dyDescent="0.25">
      <c r="E8501">
        <v>8495</v>
      </c>
      <c r="G8501" t="b">
        <v>0</v>
      </c>
    </row>
    <row r="8502" spans="5:7" x14ac:dyDescent="0.25">
      <c r="E8502">
        <v>8496</v>
      </c>
      <c r="G8502" t="b">
        <v>0</v>
      </c>
    </row>
    <row r="8503" spans="5:7" x14ac:dyDescent="0.25">
      <c r="E8503">
        <v>8497</v>
      </c>
      <c r="G8503" t="b">
        <v>0</v>
      </c>
    </row>
    <row r="8504" spans="5:7" x14ac:dyDescent="0.25">
      <c r="E8504">
        <v>8498</v>
      </c>
      <c r="G8504" t="b">
        <v>0</v>
      </c>
    </row>
    <row r="8505" spans="5:7" x14ac:dyDescent="0.25">
      <c r="E8505">
        <v>8499</v>
      </c>
      <c r="G8505" t="b">
        <v>0</v>
      </c>
    </row>
    <row r="8506" spans="5:7" x14ac:dyDescent="0.25">
      <c r="E8506">
        <v>8500</v>
      </c>
      <c r="G8506" t="b">
        <v>0</v>
      </c>
    </row>
    <row r="8507" spans="5:7" x14ac:dyDescent="0.25">
      <c r="E8507">
        <v>8501</v>
      </c>
      <c r="G8507" t="b">
        <v>0</v>
      </c>
    </row>
    <row r="8508" spans="5:7" x14ac:dyDescent="0.25">
      <c r="E8508">
        <v>8502</v>
      </c>
      <c r="G8508" t="b">
        <v>0</v>
      </c>
    </row>
    <row r="8509" spans="5:7" x14ac:dyDescent="0.25">
      <c r="E8509">
        <v>8503</v>
      </c>
      <c r="G8509" t="b">
        <v>0</v>
      </c>
    </row>
    <row r="8510" spans="5:7" x14ac:dyDescent="0.25">
      <c r="E8510">
        <v>8504</v>
      </c>
      <c r="G8510" t="b">
        <v>0</v>
      </c>
    </row>
    <row r="8511" spans="5:7" x14ac:dyDescent="0.25">
      <c r="E8511">
        <v>8505</v>
      </c>
      <c r="G8511" t="b">
        <v>0</v>
      </c>
    </row>
    <row r="8512" spans="5:7" x14ac:dyDescent="0.25">
      <c r="E8512">
        <v>8506</v>
      </c>
      <c r="G8512" t="b">
        <v>1</v>
      </c>
    </row>
    <row r="8513" spans="5:7" x14ac:dyDescent="0.25">
      <c r="E8513">
        <v>8507</v>
      </c>
      <c r="G8513" t="b">
        <v>0</v>
      </c>
    </row>
    <row r="8514" spans="5:7" x14ac:dyDescent="0.25">
      <c r="E8514">
        <v>8508</v>
      </c>
      <c r="G8514" t="b">
        <v>0</v>
      </c>
    </row>
    <row r="8515" spans="5:7" x14ac:dyDescent="0.25">
      <c r="E8515">
        <v>8509</v>
      </c>
      <c r="G8515" t="b">
        <v>0</v>
      </c>
    </row>
    <row r="8516" spans="5:7" x14ac:dyDescent="0.25">
      <c r="E8516">
        <v>8510</v>
      </c>
      <c r="G8516" t="b">
        <v>0</v>
      </c>
    </row>
    <row r="8517" spans="5:7" x14ac:dyDescent="0.25">
      <c r="E8517">
        <v>8511</v>
      </c>
      <c r="G8517" t="b">
        <v>1</v>
      </c>
    </row>
    <row r="8518" spans="5:7" x14ac:dyDescent="0.25">
      <c r="E8518">
        <v>8512</v>
      </c>
      <c r="G8518" t="b">
        <v>0</v>
      </c>
    </row>
    <row r="8519" spans="5:7" x14ac:dyDescent="0.25">
      <c r="E8519">
        <v>8513</v>
      </c>
      <c r="G8519" t="b">
        <v>0</v>
      </c>
    </row>
    <row r="8520" spans="5:7" x14ac:dyDescent="0.25">
      <c r="E8520">
        <v>8514</v>
      </c>
      <c r="G8520" t="b">
        <v>0</v>
      </c>
    </row>
    <row r="8521" spans="5:7" x14ac:dyDescent="0.25">
      <c r="E8521">
        <v>8515</v>
      </c>
      <c r="G8521" t="b">
        <v>0</v>
      </c>
    </row>
    <row r="8522" spans="5:7" x14ac:dyDescent="0.25">
      <c r="E8522">
        <v>8516</v>
      </c>
      <c r="G8522" t="b">
        <v>0</v>
      </c>
    </row>
    <row r="8523" spans="5:7" x14ac:dyDescent="0.25">
      <c r="E8523">
        <v>8517</v>
      </c>
      <c r="G8523" t="b">
        <v>0</v>
      </c>
    </row>
    <row r="8524" spans="5:7" x14ac:dyDescent="0.25">
      <c r="E8524">
        <v>8518</v>
      </c>
      <c r="G8524" t="b">
        <v>0</v>
      </c>
    </row>
    <row r="8525" spans="5:7" x14ac:dyDescent="0.25">
      <c r="E8525">
        <v>8519</v>
      </c>
      <c r="G8525" t="b">
        <v>0</v>
      </c>
    </row>
    <row r="8526" spans="5:7" x14ac:dyDescent="0.25">
      <c r="E8526">
        <v>8520</v>
      </c>
      <c r="G8526" t="b">
        <v>0</v>
      </c>
    </row>
    <row r="8527" spans="5:7" x14ac:dyDescent="0.25">
      <c r="E8527">
        <v>8521</v>
      </c>
      <c r="G8527" t="b">
        <v>0</v>
      </c>
    </row>
    <row r="8528" spans="5:7" x14ac:dyDescent="0.25">
      <c r="E8528">
        <v>8522</v>
      </c>
      <c r="G8528" t="b">
        <v>0</v>
      </c>
    </row>
    <row r="8529" spans="5:7" x14ac:dyDescent="0.25">
      <c r="E8529">
        <v>8523</v>
      </c>
      <c r="G8529" t="b">
        <v>0</v>
      </c>
    </row>
    <row r="8530" spans="5:7" x14ac:dyDescent="0.25">
      <c r="E8530">
        <v>8524</v>
      </c>
      <c r="G8530" t="b">
        <v>0</v>
      </c>
    </row>
    <row r="8531" spans="5:7" x14ac:dyDescent="0.25">
      <c r="E8531">
        <v>8525</v>
      </c>
      <c r="G8531" t="b">
        <v>0</v>
      </c>
    </row>
    <row r="8532" spans="5:7" x14ac:dyDescent="0.25">
      <c r="E8532">
        <v>8526</v>
      </c>
      <c r="G8532" t="b">
        <v>0</v>
      </c>
    </row>
    <row r="8533" spans="5:7" x14ac:dyDescent="0.25">
      <c r="E8533">
        <v>8527</v>
      </c>
      <c r="G8533" t="b">
        <v>0</v>
      </c>
    </row>
    <row r="8534" spans="5:7" x14ac:dyDescent="0.25">
      <c r="E8534">
        <v>8528</v>
      </c>
      <c r="G8534" t="b">
        <v>0</v>
      </c>
    </row>
    <row r="8535" spans="5:7" x14ac:dyDescent="0.25">
      <c r="E8535">
        <v>8529</v>
      </c>
      <c r="G8535" t="b">
        <v>0</v>
      </c>
    </row>
    <row r="8536" spans="5:7" x14ac:dyDescent="0.25">
      <c r="E8536">
        <v>8530</v>
      </c>
      <c r="G8536" t="b">
        <v>1</v>
      </c>
    </row>
    <row r="8537" spans="5:7" x14ac:dyDescent="0.25">
      <c r="E8537">
        <v>8531</v>
      </c>
      <c r="G8537" t="b">
        <v>0</v>
      </c>
    </row>
    <row r="8538" spans="5:7" x14ac:dyDescent="0.25">
      <c r="E8538">
        <v>8532</v>
      </c>
      <c r="G8538" t="b">
        <v>0</v>
      </c>
    </row>
    <row r="8539" spans="5:7" x14ac:dyDescent="0.25">
      <c r="E8539">
        <v>8533</v>
      </c>
      <c r="G8539" t="b">
        <v>0</v>
      </c>
    </row>
    <row r="8540" spans="5:7" x14ac:dyDescent="0.25">
      <c r="E8540">
        <v>8534</v>
      </c>
      <c r="G8540" t="b">
        <v>0</v>
      </c>
    </row>
    <row r="8541" spans="5:7" x14ac:dyDescent="0.25">
      <c r="E8541">
        <v>8535</v>
      </c>
      <c r="G8541" t="b">
        <v>0</v>
      </c>
    </row>
    <row r="8542" spans="5:7" x14ac:dyDescent="0.25">
      <c r="E8542">
        <v>8536</v>
      </c>
      <c r="G8542" t="b">
        <v>0</v>
      </c>
    </row>
    <row r="8543" spans="5:7" x14ac:dyDescent="0.25">
      <c r="E8543">
        <v>8537</v>
      </c>
      <c r="G8543" t="b">
        <v>0</v>
      </c>
    </row>
    <row r="8544" spans="5:7" x14ac:dyDescent="0.25">
      <c r="E8544">
        <v>8538</v>
      </c>
      <c r="G8544" t="b">
        <v>0</v>
      </c>
    </row>
    <row r="8545" spans="5:7" x14ac:dyDescent="0.25">
      <c r="E8545">
        <v>8539</v>
      </c>
      <c r="G8545" t="b">
        <v>0</v>
      </c>
    </row>
    <row r="8546" spans="5:7" x14ac:dyDescent="0.25">
      <c r="E8546">
        <v>8540</v>
      </c>
      <c r="G8546" t="b">
        <v>0</v>
      </c>
    </row>
    <row r="8547" spans="5:7" x14ac:dyDescent="0.25">
      <c r="E8547">
        <v>8541</v>
      </c>
      <c r="G8547" t="b">
        <v>1</v>
      </c>
    </row>
    <row r="8548" spans="5:7" x14ac:dyDescent="0.25">
      <c r="E8548">
        <v>8542</v>
      </c>
      <c r="G8548" t="b">
        <v>0</v>
      </c>
    </row>
    <row r="8549" spans="5:7" x14ac:dyDescent="0.25">
      <c r="E8549">
        <v>8543</v>
      </c>
      <c r="G8549" t="b">
        <v>0</v>
      </c>
    </row>
    <row r="8550" spans="5:7" x14ac:dyDescent="0.25">
      <c r="E8550">
        <v>8544</v>
      </c>
      <c r="G8550" t="b">
        <v>0</v>
      </c>
    </row>
    <row r="8551" spans="5:7" x14ac:dyDescent="0.25">
      <c r="E8551">
        <v>8545</v>
      </c>
      <c r="G8551" t="b">
        <v>0</v>
      </c>
    </row>
    <row r="8552" spans="5:7" x14ac:dyDescent="0.25">
      <c r="E8552">
        <v>8546</v>
      </c>
      <c r="G8552" t="b">
        <v>0</v>
      </c>
    </row>
    <row r="8553" spans="5:7" x14ac:dyDescent="0.25">
      <c r="E8553">
        <v>8547</v>
      </c>
      <c r="G8553" t="b">
        <v>0</v>
      </c>
    </row>
    <row r="8554" spans="5:7" x14ac:dyDescent="0.25">
      <c r="E8554">
        <v>8548</v>
      </c>
      <c r="G8554" t="b">
        <v>0</v>
      </c>
    </row>
    <row r="8555" spans="5:7" x14ac:dyDescent="0.25">
      <c r="E8555">
        <v>8549</v>
      </c>
      <c r="G8555" t="b">
        <v>0</v>
      </c>
    </row>
    <row r="8556" spans="5:7" x14ac:dyDescent="0.25">
      <c r="E8556">
        <v>8550</v>
      </c>
      <c r="G8556" t="b">
        <v>0</v>
      </c>
    </row>
    <row r="8557" spans="5:7" x14ac:dyDescent="0.25">
      <c r="E8557">
        <v>8551</v>
      </c>
      <c r="G8557" t="b">
        <v>0</v>
      </c>
    </row>
    <row r="8558" spans="5:7" x14ac:dyDescent="0.25">
      <c r="E8558">
        <v>8552</v>
      </c>
      <c r="G8558" t="b">
        <v>0</v>
      </c>
    </row>
    <row r="8559" spans="5:7" x14ac:dyDescent="0.25">
      <c r="E8559">
        <v>8553</v>
      </c>
      <c r="G8559" t="b">
        <v>0</v>
      </c>
    </row>
    <row r="8560" spans="5:7" x14ac:dyDescent="0.25">
      <c r="E8560">
        <v>8554</v>
      </c>
      <c r="G8560" t="b">
        <v>0</v>
      </c>
    </row>
    <row r="8561" spans="5:7" x14ac:dyDescent="0.25">
      <c r="E8561">
        <v>8555</v>
      </c>
      <c r="G8561" t="b">
        <v>0</v>
      </c>
    </row>
    <row r="8562" spans="5:7" x14ac:dyDescent="0.25">
      <c r="E8562">
        <v>8556</v>
      </c>
      <c r="G8562" t="b">
        <v>0</v>
      </c>
    </row>
    <row r="8563" spans="5:7" x14ac:dyDescent="0.25">
      <c r="E8563">
        <v>8557</v>
      </c>
      <c r="G8563" t="b">
        <v>0</v>
      </c>
    </row>
    <row r="8564" spans="5:7" x14ac:dyDescent="0.25">
      <c r="E8564">
        <v>8558</v>
      </c>
      <c r="G8564" t="b">
        <v>0</v>
      </c>
    </row>
    <row r="8565" spans="5:7" x14ac:dyDescent="0.25">
      <c r="E8565">
        <v>8559</v>
      </c>
      <c r="G8565" t="b">
        <v>0</v>
      </c>
    </row>
    <row r="8566" spans="5:7" x14ac:dyDescent="0.25">
      <c r="E8566">
        <v>8560</v>
      </c>
      <c r="G8566" t="b">
        <v>0</v>
      </c>
    </row>
    <row r="8567" spans="5:7" x14ac:dyDescent="0.25">
      <c r="E8567">
        <v>8561</v>
      </c>
      <c r="G8567" t="b">
        <v>0</v>
      </c>
    </row>
    <row r="8568" spans="5:7" x14ac:dyDescent="0.25">
      <c r="E8568">
        <v>8562</v>
      </c>
      <c r="G8568" t="b">
        <v>0</v>
      </c>
    </row>
    <row r="8569" spans="5:7" x14ac:dyDescent="0.25">
      <c r="E8569">
        <v>8563</v>
      </c>
      <c r="G8569" t="b">
        <v>0</v>
      </c>
    </row>
    <row r="8570" spans="5:7" x14ac:dyDescent="0.25">
      <c r="E8570">
        <v>8564</v>
      </c>
      <c r="G8570" t="b">
        <v>0</v>
      </c>
    </row>
    <row r="8571" spans="5:7" x14ac:dyDescent="0.25">
      <c r="E8571">
        <v>8565</v>
      </c>
      <c r="G8571" t="b">
        <v>0</v>
      </c>
    </row>
    <row r="8572" spans="5:7" x14ac:dyDescent="0.25">
      <c r="E8572">
        <v>8566</v>
      </c>
      <c r="G8572" t="b">
        <v>1</v>
      </c>
    </row>
    <row r="8573" spans="5:7" x14ac:dyDescent="0.25">
      <c r="E8573">
        <v>8567</v>
      </c>
      <c r="G8573" t="b">
        <v>1</v>
      </c>
    </row>
    <row r="8574" spans="5:7" x14ac:dyDescent="0.25">
      <c r="E8574">
        <v>8568</v>
      </c>
      <c r="G8574" t="b">
        <v>0</v>
      </c>
    </row>
    <row r="8575" spans="5:7" x14ac:dyDescent="0.25">
      <c r="E8575">
        <v>8569</v>
      </c>
      <c r="G8575" t="b">
        <v>1</v>
      </c>
    </row>
    <row r="8576" spans="5:7" x14ac:dyDescent="0.25">
      <c r="E8576">
        <v>8570</v>
      </c>
      <c r="G8576" t="b">
        <v>0</v>
      </c>
    </row>
    <row r="8577" spans="5:7" x14ac:dyDescent="0.25">
      <c r="E8577">
        <v>8571</v>
      </c>
      <c r="G8577" t="b">
        <v>0</v>
      </c>
    </row>
    <row r="8578" spans="5:7" x14ac:dyDescent="0.25">
      <c r="E8578">
        <v>8572</v>
      </c>
      <c r="G8578" t="b">
        <v>1</v>
      </c>
    </row>
    <row r="8579" spans="5:7" x14ac:dyDescent="0.25">
      <c r="E8579">
        <v>8573</v>
      </c>
      <c r="G8579" t="b">
        <v>0</v>
      </c>
    </row>
    <row r="8580" spans="5:7" x14ac:dyDescent="0.25">
      <c r="E8580">
        <v>8574</v>
      </c>
      <c r="G8580" t="b">
        <v>0</v>
      </c>
    </row>
    <row r="8581" spans="5:7" x14ac:dyDescent="0.25">
      <c r="E8581">
        <v>8575</v>
      </c>
      <c r="G8581" t="b">
        <v>0</v>
      </c>
    </row>
    <row r="8582" spans="5:7" x14ac:dyDescent="0.25">
      <c r="E8582">
        <v>8576</v>
      </c>
      <c r="G8582" t="b">
        <v>0</v>
      </c>
    </row>
    <row r="8583" spans="5:7" x14ac:dyDescent="0.25">
      <c r="E8583">
        <v>8577</v>
      </c>
      <c r="G8583" t="b">
        <v>0</v>
      </c>
    </row>
    <row r="8584" spans="5:7" x14ac:dyDescent="0.25">
      <c r="E8584">
        <v>8578</v>
      </c>
      <c r="G8584" t="b">
        <v>0</v>
      </c>
    </row>
    <row r="8585" spans="5:7" x14ac:dyDescent="0.25">
      <c r="E8585">
        <v>8579</v>
      </c>
      <c r="G8585" t="b">
        <v>0</v>
      </c>
    </row>
    <row r="8586" spans="5:7" x14ac:dyDescent="0.25">
      <c r="E8586">
        <v>8580</v>
      </c>
      <c r="G8586" t="b">
        <v>0</v>
      </c>
    </row>
    <row r="8587" spans="5:7" x14ac:dyDescent="0.25">
      <c r="E8587">
        <v>8581</v>
      </c>
      <c r="G8587" t="b">
        <v>0</v>
      </c>
    </row>
    <row r="8588" spans="5:7" x14ac:dyDescent="0.25">
      <c r="E8588">
        <v>8582</v>
      </c>
      <c r="G8588" t="b">
        <v>0</v>
      </c>
    </row>
    <row r="8589" spans="5:7" x14ac:dyDescent="0.25">
      <c r="E8589">
        <v>8583</v>
      </c>
      <c r="G8589" t="b">
        <v>0</v>
      </c>
    </row>
    <row r="8590" spans="5:7" x14ac:dyDescent="0.25">
      <c r="E8590">
        <v>8584</v>
      </c>
      <c r="G8590" t="b">
        <v>0</v>
      </c>
    </row>
    <row r="8591" spans="5:7" x14ac:dyDescent="0.25">
      <c r="E8591">
        <v>8585</v>
      </c>
      <c r="G8591" t="b">
        <v>0</v>
      </c>
    </row>
    <row r="8592" spans="5:7" x14ac:dyDescent="0.25">
      <c r="E8592">
        <v>8586</v>
      </c>
      <c r="G8592" t="b">
        <v>0</v>
      </c>
    </row>
    <row r="8593" spans="5:7" x14ac:dyDescent="0.25">
      <c r="E8593">
        <v>8587</v>
      </c>
      <c r="G8593" t="b">
        <v>0</v>
      </c>
    </row>
    <row r="8594" spans="5:7" x14ac:dyDescent="0.25">
      <c r="E8594">
        <v>8588</v>
      </c>
      <c r="G8594" t="b">
        <v>0</v>
      </c>
    </row>
    <row r="8595" spans="5:7" x14ac:dyDescent="0.25">
      <c r="E8595">
        <v>8589</v>
      </c>
      <c r="G8595" t="b">
        <v>1</v>
      </c>
    </row>
    <row r="8596" spans="5:7" x14ac:dyDescent="0.25">
      <c r="E8596">
        <v>8590</v>
      </c>
      <c r="G8596" t="b">
        <v>0</v>
      </c>
    </row>
    <row r="8597" spans="5:7" x14ac:dyDescent="0.25">
      <c r="E8597">
        <v>8591</v>
      </c>
      <c r="G8597" t="b">
        <v>0</v>
      </c>
    </row>
    <row r="8598" spans="5:7" x14ac:dyDescent="0.25">
      <c r="E8598">
        <v>8592</v>
      </c>
      <c r="G8598" t="b">
        <v>0</v>
      </c>
    </row>
    <row r="8599" spans="5:7" x14ac:dyDescent="0.25">
      <c r="E8599">
        <v>8593</v>
      </c>
      <c r="G8599" t="b">
        <v>0</v>
      </c>
    </row>
    <row r="8600" spans="5:7" x14ac:dyDescent="0.25">
      <c r="E8600">
        <v>8594</v>
      </c>
      <c r="G8600" t="b">
        <v>0</v>
      </c>
    </row>
    <row r="8601" spans="5:7" x14ac:dyDescent="0.25">
      <c r="E8601">
        <v>8595</v>
      </c>
      <c r="G8601" t="b">
        <v>0</v>
      </c>
    </row>
    <row r="8602" spans="5:7" x14ac:dyDescent="0.25">
      <c r="E8602">
        <v>8596</v>
      </c>
      <c r="G8602" t="b">
        <v>0</v>
      </c>
    </row>
    <row r="8603" spans="5:7" x14ac:dyDescent="0.25">
      <c r="E8603">
        <v>8597</v>
      </c>
      <c r="G8603" t="b">
        <v>1</v>
      </c>
    </row>
    <row r="8604" spans="5:7" x14ac:dyDescent="0.25">
      <c r="E8604">
        <v>8598</v>
      </c>
      <c r="G8604" t="b">
        <v>1</v>
      </c>
    </row>
    <row r="8605" spans="5:7" x14ac:dyDescent="0.25">
      <c r="E8605">
        <v>8599</v>
      </c>
      <c r="G8605" t="b">
        <v>0</v>
      </c>
    </row>
    <row r="8606" spans="5:7" x14ac:dyDescent="0.25">
      <c r="E8606">
        <v>8600</v>
      </c>
      <c r="G8606" t="b">
        <v>0</v>
      </c>
    </row>
    <row r="8607" spans="5:7" x14ac:dyDescent="0.25">
      <c r="E8607">
        <v>8601</v>
      </c>
      <c r="G8607" t="b">
        <v>0</v>
      </c>
    </row>
    <row r="8608" spans="5:7" x14ac:dyDescent="0.25">
      <c r="E8608">
        <v>8602</v>
      </c>
      <c r="G8608" t="b">
        <v>0</v>
      </c>
    </row>
    <row r="8609" spans="5:7" x14ac:dyDescent="0.25">
      <c r="E8609">
        <v>8603</v>
      </c>
      <c r="G8609" t="b">
        <v>0</v>
      </c>
    </row>
    <row r="8610" spans="5:7" x14ac:dyDescent="0.25">
      <c r="E8610">
        <v>8604</v>
      </c>
      <c r="G8610" t="b">
        <v>0</v>
      </c>
    </row>
    <row r="8611" spans="5:7" x14ac:dyDescent="0.25">
      <c r="E8611">
        <v>8605</v>
      </c>
      <c r="G8611" t="b">
        <v>1</v>
      </c>
    </row>
    <row r="8612" spans="5:7" x14ac:dyDescent="0.25">
      <c r="E8612">
        <v>8606</v>
      </c>
      <c r="G8612" t="b">
        <v>0</v>
      </c>
    </row>
    <row r="8613" spans="5:7" x14ac:dyDescent="0.25">
      <c r="E8613">
        <v>8607</v>
      </c>
      <c r="G8613" t="b">
        <v>0</v>
      </c>
    </row>
    <row r="8614" spans="5:7" x14ac:dyDescent="0.25">
      <c r="E8614">
        <v>8608</v>
      </c>
      <c r="G8614" t="b">
        <v>0</v>
      </c>
    </row>
    <row r="8615" spans="5:7" x14ac:dyDescent="0.25">
      <c r="E8615">
        <v>8609</v>
      </c>
      <c r="G8615" t="b">
        <v>0</v>
      </c>
    </row>
    <row r="8616" spans="5:7" x14ac:dyDescent="0.25">
      <c r="E8616">
        <v>8610</v>
      </c>
      <c r="G8616" t="b">
        <v>0</v>
      </c>
    </row>
    <row r="8617" spans="5:7" x14ac:dyDescent="0.25">
      <c r="E8617">
        <v>8611</v>
      </c>
      <c r="G8617" t="b">
        <v>0</v>
      </c>
    </row>
    <row r="8618" spans="5:7" x14ac:dyDescent="0.25">
      <c r="E8618">
        <v>8612</v>
      </c>
      <c r="G8618" t="b">
        <v>0</v>
      </c>
    </row>
    <row r="8619" spans="5:7" x14ac:dyDescent="0.25">
      <c r="E8619">
        <v>8613</v>
      </c>
      <c r="G8619" t="b">
        <v>0</v>
      </c>
    </row>
    <row r="8620" spans="5:7" x14ac:dyDescent="0.25">
      <c r="E8620">
        <v>8614</v>
      </c>
      <c r="G8620" t="b">
        <v>1</v>
      </c>
    </row>
    <row r="8621" spans="5:7" x14ac:dyDescent="0.25">
      <c r="E8621">
        <v>8615</v>
      </c>
      <c r="G8621" t="b">
        <v>0</v>
      </c>
    </row>
    <row r="8622" spans="5:7" x14ac:dyDescent="0.25">
      <c r="E8622">
        <v>8616</v>
      </c>
      <c r="G8622" t="b">
        <v>0</v>
      </c>
    </row>
    <row r="8623" spans="5:7" x14ac:dyDescent="0.25">
      <c r="E8623">
        <v>8617</v>
      </c>
      <c r="G8623" t="b">
        <v>0</v>
      </c>
    </row>
    <row r="8624" spans="5:7" x14ac:dyDescent="0.25">
      <c r="E8624">
        <v>8618</v>
      </c>
      <c r="G8624" t="b">
        <v>0</v>
      </c>
    </row>
    <row r="8625" spans="5:7" x14ac:dyDescent="0.25">
      <c r="E8625">
        <v>8619</v>
      </c>
      <c r="G8625" t="b">
        <v>0</v>
      </c>
    </row>
    <row r="8626" spans="5:7" x14ac:dyDescent="0.25">
      <c r="E8626">
        <v>8620</v>
      </c>
      <c r="G8626" t="b">
        <v>0</v>
      </c>
    </row>
    <row r="8627" spans="5:7" x14ac:dyDescent="0.25">
      <c r="E8627">
        <v>8621</v>
      </c>
      <c r="G8627" t="b">
        <v>0</v>
      </c>
    </row>
    <row r="8628" spans="5:7" x14ac:dyDescent="0.25">
      <c r="E8628">
        <v>8622</v>
      </c>
      <c r="G8628" t="b">
        <v>0</v>
      </c>
    </row>
    <row r="8629" spans="5:7" x14ac:dyDescent="0.25">
      <c r="E8629">
        <v>8623</v>
      </c>
      <c r="G8629" t="b">
        <v>0</v>
      </c>
    </row>
    <row r="8630" spans="5:7" x14ac:dyDescent="0.25">
      <c r="E8630">
        <v>8624</v>
      </c>
      <c r="G8630" t="b">
        <v>0</v>
      </c>
    </row>
    <row r="8631" spans="5:7" x14ac:dyDescent="0.25">
      <c r="E8631">
        <v>8625</v>
      </c>
      <c r="G8631" t="b">
        <v>0</v>
      </c>
    </row>
    <row r="8632" spans="5:7" x14ac:dyDescent="0.25">
      <c r="E8632">
        <v>8626</v>
      </c>
      <c r="G8632" t="b">
        <v>0</v>
      </c>
    </row>
    <row r="8633" spans="5:7" x14ac:dyDescent="0.25">
      <c r="E8633">
        <v>8627</v>
      </c>
      <c r="G8633" t="b">
        <v>0</v>
      </c>
    </row>
    <row r="8634" spans="5:7" x14ac:dyDescent="0.25">
      <c r="E8634">
        <v>8628</v>
      </c>
      <c r="G8634" t="b">
        <v>1</v>
      </c>
    </row>
    <row r="8635" spans="5:7" x14ac:dyDescent="0.25">
      <c r="E8635">
        <v>8629</v>
      </c>
      <c r="G8635" t="b">
        <v>0</v>
      </c>
    </row>
    <row r="8636" spans="5:7" x14ac:dyDescent="0.25">
      <c r="E8636">
        <v>8630</v>
      </c>
      <c r="G8636" t="b">
        <v>0</v>
      </c>
    </row>
    <row r="8637" spans="5:7" x14ac:dyDescent="0.25">
      <c r="E8637">
        <v>8631</v>
      </c>
      <c r="G8637" t="b">
        <v>0</v>
      </c>
    </row>
    <row r="8638" spans="5:7" x14ac:dyDescent="0.25">
      <c r="E8638">
        <v>8632</v>
      </c>
      <c r="G8638" t="b">
        <v>0</v>
      </c>
    </row>
    <row r="8639" spans="5:7" x14ac:dyDescent="0.25">
      <c r="E8639">
        <v>8633</v>
      </c>
      <c r="G8639" t="b">
        <v>0</v>
      </c>
    </row>
    <row r="8640" spans="5:7" x14ac:dyDescent="0.25">
      <c r="E8640">
        <v>8634</v>
      </c>
      <c r="G8640" t="b">
        <v>0</v>
      </c>
    </row>
    <row r="8641" spans="5:7" x14ac:dyDescent="0.25">
      <c r="E8641">
        <v>8635</v>
      </c>
      <c r="G8641" t="b">
        <v>0</v>
      </c>
    </row>
    <row r="8642" spans="5:7" x14ac:dyDescent="0.25">
      <c r="E8642">
        <v>8636</v>
      </c>
      <c r="G8642" t="b">
        <v>0</v>
      </c>
    </row>
    <row r="8643" spans="5:7" x14ac:dyDescent="0.25">
      <c r="E8643">
        <v>8637</v>
      </c>
      <c r="G8643" t="b">
        <v>0</v>
      </c>
    </row>
    <row r="8644" spans="5:7" x14ac:dyDescent="0.25">
      <c r="E8644">
        <v>8638</v>
      </c>
      <c r="G8644" t="b">
        <v>1</v>
      </c>
    </row>
    <row r="8645" spans="5:7" x14ac:dyDescent="0.25">
      <c r="E8645">
        <v>8639</v>
      </c>
      <c r="G8645" t="b">
        <v>0</v>
      </c>
    </row>
    <row r="8646" spans="5:7" x14ac:dyDescent="0.25">
      <c r="E8646">
        <v>8640</v>
      </c>
      <c r="G8646" t="b">
        <v>0</v>
      </c>
    </row>
    <row r="8647" spans="5:7" x14ac:dyDescent="0.25">
      <c r="E8647">
        <v>8641</v>
      </c>
      <c r="G8647" t="b">
        <v>0</v>
      </c>
    </row>
    <row r="8648" spans="5:7" x14ac:dyDescent="0.25">
      <c r="E8648">
        <v>8642</v>
      </c>
      <c r="G8648" t="b">
        <v>0</v>
      </c>
    </row>
    <row r="8649" spans="5:7" x14ac:dyDescent="0.25">
      <c r="E8649">
        <v>8643</v>
      </c>
      <c r="G8649" t="b">
        <v>0</v>
      </c>
    </row>
    <row r="8650" spans="5:7" x14ac:dyDescent="0.25">
      <c r="E8650">
        <v>8644</v>
      </c>
      <c r="G8650" t="b">
        <v>0</v>
      </c>
    </row>
    <row r="8651" spans="5:7" x14ac:dyDescent="0.25">
      <c r="E8651">
        <v>8645</v>
      </c>
      <c r="G8651" t="b">
        <v>0</v>
      </c>
    </row>
    <row r="8652" spans="5:7" x14ac:dyDescent="0.25">
      <c r="E8652">
        <v>8646</v>
      </c>
      <c r="G8652" t="b">
        <v>0</v>
      </c>
    </row>
    <row r="8653" spans="5:7" x14ac:dyDescent="0.25">
      <c r="E8653">
        <v>8647</v>
      </c>
      <c r="G8653" t="b">
        <v>0</v>
      </c>
    </row>
    <row r="8654" spans="5:7" x14ac:dyDescent="0.25">
      <c r="E8654">
        <v>8648</v>
      </c>
      <c r="G8654" t="b">
        <v>0</v>
      </c>
    </row>
    <row r="8655" spans="5:7" x14ac:dyDescent="0.25">
      <c r="E8655">
        <v>8649</v>
      </c>
      <c r="G8655" t="b">
        <v>0</v>
      </c>
    </row>
    <row r="8656" spans="5:7" x14ac:dyDescent="0.25">
      <c r="E8656">
        <v>8650</v>
      </c>
      <c r="G8656" t="b">
        <v>1</v>
      </c>
    </row>
    <row r="8657" spans="5:7" x14ac:dyDescent="0.25">
      <c r="E8657">
        <v>8651</v>
      </c>
      <c r="G8657" t="b">
        <v>0</v>
      </c>
    </row>
    <row r="8658" spans="5:7" x14ac:dyDescent="0.25">
      <c r="E8658">
        <v>8652</v>
      </c>
      <c r="G8658" t="b">
        <v>0</v>
      </c>
    </row>
    <row r="8659" spans="5:7" x14ac:dyDescent="0.25">
      <c r="E8659">
        <v>8653</v>
      </c>
      <c r="G8659" t="b">
        <v>0</v>
      </c>
    </row>
    <row r="8660" spans="5:7" x14ac:dyDescent="0.25">
      <c r="E8660">
        <v>8654</v>
      </c>
      <c r="G8660" t="b">
        <v>0</v>
      </c>
    </row>
    <row r="8661" spans="5:7" x14ac:dyDescent="0.25">
      <c r="E8661">
        <v>8655</v>
      </c>
      <c r="G8661" t="b">
        <v>0</v>
      </c>
    </row>
    <row r="8662" spans="5:7" x14ac:dyDescent="0.25">
      <c r="E8662">
        <v>8656</v>
      </c>
      <c r="G8662" t="b">
        <v>0</v>
      </c>
    </row>
    <row r="8663" spans="5:7" x14ac:dyDescent="0.25">
      <c r="E8663">
        <v>8657</v>
      </c>
      <c r="G8663" t="b">
        <v>0</v>
      </c>
    </row>
    <row r="8664" spans="5:7" x14ac:dyDescent="0.25">
      <c r="E8664">
        <v>8658</v>
      </c>
      <c r="G8664" t="b">
        <v>0</v>
      </c>
    </row>
    <row r="8665" spans="5:7" x14ac:dyDescent="0.25">
      <c r="E8665">
        <v>8659</v>
      </c>
      <c r="G8665" t="b">
        <v>0</v>
      </c>
    </row>
    <row r="8666" spans="5:7" x14ac:dyDescent="0.25">
      <c r="E8666">
        <v>8660</v>
      </c>
      <c r="G8666" t="b">
        <v>0</v>
      </c>
    </row>
    <row r="8667" spans="5:7" x14ac:dyDescent="0.25">
      <c r="E8667">
        <v>8661</v>
      </c>
      <c r="G8667" t="b">
        <v>0</v>
      </c>
    </row>
    <row r="8668" spans="5:7" x14ac:dyDescent="0.25">
      <c r="E8668">
        <v>8662</v>
      </c>
      <c r="G8668" t="b">
        <v>0</v>
      </c>
    </row>
    <row r="8669" spans="5:7" x14ac:dyDescent="0.25">
      <c r="E8669">
        <v>8663</v>
      </c>
      <c r="G8669" t="b">
        <v>0</v>
      </c>
    </row>
    <row r="8670" spans="5:7" x14ac:dyDescent="0.25">
      <c r="E8670">
        <v>8664</v>
      </c>
      <c r="G8670" t="b">
        <v>0</v>
      </c>
    </row>
    <row r="8671" spans="5:7" x14ac:dyDescent="0.25">
      <c r="E8671">
        <v>8665</v>
      </c>
      <c r="G8671" t="b">
        <v>0</v>
      </c>
    </row>
    <row r="8672" spans="5:7" x14ac:dyDescent="0.25">
      <c r="E8672">
        <v>8666</v>
      </c>
      <c r="G8672" t="b">
        <v>0</v>
      </c>
    </row>
    <row r="8673" spans="5:7" x14ac:dyDescent="0.25">
      <c r="E8673">
        <v>8667</v>
      </c>
      <c r="G8673" t="b">
        <v>0</v>
      </c>
    </row>
    <row r="8674" spans="5:7" x14ac:dyDescent="0.25">
      <c r="E8674">
        <v>8668</v>
      </c>
      <c r="G8674" t="b">
        <v>0</v>
      </c>
    </row>
    <row r="8675" spans="5:7" x14ac:dyDescent="0.25">
      <c r="E8675">
        <v>8669</v>
      </c>
      <c r="G8675" t="b">
        <v>0</v>
      </c>
    </row>
    <row r="8676" spans="5:7" x14ac:dyDescent="0.25">
      <c r="E8676">
        <v>8670</v>
      </c>
      <c r="G8676" t="b">
        <v>0</v>
      </c>
    </row>
    <row r="8677" spans="5:7" x14ac:dyDescent="0.25">
      <c r="E8677">
        <v>8671</v>
      </c>
      <c r="G8677" t="b">
        <v>0</v>
      </c>
    </row>
    <row r="8678" spans="5:7" x14ac:dyDescent="0.25">
      <c r="E8678">
        <v>8672</v>
      </c>
      <c r="G8678" t="b">
        <v>1</v>
      </c>
    </row>
    <row r="8679" spans="5:7" x14ac:dyDescent="0.25">
      <c r="E8679">
        <v>8673</v>
      </c>
      <c r="G8679" t="b">
        <v>0</v>
      </c>
    </row>
    <row r="8680" spans="5:7" x14ac:dyDescent="0.25">
      <c r="E8680">
        <v>8674</v>
      </c>
      <c r="G8680" t="b">
        <v>0</v>
      </c>
    </row>
    <row r="8681" spans="5:7" x14ac:dyDescent="0.25">
      <c r="E8681">
        <v>8675</v>
      </c>
      <c r="G8681" t="b">
        <v>1</v>
      </c>
    </row>
    <row r="8682" spans="5:7" x14ac:dyDescent="0.25">
      <c r="E8682">
        <v>8676</v>
      </c>
      <c r="G8682" t="b">
        <v>0</v>
      </c>
    </row>
    <row r="8683" spans="5:7" x14ac:dyDescent="0.25">
      <c r="E8683">
        <v>8677</v>
      </c>
      <c r="G8683" t="b">
        <v>1</v>
      </c>
    </row>
    <row r="8684" spans="5:7" x14ac:dyDescent="0.25">
      <c r="E8684">
        <v>8678</v>
      </c>
      <c r="G8684" t="b">
        <v>0</v>
      </c>
    </row>
    <row r="8685" spans="5:7" x14ac:dyDescent="0.25">
      <c r="E8685">
        <v>8679</v>
      </c>
      <c r="G8685" t="b">
        <v>0</v>
      </c>
    </row>
    <row r="8686" spans="5:7" x14ac:dyDescent="0.25">
      <c r="E8686">
        <v>8680</v>
      </c>
      <c r="G8686" t="b">
        <v>0</v>
      </c>
    </row>
    <row r="8687" spans="5:7" x14ac:dyDescent="0.25">
      <c r="E8687">
        <v>8681</v>
      </c>
      <c r="G8687" t="b">
        <v>0</v>
      </c>
    </row>
    <row r="8688" spans="5:7" x14ac:dyDescent="0.25">
      <c r="E8688">
        <v>8682</v>
      </c>
      <c r="G8688" t="b">
        <v>0</v>
      </c>
    </row>
    <row r="8689" spans="5:7" x14ac:dyDescent="0.25">
      <c r="E8689">
        <v>8683</v>
      </c>
      <c r="G8689" t="b">
        <v>0</v>
      </c>
    </row>
    <row r="8690" spans="5:7" x14ac:dyDescent="0.25">
      <c r="E8690">
        <v>8684</v>
      </c>
      <c r="G8690" t="b">
        <v>0</v>
      </c>
    </row>
    <row r="8691" spans="5:7" x14ac:dyDescent="0.25">
      <c r="E8691">
        <v>8685</v>
      </c>
      <c r="G8691" t="b">
        <v>0</v>
      </c>
    </row>
    <row r="8692" spans="5:7" x14ac:dyDescent="0.25">
      <c r="E8692">
        <v>8686</v>
      </c>
      <c r="G8692" t="b">
        <v>0</v>
      </c>
    </row>
    <row r="8693" spans="5:7" x14ac:dyDescent="0.25">
      <c r="E8693">
        <v>8687</v>
      </c>
      <c r="G8693" t="b">
        <v>0</v>
      </c>
    </row>
    <row r="8694" spans="5:7" x14ac:dyDescent="0.25">
      <c r="E8694">
        <v>8688</v>
      </c>
      <c r="G8694" t="b">
        <v>0</v>
      </c>
    </row>
    <row r="8695" spans="5:7" x14ac:dyDescent="0.25">
      <c r="E8695">
        <v>8689</v>
      </c>
      <c r="G8695" t="b">
        <v>0</v>
      </c>
    </row>
    <row r="8696" spans="5:7" x14ac:dyDescent="0.25">
      <c r="E8696">
        <v>8690</v>
      </c>
      <c r="G8696" t="b">
        <v>0</v>
      </c>
    </row>
    <row r="8697" spans="5:7" x14ac:dyDescent="0.25">
      <c r="E8697">
        <v>8691</v>
      </c>
      <c r="G8697" t="b">
        <v>0</v>
      </c>
    </row>
    <row r="8698" spans="5:7" x14ac:dyDescent="0.25">
      <c r="E8698">
        <v>8692</v>
      </c>
      <c r="G8698" t="b">
        <v>0</v>
      </c>
    </row>
    <row r="8699" spans="5:7" x14ac:dyDescent="0.25">
      <c r="E8699">
        <v>8693</v>
      </c>
      <c r="G8699" t="b">
        <v>0</v>
      </c>
    </row>
    <row r="8700" spans="5:7" x14ac:dyDescent="0.25">
      <c r="E8700">
        <v>8694</v>
      </c>
      <c r="G8700" t="b">
        <v>0</v>
      </c>
    </row>
    <row r="8701" spans="5:7" x14ac:dyDescent="0.25">
      <c r="E8701">
        <v>8695</v>
      </c>
      <c r="G8701" t="b">
        <v>0</v>
      </c>
    </row>
    <row r="8702" spans="5:7" x14ac:dyDescent="0.25">
      <c r="E8702">
        <v>8696</v>
      </c>
      <c r="G8702" t="b">
        <v>0</v>
      </c>
    </row>
    <row r="8703" spans="5:7" x14ac:dyDescent="0.25">
      <c r="E8703">
        <v>8697</v>
      </c>
      <c r="G8703" t="b">
        <v>0</v>
      </c>
    </row>
    <row r="8704" spans="5:7" x14ac:dyDescent="0.25">
      <c r="E8704">
        <v>8698</v>
      </c>
      <c r="G8704" t="b">
        <v>0</v>
      </c>
    </row>
    <row r="8705" spans="5:7" x14ac:dyDescent="0.25">
      <c r="E8705">
        <v>8699</v>
      </c>
      <c r="G8705" t="b">
        <v>0</v>
      </c>
    </row>
    <row r="8706" spans="5:7" x14ac:dyDescent="0.25">
      <c r="E8706">
        <v>8700</v>
      </c>
      <c r="G8706" t="b">
        <v>1</v>
      </c>
    </row>
    <row r="8707" spans="5:7" x14ac:dyDescent="0.25">
      <c r="E8707">
        <v>8701</v>
      </c>
      <c r="G8707" t="b">
        <v>0</v>
      </c>
    </row>
    <row r="8708" spans="5:7" x14ac:dyDescent="0.25">
      <c r="E8708">
        <v>8702</v>
      </c>
      <c r="G8708" t="b">
        <v>0</v>
      </c>
    </row>
    <row r="8709" spans="5:7" x14ac:dyDescent="0.25">
      <c r="E8709">
        <v>8703</v>
      </c>
      <c r="G8709" t="b">
        <v>0</v>
      </c>
    </row>
    <row r="8710" spans="5:7" x14ac:dyDescent="0.25">
      <c r="E8710">
        <v>8704</v>
      </c>
      <c r="G8710" t="b">
        <v>0</v>
      </c>
    </row>
    <row r="8711" spans="5:7" x14ac:dyDescent="0.25">
      <c r="E8711">
        <v>8705</v>
      </c>
      <c r="G8711" t="b">
        <v>1</v>
      </c>
    </row>
    <row r="8712" spans="5:7" x14ac:dyDescent="0.25">
      <c r="E8712">
        <v>8706</v>
      </c>
      <c r="G8712" t="b">
        <v>0</v>
      </c>
    </row>
    <row r="8713" spans="5:7" x14ac:dyDescent="0.25">
      <c r="E8713">
        <v>8707</v>
      </c>
      <c r="G8713" t="b">
        <v>1</v>
      </c>
    </row>
    <row r="8714" spans="5:7" x14ac:dyDescent="0.25">
      <c r="E8714">
        <v>8708</v>
      </c>
      <c r="G8714" t="b">
        <v>0</v>
      </c>
    </row>
    <row r="8715" spans="5:7" x14ac:dyDescent="0.25">
      <c r="E8715">
        <v>8709</v>
      </c>
      <c r="G8715" t="b">
        <v>0</v>
      </c>
    </row>
    <row r="8716" spans="5:7" x14ac:dyDescent="0.25">
      <c r="E8716">
        <v>8710</v>
      </c>
      <c r="G8716" t="b">
        <v>0</v>
      </c>
    </row>
    <row r="8717" spans="5:7" x14ac:dyDescent="0.25">
      <c r="E8717">
        <v>8711</v>
      </c>
      <c r="G8717" t="b">
        <v>0</v>
      </c>
    </row>
    <row r="8718" spans="5:7" x14ac:dyDescent="0.25">
      <c r="E8718">
        <v>8712</v>
      </c>
      <c r="G8718" t="b">
        <v>0</v>
      </c>
    </row>
    <row r="8719" spans="5:7" x14ac:dyDescent="0.25">
      <c r="E8719">
        <v>8713</v>
      </c>
      <c r="G8719" t="b">
        <v>0</v>
      </c>
    </row>
    <row r="8720" spans="5:7" x14ac:dyDescent="0.25">
      <c r="E8720">
        <v>8714</v>
      </c>
      <c r="G8720" t="b">
        <v>0</v>
      </c>
    </row>
    <row r="8721" spans="5:7" x14ac:dyDescent="0.25">
      <c r="E8721">
        <v>8715</v>
      </c>
      <c r="G8721" t="b">
        <v>0</v>
      </c>
    </row>
    <row r="8722" spans="5:7" x14ac:dyDescent="0.25">
      <c r="E8722">
        <v>8716</v>
      </c>
      <c r="G8722" t="b">
        <v>0</v>
      </c>
    </row>
    <row r="8723" spans="5:7" x14ac:dyDescent="0.25">
      <c r="E8723">
        <v>8717</v>
      </c>
      <c r="G8723" t="b">
        <v>0</v>
      </c>
    </row>
    <row r="8724" spans="5:7" x14ac:dyDescent="0.25">
      <c r="E8724">
        <v>8718</v>
      </c>
      <c r="G8724" t="b">
        <v>0</v>
      </c>
    </row>
    <row r="8725" spans="5:7" x14ac:dyDescent="0.25">
      <c r="E8725">
        <v>8719</v>
      </c>
      <c r="G8725" t="b">
        <v>0</v>
      </c>
    </row>
    <row r="8726" spans="5:7" x14ac:dyDescent="0.25">
      <c r="E8726">
        <v>8720</v>
      </c>
      <c r="G8726" t="b">
        <v>0</v>
      </c>
    </row>
    <row r="8727" spans="5:7" x14ac:dyDescent="0.25">
      <c r="E8727">
        <v>8721</v>
      </c>
      <c r="G8727" t="b">
        <v>0</v>
      </c>
    </row>
    <row r="8728" spans="5:7" x14ac:dyDescent="0.25">
      <c r="E8728">
        <v>8722</v>
      </c>
      <c r="G8728" t="b">
        <v>0</v>
      </c>
    </row>
    <row r="8729" spans="5:7" x14ac:dyDescent="0.25">
      <c r="E8729">
        <v>8723</v>
      </c>
      <c r="G8729" t="b">
        <v>0</v>
      </c>
    </row>
    <row r="8730" spans="5:7" x14ac:dyDescent="0.25">
      <c r="E8730">
        <v>8724</v>
      </c>
      <c r="G8730" t="b">
        <v>0</v>
      </c>
    </row>
    <row r="8731" spans="5:7" x14ac:dyDescent="0.25">
      <c r="E8731">
        <v>8725</v>
      </c>
      <c r="G8731" t="b">
        <v>0</v>
      </c>
    </row>
    <row r="8732" spans="5:7" x14ac:dyDescent="0.25">
      <c r="E8732">
        <v>8726</v>
      </c>
      <c r="G8732" t="b">
        <v>0</v>
      </c>
    </row>
    <row r="8733" spans="5:7" x14ac:dyDescent="0.25">
      <c r="E8733">
        <v>8727</v>
      </c>
      <c r="G8733" t="b">
        <v>0</v>
      </c>
    </row>
    <row r="8734" spans="5:7" x14ac:dyDescent="0.25">
      <c r="E8734">
        <v>8728</v>
      </c>
      <c r="G8734" t="b">
        <v>0</v>
      </c>
    </row>
    <row r="8735" spans="5:7" x14ac:dyDescent="0.25">
      <c r="E8735">
        <v>8729</v>
      </c>
      <c r="G8735" t="b">
        <v>0</v>
      </c>
    </row>
    <row r="8736" spans="5:7" x14ac:dyDescent="0.25">
      <c r="E8736">
        <v>8730</v>
      </c>
      <c r="G8736" t="b">
        <v>0</v>
      </c>
    </row>
    <row r="8737" spans="5:7" x14ac:dyDescent="0.25">
      <c r="E8737">
        <v>8731</v>
      </c>
      <c r="G8737" t="b">
        <v>0</v>
      </c>
    </row>
    <row r="8738" spans="5:7" x14ac:dyDescent="0.25">
      <c r="E8738">
        <v>8732</v>
      </c>
      <c r="G8738" t="b">
        <v>1</v>
      </c>
    </row>
    <row r="8739" spans="5:7" x14ac:dyDescent="0.25">
      <c r="E8739">
        <v>8733</v>
      </c>
      <c r="G8739" t="b">
        <v>0</v>
      </c>
    </row>
    <row r="8740" spans="5:7" x14ac:dyDescent="0.25">
      <c r="E8740">
        <v>8734</v>
      </c>
      <c r="G8740" t="b">
        <v>0</v>
      </c>
    </row>
    <row r="8741" spans="5:7" x14ac:dyDescent="0.25">
      <c r="E8741">
        <v>8735</v>
      </c>
      <c r="G8741" t="b">
        <v>0</v>
      </c>
    </row>
    <row r="8742" spans="5:7" x14ac:dyDescent="0.25">
      <c r="E8742">
        <v>8736</v>
      </c>
      <c r="G8742" t="b">
        <v>0</v>
      </c>
    </row>
    <row r="8743" spans="5:7" x14ac:dyDescent="0.25">
      <c r="E8743">
        <v>8737</v>
      </c>
      <c r="G8743" t="b">
        <v>0</v>
      </c>
    </row>
    <row r="8744" spans="5:7" x14ac:dyDescent="0.25">
      <c r="E8744">
        <v>8738</v>
      </c>
      <c r="G8744" t="b">
        <v>0</v>
      </c>
    </row>
    <row r="8745" spans="5:7" x14ac:dyDescent="0.25">
      <c r="E8745">
        <v>8739</v>
      </c>
      <c r="G8745" t="b">
        <v>0</v>
      </c>
    </row>
    <row r="8746" spans="5:7" x14ac:dyDescent="0.25">
      <c r="E8746">
        <v>8740</v>
      </c>
      <c r="G8746" t="b">
        <v>0</v>
      </c>
    </row>
    <row r="8747" spans="5:7" x14ac:dyDescent="0.25">
      <c r="E8747">
        <v>8741</v>
      </c>
      <c r="G8747" t="b">
        <v>0</v>
      </c>
    </row>
    <row r="8748" spans="5:7" x14ac:dyDescent="0.25">
      <c r="E8748">
        <v>8742</v>
      </c>
      <c r="G8748" t="b">
        <v>0</v>
      </c>
    </row>
    <row r="8749" spans="5:7" x14ac:dyDescent="0.25">
      <c r="E8749">
        <v>8743</v>
      </c>
      <c r="G8749" t="b">
        <v>0</v>
      </c>
    </row>
    <row r="8750" spans="5:7" x14ac:dyDescent="0.25">
      <c r="E8750">
        <v>8744</v>
      </c>
      <c r="G8750" t="b">
        <v>1</v>
      </c>
    </row>
    <row r="8751" spans="5:7" x14ac:dyDescent="0.25">
      <c r="E8751">
        <v>8745</v>
      </c>
      <c r="G8751" t="b">
        <v>0</v>
      </c>
    </row>
    <row r="8752" spans="5:7" x14ac:dyDescent="0.25">
      <c r="E8752">
        <v>8746</v>
      </c>
      <c r="G8752" t="b">
        <v>0</v>
      </c>
    </row>
    <row r="8753" spans="5:7" x14ac:dyDescent="0.25">
      <c r="E8753">
        <v>8747</v>
      </c>
      <c r="G8753" t="b">
        <v>0</v>
      </c>
    </row>
    <row r="8754" spans="5:7" x14ac:dyDescent="0.25">
      <c r="E8754">
        <v>8748</v>
      </c>
      <c r="G8754" t="b">
        <v>0</v>
      </c>
    </row>
    <row r="8755" spans="5:7" x14ac:dyDescent="0.25">
      <c r="E8755">
        <v>8749</v>
      </c>
      <c r="G8755" t="b">
        <v>0</v>
      </c>
    </row>
    <row r="8756" spans="5:7" x14ac:dyDescent="0.25">
      <c r="E8756">
        <v>8750</v>
      </c>
      <c r="G8756" t="b">
        <v>0</v>
      </c>
    </row>
    <row r="8757" spans="5:7" x14ac:dyDescent="0.25">
      <c r="E8757">
        <v>8751</v>
      </c>
      <c r="G8757" t="b">
        <v>0</v>
      </c>
    </row>
    <row r="8758" spans="5:7" x14ac:dyDescent="0.25">
      <c r="E8758">
        <v>8752</v>
      </c>
      <c r="G8758" t="b">
        <v>0</v>
      </c>
    </row>
    <row r="8759" spans="5:7" x14ac:dyDescent="0.25">
      <c r="E8759">
        <v>8753</v>
      </c>
      <c r="G8759" t="b">
        <v>0</v>
      </c>
    </row>
    <row r="8760" spans="5:7" x14ac:dyDescent="0.25">
      <c r="E8760">
        <v>8754</v>
      </c>
      <c r="G8760" t="b">
        <v>0</v>
      </c>
    </row>
    <row r="8761" spans="5:7" x14ac:dyDescent="0.25">
      <c r="E8761">
        <v>8755</v>
      </c>
      <c r="G8761" t="b">
        <v>0</v>
      </c>
    </row>
    <row r="8762" spans="5:7" x14ac:dyDescent="0.25">
      <c r="E8762">
        <v>8756</v>
      </c>
      <c r="G8762" t="b">
        <v>1</v>
      </c>
    </row>
    <row r="8763" spans="5:7" x14ac:dyDescent="0.25">
      <c r="E8763">
        <v>8757</v>
      </c>
      <c r="G8763" t="b">
        <v>0</v>
      </c>
    </row>
    <row r="8764" spans="5:7" x14ac:dyDescent="0.25">
      <c r="E8764">
        <v>8758</v>
      </c>
      <c r="G8764" t="b">
        <v>1</v>
      </c>
    </row>
    <row r="8765" spans="5:7" x14ac:dyDescent="0.25">
      <c r="E8765">
        <v>8759</v>
      </c>
      <c r="G8765" t="b">
        <v>0</v>
      </c>
    </row>
    <row r="8766" spans="5:7" x14ac:dyDescent="0.25">
      <c r="E8766">
        <v>8760</v>
      </c>
      <c r="G8766" t="b">
        <v>0</v>
      </c>
    </row>
    <row r="8767" spans="5:7" x14ac:dyDescent="0.25">
      <c r="E8767">
        <v>8761</v>
      </c>
      <c r="G8767" t="b">
        <v>0</v>
      </c>
    </row>
    <row r="8768" spans="5:7" x14ac:dyDescent="0.25">
      <c r="E8768">
        <v>8762</v>
      </c>
      <c r="G8768" t="b">
        <v>0</v>
      </c>
    </row>
    <row r="8769" spans="5:7" x14ac:dyDescent="0.25">
      <c r="E8769">
        <v>8763</v>
      </c>
      <c r="G8769" t="b">
        <v>0</v>
      </c>
    </row>
    <row r="8770" spans="5:7" x14ac:dyDescent="0.25">
      <c r="E8770">
        <v>8764</v>
      </c>
      <c r="G8770" t="b">
        <v>0</v>
      </c>
    </row>
    <row r="8771" spans="5:7" x14ac:dyDescent="0.25">
      <c r="E8771">
        <v>8765</v>
      </c>
      <c r="G8771" t="b">
        <v>0</v>
      </c>
    </row>
    <row r="8772" spans="5:7" x14ac:dyDescent="0.25">
      <c r="E8772">
        <v>8766</v>
      </c>
      <c r="G8772" t="b">
        <v>1</v>
      </c>
    </row>
    <row r="8773" spans="5:7" x14ac:dyDescent="0.25">
      <c r="E8773">
        <v>8767</v>
      </c>
      <c r="G8773" t="b">
        <v>0</v>
      </c>
    </row>
    <row r="8774" spans="5:7" x14ac:dyDescent="0.25">
      <c r="E8774">
        <v>8768</v>
      </c>
      <c r="G8774" t="b">
        <v>0</v>
      </c>
    </row>
    <row r="8775" spans="5:7" x14ac:dyDescent="0.25">
      <c r="E8775">
        <v>8769</v>
      </c>
      <c r="G8775" t="b">
        <v>0</v>
      </c>
    </row>
    <row r="8776" spans="5:7" x14ac:dyDescent="0.25">
      <c r="E8776">
        <v>8770</v>
      </c>
      <c r="G8776" t="b">
        <v>1</v>
      </c>
    </row>
    <row r="8777" spans="5:7" x14ac:dyDescent="0.25">
      <c r="E8777">
        <v>8771</v>
      </c>
      <c r="G8777" t="b">
        <v>0</v>
      </c>
    </row>
    <row r="8778" spans="5:7" x14ac:dyDescent="0.25">
      <c r="E8778">
        <v>8772</v>
      </c>
      <c r="G8778" t="b">
        <v>0</v>
      </c>
    </row>
    <row r="8779" spans="5:7" x14ac:dyDescent="0.25">
      <c r="E8779">
        <v>8773</v>
      </c>
      <c r="G8779" t="b">
        <v>0</v>
      </c>
    </row>
    <row r="8780" spans="5:7" x14ac:dyDescent="0.25">
      <c r="E8780">
        <v>8774</v>
      </c>
      <c r="G8780" t="b">
        <v>0</v>
      </c>
    </row>
    <row r="8781" spans="5:7" x14ac:dyDescent="0.25">
      <c r="E8781">
        <v>8775</v>
      </c>
      <c r="G8781" t="b">
        <v>0</v>
      </c>
    </row>
    <row r="8782" spans="5:7" x14ac:dyDescent="0.25">
      <c r="E8782">
        <v>8776</v>
      </c>
      <c r="G8782" t="b">
        <v>0</v>
      </c>
    </row>
    <row r="8783" spans="5:7" x14ac:dyDescent="0.25">
      <c r="E8783">
        <v>8777</v>
      </c>
      <c r="G8783" t="b">
        <v>0</v>
      </c>
    </row>
    <row r="8784" spans="5:7" x14ac:dyDescent="0.25">
      <c r="E8784">
        <v>8778</v>
      </c>
      <c r="G8784" t="b">
        <v>0</v>
      </c>
    </row>
    <row r="8785" spans="5:7" x14ac:dyDescent="0.25">
      <c r="E8785">
        <v>8779</v>
      </c>
      <c r="G8785" t="b">
        <v>0</v>
      </c>
    </row>
    <row r="8786" spans="5:7" x14ac:dyDescent="0.25">
      <c r="E8786">
        <v>8780</v>
      </c>
      <c r="G8786" t="b">
        <v>0</v>
      </c>
    </row>
    <row r="8787" spans="5:7" x14ac:dyDescent="0.25">
      <c r="E8787">
        <v>8781</v>
      </c>
      <c r="G8787" t="b">
        <v>0</v>
      </c>
    </row>
    <row r="8788" spans="5:7" x14ac:dyDescent="0.25">
      <c r="E8788">
        <v>8782</v>
      </c>
      <c r="G8788" t="b">
        <v>0</v>
      </c>
    </row>
    <row r="8789" spans="5:7" x14ac:dyDescent="0.25">
      <c r="E8789">
        <v>8783</v>
      </c>
      <c r="G8789" t="b">
        <v>0</v>
      </c>
    </row>
    <row r="8790" spans="5:7" x14ac:dyDescent="0.25">
      <c r="E8790">
        <v>8784</v>
      </c>
      <c r="G8790" t="b">
        <v>0</v>
      </c>
    </row>
    <row r="8791" spans="5:7" x14ac:dyDescent="0.25">
      <c r="E8791">
        <v>8785</v>
      </c>
      <c r="G8791" t="b">
        <v>0</v>
      </c>
    </row>
    <row r="8792" spans="5:7" x14ac:dyDescent="0.25">
      <c r="E8792">
        <v>8786</v>
      </c>
      <c r="G8792" t="b">
        <v>0</v>
      </c>
    </row>
    <row r="8793" spans="5:7" x14ac:dyDescent="0.25">
      <c r="E8793">
        <v>8787</v>
      </c>
      <c r="G8793" t="b">
        <v>0</v>
      </c>
    </row>
    <row r="8794" spans="5:7" x14ac:dyDescent="0.25">
      <c r="E8794">
        <v>8788</v>
      </c>
      <c r="G8794" t="b">
        <v>0</v>
      </c>
    </row>
    <row r="8795" spans="5:7" x14ac:dyDescent="0.25">
      <c r="E8795">
        <v>8789</v>
      </c>
      <c r="G8795" t="b">
        <v>0</v>
      </c>
    </row>
    <row r="8796" spans="5:7" x14ac:dyDescent="0.25">
      <c r="E8796">
        <v>8790</v>
      </c>
      <c r="G8796" t="b">
        <v>0</v>
      </c>
    </row>
    <row r="8797" spans="5:7" x14ac:dyDescent="0.25">
      <c r="E8797">
        <v>8791</v>
      </c>
      <c r="G8797" t="b">
        <v>0</v>
      </c>
    </row>
    <row r="8798" spans="5:7" x14ac:dyDescent="0.25">
      <c r="E8798">
        <v>8792</v>
      </c>
      <c r="G8798" t="b">
        <v>0</v>
      </c>
    </row>
    <row r="8799" spans="5:7" x14ac:dyDescent="0.25">
      <c r="E8799">
        <v>8793</v>
      </c>
      <c r="G8799" t="b">
        <v>0</v>
      </c>
    </row>
    <row r="8800" spans="5:7" x14ac:dyDescent="0.25">
      <c r="E8800">
        <v>8794</v>
      </c>
      <c r="G8800" t="b">
        <v>0</v>
      </c>
    </row>
    <row r="8801" spans="5:7" x14ac:dyDescent="0.25">
      <c r="E8801">
        <v>8795</v>
      </c>
      <c r="G8801" t="b">
        <v>0</v>
      </c>
    </row>
    <row r="8802" spans="5:7" x14ac:dyDescent="0.25">
      <c r="E8802">
        <v>8796</v>
      </c>
      <c r="G8802" t="b">
        <v>0</v>
      </c>
    </row>
    <row r="8803" spans="5:7" x14ac:dyDescent="0.25">
      <c r="E8803">
        <v>8797</v>
      </c>
      <c r="G8803" t="b">
        <v>1</v>
      </c>
    </row>
    <row r="8804" spans="5:7" x14ac:dyDescent="0.25">
      <c r="E8804">
        <v>8798</v>
      </c>
      <c r="G8804" t="b">
        <v>0</v>
      </c>
    </row>
    <row r="8805" spans="5:7" x14ac:dyDescent="0.25">
      <c r="E8805">
        <v>8799</v>
      </c>
      <c r="G8805" t="b">
        <v>0</v>
      </c>
    </row>
    <row r="8806" spans="5:7" x14ac:dyDescent="0.25">
      <c r="E8806">
        <v>8800</v>
      </c>
      <c r="G8806" t="b">
        <v>0</v>
      </c>
    </row>
    <row r="8807" spans="5:7" x14ac:dyDescent="0.25">
      <c r="E8807">
        <v>8801</v>
      </c>
      <c r="G8807" t="b">
        <v>1</v>
      </c>
    </row>
    <row r="8808" spans="5:7" x14ac:dyDescent="0.25">
      <c r="E8808">
        <v>8802</v>
      </c>
      <c r="G8808" t="b">
        <v>0</v>
      </c>
    </row>
    <row r="8809" spans="5:7" x14ac:dyDescent="0.25">
      <c r="E8809">
        <v>8803</v>
      </c>
      <c r="G8809" t="b">
        <v>0</v>
      </c>
    </row>
    <row r="8810" spans="5:7" x14ac:dyDescent="0.25">
      <c r="E8810">
        <v>8804</v>
      </c>
      <c r="G8810" t="b">
        <v>0</v>
      </c>
    </row>
    <row r="8811" spans="5:7" x14ac:dyDescent="0.25">
      <c r="E8811">
        <v>8805</v>
      </c>
      <c r="G8811" t="b">
        <v>0</v>
      </c>
    </row>
    <row r="8812" spans="5:7" x14ac:dyDescent="0.25">
      <c r="E8812">
        <v>8806</v>
      </c>
      <c r="G8812" t="b">
        <v>0</v>
      </c>
    </row>
    <row r="8813" spans="5:7" x14ac:dyDescent="0.25">
      <c r="E8813">
        <v>8807</v>
      </c>
      <c r="G8813" t="b">
        <v>0</v>
      </c>
    </row>
    <row r="8814" spans="5:7" x14ac:dyDescent="0.25">
      <c r="E8814">
        <v>8808</v>
      </c>
      <c r="G8814" t="b">
        <v>0</v>
      </c>
    </row>
    <row r="8815" spans="5:7" x14ac:dyDescent="0.25">
      <c r="E8815">
        <v>8809</v>
      </c>
      <c r="G8815" t="b">
        <v>0</v>
      </c>
    </row>
    <row r="8816" spans="5:7" x14ac:dyDescent="0.25">
      <c r="E8816">
        <v>8810</v>
      </c>
      <c r="G8816" t="b">
        <v>0</v>
      </c>
    </row>
    <row r="8817" spans="5:7" x14ac:dyDescent="0.25">
      <c r="E8817">
        <v>8811</v>
      </c>
      <c r="G8817" t="b">
        <v>0</v>
      </c>
    </row>
    <row r="8818" spans="5:7" x14ac:dyDescent="0.25">
      <c r="E8818">
        <v>8812</v>
      </c>
      <c r="G8818" t="b">
        <v>0</v>
      </c>
    </row>
    <row r="8819" spans="5:7" x14ac:dyDescent="0.25">
      <c r="E8819">
        <v>8813</v>
      </c>
      <c r="G8819" t="b">
        <v>0</v>
      </c>
    </row>
    <row r="8820" spans="5:7" x14ac:dyDescent="0.25">
      <c r="E8820">
        <v>8814</v>
      </c>
      <c r="G8820" t="b">
        <v>0</v>
      </c>
    </row>
    <row r="8821" spans="5:7" x14ac:dyDescent="0.25">
      <c r="E8821">
        <v>8815</v>
      </c>
      <c r="G8821" t="b">
        <v>0</v>
      </c>
    </row>
    <row r="8822" spans="5:7" x14ac:dyDescent="0.25">
      <c r="E8822">
        <v>8816</v>
      </c>
      <c r="G8822" t="b">
        <v>0</v>
      </c>
    </row>
    <row r="8823" spans="5:7" x14ac:dyDescent="0.25">
      <c r="E8823">
        <v>8817</v>
      </c>
      <c r="G8823" t="b">
        <v>1</v>
      </c>
    </row>
    <row r="8824" spans="5:7" x14ac:dyDescent="0.25">
      <c r="E8824">
        <v>8818</v>
      </c>
      <c r="G8824" t="b">
        <v>0</v>
      </c>
    </row>
    <row r="8825" spans="5:7" x14ac:dyDescent="0.25">
      <c r="E8825">
        <v>8819</v>
      </c>
      <c r="G8825" t="b">
        <v>0</v>
      </c>
    </row>
    <row r="8826" spans="5:7" x14ac:dyDescent="0.25">
      <c r="E8826">
        <v>8820</v>
      </c>
      <c r="G8826" t="b">
        <v>0</v>
      </c>
    </row>
    <row r="8827" spans="5:7" x14ac:dyDescent="0.25">
      <c r="E8827">
        <v>8821</v>
      </c>
      <c r="G8827" t="b">
        <v>1</v>
      </c>
    </row>
    <row r="8828" spans="5:7" x14ac:dyDescent="0.25">
      <c r="E8828">
        <v>8822</v>
      </c>
      <c r="G8828" t="b">
        <v>0</v>
      </c>
    </row>
    <row r="8829" spans="5:7" x14ac:dyDescent="0.25">
      <c r="E8829">
        <v>8823</v>
      </c>
      <c r="G8829" t="b">
        <v>0</v>
      </c>
    </row>
    <row r="8830" spans="5:7" x14ac:dyDescent="0.25">
      <c r="E8830">
        <v>8824</v>
      </c>
      <c r="G8830" t="b">
        <v>0</v>
      </c>
    </row>
    <row r="8831" spans="5:7" x14ac:dyDescent="0.25">
      <c r="E8831">
        <v>8825</v>
      </c>
      <c r="G8831" t="b">
        <v>0</v>
      </c>
    </row>
    <row r="8832" spans="5:7" x14ac:dyDescent="0.25">
      <c r="E8832">
        <v>8826</v>
      </c>
      <c r="G8832" t="b">
        <v>0</v>
      </c>
    </row>
    <row r="8833" spans="5:7" x14ac:dyDescent="0.25">
      <c r="E8833">
        <v>8827</v>
      </c>
      <c r="G8833" t="b">
        <v>0</v>
      </c>
    </row>
    <row r="8834" spans="5:7" x14ac:dyDescent="0.25">
      <c r="E8834">
        <v>8828</v>
      </c>
      <c r="G8834" t="b">
        <v>0</v>
      </c>
    </row>
    <row r="8835" spans="5:7" x14ac:dyDescent="0.25">
      <c r="E8835">
        <v>8829</v>
      </c>
      <c r="G8835" t="b">
        <v>0</v>
      </c>
    </row>
    <row r="8836" spans="5:7" x14ac:dyDescent="0.25">
      <c r="E8836">
        <v>8830</v>
      </c>
      <c r="G8836" t="b">
        <v>0</v>
      </c>
    </row>
    <row r="8837" spans="5:7" x14ac:dyDescent="0.25">
      <c r="E8837">
        <v>8831</v>
      </c>
      <c r="G8837" t="b">
        <v>0</v>
      </c>
    </row>
    <row r="8838" spans="5:7" x14ac:dyDescent="0.25">
      <c r="E8838">
        <v>8832</v>
      </c>
      <c r="G8838" t="b">
        <v>1</v>
      </c>
    </row>
    <row r="8839" spans="5:7" x14ac:dyDescent="0.25">
      <c r="E8839">
        <v>8833</v>
      </c>
      <c r="G8839" t="b">
        <v>0</v>
      </c>
    </row>
    <row r="8840" spans="5:7" x14ac:dyDescent="0.25">
      <c r="E8840">
        <v>8834</v>
      </c>
      <c r="G8840" t="b">
        <v>0</v>
      </c>
    </row>
    <row r="8841" spans="5:7" x14ac:dyDescent="0.25">
      <c r="E8841">
        <v>8835</v>
      </c>
      <c r="G8841" t="b">
        <v>0</v>
      </c>
    </row>
    <row r="8842" spans="5:7" x14ac:dyDescent="0.25">
      <c r="E8842">
        <v>8836</v>
      </c>
      <c r="G8842" t="b">
        <v>0</v>
      </c>
    </row>
    <row r="8843" spans="5:7" x14ac:dyDescent="0.25">
      <c r="E8843">
        <v>8837</v>
      </c>
      <c r="G8843" t="b">
        <v>0</v>
      </c>
    </row>
    <row r="8844" spans="5:7" x14ac:dyDescent="0.25">
      <c r="E8844">
        <v>8838</v>
      </c>
      <c r="G8844" t="b">
        <v>0</v>
      </c>
    </row>
    <row r="8845" spans="5:7" x14ac:dyDescent="0.25">
      <c r="E8845">
        <v>8839</v>
      </c>
      <c r="G8845" t="b">
        <v>0</v>
      </c>
    </row>
    <row r="8846" spans="5:7" x14ac:dyDescent="0.25">
      <c r="E8846">
        <v>8840</v>
      </c>
      <c r="G8846" t="b">
        <v>0</v>
      </c>
    </row>
    <row r="8847" spans="5:7" x14ac:dyDescent="0.25">
      <c r="E8847">
        <v>8841</v>
      </c>
      <c r="G8847" t="b">
        <v>1</v>
      </c>
    </row>
    <row r="8848" spans="5:7" x14ac:dyDescent="0.25">
      <c r="E8848">
        <v>8842</v>
      </c>
      <c r="G8848" t="b">
        <v>0</v>
      </c>
    </row>
    <row r="8849" spans="5:7" x14ac:dyDescent="0.25">
      <c r="E8849">
        <v>8843</v>
      </c>
      <c r="G8849" t="b">
        <v>0</v>
      </c>
    </row>
    <row r="8850" spans="5:7" x14ac:dyDescent="0.25">
      <c r="E8850">
        <v>8844</v>
      </c>
      <c r="G8850" t="b">
        <v>1</v>
      </c>
    </row>
    <row r="8851" spans="5:7" x14ac:dyDescent="0.25">
      <c r="E8851">
        <v>8845</v>
      </c>
      <c r="G8851" t="b">
        <v>0</v>
      </c>
    </row>
    <row r="8852" spans="5:7" x14ac:dyDescent="0.25">
      <c r="E8852">
        <v>8846</v>
      </c>
      <c r="G8852" t="b">
        <v>0</v>
      </c>
    </row>
    <row r="8853" spans="5:7" x14ac:dyDescent="0.25">
      <c r="E8853">
        <v>8847</v>
      </c>
      <c r="G8853" t="b">
        <v>0</v>
      </c>
    </row>
    <row r="8854" spans="5:7" x14ac:dyDescent="0.25">
      <c r="E8854">
        <v>8848</v>
      </c>
      <c r="G8854" t="b">
        <v>0</v>
      </c>
    </row>
    <row r="8855" spans="5:7" x14ac:dyDescent="0.25">
      <c r="E8855">
        <v>8849</v>
      </c>
      <c r="G8855" t="b">
        <v>0</v>
      </c>
    </row>
    <row r="8856" spans="5:7" x14ac:dyDescent="0.25">
      <c r="E8856">
        <v>8850</v>
      </c>
      <c r="G8856" t="b">
        <v>0</v>
      </c>
    </row>
    <row r="8857" spans="5:7" x14ac:dyDescent="0.25">
      <c r="E8857">
        <v>8851</v>
      </c>
      <c r="G8857" t="b">
        <v>0</v>
      </c>
    </row>
    <row r="8858" spans="5:7" x14ac:dyDescent="0.25">
      <c r="E8858">
        <v>8852</v>
      </c>
      <c r="G8858" t="b">
        <v>0</v>
      </c>
    </row>
    <row r="8859" spans="5:7" x14ac:dyDescent="0.25">
      <c r="E8859">
        <v>8853</v>
      </c>
      <c r="G8859" t="b">
        <v>0</v>
      </c>
    </row>
    <row r="8860" spans="5:7" x14ac:dyDescent="0.25">
      <c r="E8860">
        <v>8854</v>
      </c>
      <c r="G8860" t="b">
        <v>0</v>
      </c>
    </row>
    <row r="8861" spans="5:7" x14ac:dyDescent="0.25">
      <c r="E8861">
        <v>8855</v>
      </c>
      <c r="G8861" t="b">
        <v>0</v>
      </c>
    </row>
    <row r="8862" spans="5:7" x14ac:dyDescent="0.25">
      <c r="E8862">
        <v>8856</v>
      </c>
      <c r="G8862" t="b">
        <v>0</v>
      </c>
    </row>
    <row r="8863" spans="5:7" x14ac:dyDescent="0.25">
      <c r="E8863">
        <v>8857</v>
      </c>
      <c r="G8863" t="b">
        <v>0</v>
      </c>
    </row>
    <row r="8864" spans="5:7" x14ac:dyDescent="0.25">
      <c r="E8864">
        <v>8858</v>
      </c>
      <c r="G8864" t="b">
        <v>0</v>
      </c>
    </row>
    <row r="8865" spans="5:7" x14ac:dyDescent="0.25">
      <c r="E8865">
        <v>8859</v>
      </c>
      <c r="G8865" t="b">
        <v>0</v>
      </c>
    </row>
    <row r="8866" spans="5:7" x14ac:dyDescent="0.25">
      <c r="E8866">
        <v>8860</v>
      </c>
      <c r="G8866" t="b">
        <v>0</v>
      </c>
    </row>
    <row r="8867" spans="5:7" x14ac:dyDescent="0.25">
      <c r="E8867">
        <v>8861</v>
      </c>
      <c r="G8867" t="b">
        <v>0</v>
      </c>
    </row>
    <row r="8868" spans="5:7" x14ac:dyDescent="0.25">
      <c r="E8868">
        <v>8862</v>
      </c>
      <c r="G8868" t="b">
        <v>0</v>
      </c>
    </row>
    <row r="8869" spans="5:7" x14ac:dyDescent="0.25">
      <c r="E8869">
        <v>8863</v>
      </c>
      <c r="G8869" t="b">
        <v>0</v>
      </c>
    </row>
    <row r="8870" spans="5:7" x14ac:dyDescent="0.25">
      <c r="E8870">
        <v>8864</v>
      </c>
      <c r="G8870" t="b">
        <v>0</v>
      </c>
    </row>
    <row r="8871" spans="5:7" x14ac:dyDescent="0.25">
      <c r="E8871">
        <v>8865</v>
      </c>
      <c r="G8871" t="b">
        <v>0</v>
      </c>
    </row>
    <row r="8872" spans="5:7" x14ac:dyDescent="0.25">
      <c r="E8872">
        <v>8866</v>
      </c>
      <c r="G8872" t="b">
        <v>0</v>
      </c>
    </row>
    <row r="8873" spans="5:7" x14ac:dyDescent="0.25">
      <c r="E8873">
        <v>8867</v>
      </c>
      <c r="G8873" t="b">
        <v>0</v>
      </c>
    </row>
    <row r="8874" spans="5:7" x14ac:dyDescent="0.25">
      <c r="E8874">
        <v>8868</v>
      </c>
      <c r="G8874" t="b">
        <v>0</v>
      </c>
    </row>
    <row r="8875" spans="5:7" x14ac:dyDescent="0.25">
      <c r="E8875">
        <v>8869</v>
      </c>
      <c r="G8875" t="b">
        <v>0</v>
      </c>
    </row>
    <row r="8876" spans="5:7" x14ac:dyDescent="0.25">
      <c r="E8876">
        <v>8870</v>
      </c>
      <c r="G8876" t="b">
        <v>1</v>
      </c>
    </row>
    <row r="8877" spans="5:7" x14ac:dyDescent="0.25">
      <c r="E8877">
        <v>8871</v>
      </c>
      <c r="G8877" t="b">
        <v>1</v>
      </c>
    </row>
    <row r="8878" spans="5:7" x14ac:dyDescent="0.25">
      <c r="E8878">
        <v>8872</v>
      </c>
      <c r="G8878" t="b">
        <v>0</v>
      </c>
    </row>
    <row r="8879" spans="5:7" x14ac:dyDescent="0.25">
      <c r="E8879">
        <v>8873</v>
      </c>
      <c r="G8879" t="b">
        <v>0</v>
      </c>
    </row>
    <row r="8880" spans="5:7" x14ac:dyDescent="0.25">
      <c r="E8880">
        <v>8874</v>
      </c>
      <c r="G8880" t="b">
        <v>0</v>
      </c>
    </row>
    <row r="8881" spans="5:7" x14ac:dyDescent="0.25">
      <c r="E8881">
        <v>8875</v>
      </c>
      <c r="G8881" t="b">
        <v>0</v>
      </c>
    </row>
    <row r="8882" spans="5:7" x14ac:dyDescent="0.25">
      <c r="E8882">
        <v>8876</v>
      </c>
      <c r="G8882" t="b">
        <v>0</v>
      </c>
    </row>
    <row r="8883" spans="5:7" x14ac:dyDescent="0.25">
      <c r="E8883">
        <v>8877</v>
      </c>
      <c r="G8883" t="b">
        <v>0</v>
      </c>
    </row>
    <row r="8884" spans="5:7" x14ac:dyDescent="0.25">
      <c r="E8884">
        <v>8878</v>
      </c>
      <c r="G8884" t="b">
        <v>0</v>
      </c>
    </row>
    <row r="8885" spans="5:7" x14ac:dyDescent="0.25">
      <c r="E8885">
        <v>8879</v>
      </c>
      <c r="G8885" t="b">
        <v>0</v>
      </c>
    </row>
    <row r="8886" spans="5:7" x14ac:dyDescent="0.25">
      <c r="E8886">
        <v>8880</v>
      </c>
      <c r="G8886" t="b">
        <v>1</v>
      </c>
    </row>
    <row r="8887" spans="5:7" x14ac:dyDescent="0.25">
      <c r="E8887">
        <v>8881</v>
      </c>
      <c r="G8887" t="b">
        <v>0</v>
      </c>
    </row>
    <row r="8888" spans="5:7" x14ac:dyDescent="0.25">
      <c r="E8888">
        <v>8882</v>
      </c>
      <c r="G8888" t="b">
        <v>0</v>
      </c>
    </row>
    <row r="8889" spans="5:7" x14ac:dyDescent="0.25">
      <c r="E8889">
        <v>8883</v>
      </c>
      <c r="G8889" t="b">
        <v>1</v>
      </c>
    </row>
    <row r="8890" spans="5:7" x14ac:dyDescent="0.25">
      <c r="E8890">
        <v>8884</v>
      </c>
      <c r="G8890" t="b">
        <v>1</v>
      </c>
    </row>
    <row r="8891" spans="5:7" x14ac:dyDescent="0.25">
      <c r="E8891">
        <v>8885</v>
      </c>
      <c r="G8891" t="b">
        <v>0</v>
      </c>
    </row>
    <row r="8892" spans="5:7" x14ac:dyDescent="0.25">
      <c r="E8892">
        <v>8886</v>
      </c>
      <c r="G8892" t="b">
        <v>0</v>
      </c>
    </row>
    <row r="8893" spans="5:7" x14ac:dyDescent="0.25">
      <c r="E8893">
        <v>8887</v>
      </c>
      <c r="G8893" t="b">
        <v>0</v>
      </c>
    </row>
    <row r="8894" spans="5:7" x14ac:dyDescent="0.25">
      <c r="E8894">
        <v>8888</v>
      </c>
      <c r="G8894" t="b">
        <v>0</v>
      </c>
    </row>
    <row r="8895" spans="5:7" x14ac:dyDescent="0.25">
      <c r="E8895">
        <v>8889</v>
      </c>
      <c r="G8895" t="b">
        <v>0</v>
      </c>
    </row>
    <row r="8896" spans="5:7" x14ac:dyDescent="0.25">
      <c r="E8896">
        <v>8890</v>
      </c>
      <c r="G8896" t="b">
        <v>0</v>
      </c>
    </row>
    <row r="8897" spans="5:7" x14ac:dyDescent="0.25">
      <c r="E8897">
        <v>8891</v>
      </c>
      <c r="G8897" t="b">
        <v>0</v>
      </c>
    </row>
    <row r="8898" spans="5:7" x14ac:dyDescent="0.25">
      <c r="E8898">
        <v>8892</v>
      </c>
      <c r="G8898" t="b">
        <v>0</v>
      </c>
    </row>
    <row r="8899" spans="5:7" x14ac:dyDescent="0.25">
      <c r="E8899">
        <v>8893</v>
      </c>
      <c r="G8899" t="b">
        <v>0</v>
      </c>
    </row>
    <row r="8900" spans="5:7" x14ac:dyDescent="0.25">
      <c r="E8900">
        <v>8894</v>
      </c>
      <c r="G8900" t="b">
        <v>0</v>
      </c>
    </row>
    <row r="8901" spans="5:7" x14ac:dyDescent="0.25">
      <c r="E8901">
        <v>8895</v>
      </c>
      <c r="G8901" t="b">
        <v>0</v>
      </c>
    </row>
    <row r="8902" spans="5:7" x14ac:dyDescent="0.25">
      <c r="E8902">
        <v>8896</v>
      </c>
      <c r="G8902" t="b">
        <v>0</v>
      </c>
    </row>
    <row r="8903" spans="5:7" x14ac:dyDescent="0.25">
      <c r="E8903">
        <v>8897</v>
      </c>
      <c r="G8903" t="b">
        <v>0</v>
      </c>
    </row>
    <row r="8904" spans="5:7" x14ac:dyDescent="0.25">
      <c r="E8904">
        <v>8898</v>
      </c>
      <c r="G8904" t="b">
        <v>0</v>
      </c>
    </row>
    <row r="8905" spans="5:7" x14ac:dyDescent="0.25">
      <c r="E8905">
        <v>8899</v>
      </c>
      <c r="G8905" t="b">
        <v>0</v>
      </c>
    </row>
    <row r="8906" spans="5:7" x14ac:dyDescent="0.25">
      <c r="E8906">
        <v>8900</v>
      </c>
      <c r="G8906" t="b">
        <v>0</v>
      </c>
    </row>
    <row r="8907" spans="5:7" x14ac:dyDescent="0.25">
      <c r="E8907">
        <v>8901</v>
      </c>
      <c r="G8907" t="b">
        <v>0</v>
      </c>
    </row>
    <row r="8908" spans="5:7" x14ac:dyDescent="0.25">
      <c r="E8908">
        <v>8902</v>
      </c>
      <c r="G8908" t="b">
        <v>0</v>
      </c>
    </row>
    <row r="8909" spans="5:7" x14ac:dyDescent="0.25">
      <c r="E8909">
        <v>8903</v>
      </c>
      <c r="G8909" t="b">
        <v>0</v>
      </c>
    </row>
    <row r="8910" spans="5:7" x14ac:dyDescent="0.25">
      <c r="E8910">
        <v>8904</v>
      </c>
      <c r="G8910" t="b">
        <v>0</v>
      </c>
    </row>
    <row r="8911" spans="5:7" x14ac:dyDescent="0.25">
      <c r="E8911">
        <v>8905</v>
      </c>
      <c r="G8911" t="b">
        <v>0</v>
      </c>
    </row>
    <row r="8912" spans="5:7" x14ac:dyDescent="0.25">
      <c r="E8912">
        <v>8906</v>
      </c>
      <c r="G8912" t="b">
        <v>0</v>
      </c>
    </row>
    <row r="8913" spans="5:7" x14ac:dyDescent="0.25">
      <c r="E8913">
        <v>8907</v>
      </c>
      <c r="G8913" t="b">
        <v>0</v>
      </c>
    </row>
    <row r="8914" spans="5:7" x14ac:dyDescent="0.25">
      <c r="E8914">
        <v>8908</v>
      </c>
      <c r="G8914" t="b">
        <v>0</v>
      </c>
    </row>
    <row r="8915" spans="5:7" x14ac:dyDescent="0.25">
      <c r="E8915">
        <v>8909</v>
      </c>
      <c r="G8915" t="b">
        <v>0</v>
      </c>
    </row>
    <row r="8916" spans="5:7" x14ac:dyDescent="0.25">
      <c r="E8916">
        <v>8910</v>
      </c>
      <c r="G8916" t="b">
        <v>0</v>
      </c>
    </row>
    <row r="8917" spans="5:7" x14ac:dyDescent="0.25">
      <c r="E8917">
        <v>8911</v>
      </c>
      <c r="G8917" t="b">
        <v>0</v>
      </c>
    </row>
    <row r="8918" spans="5:7" x14ac:dyDescent="0.25">
      <c r="E8918">
        <v>8912</v>
      </c>
      <c r="G8918" t="b">
        <v>0</v>
      </c>
    </row>
    <row r="8919" spans="5:7" x14ac:dyDescent="0.25">
      <c r="E8919">
        <v>8913</v>
      </c>
      <c r="G8919" t="b">
        <v>0</v>
      </c>
    </row>
    <row r="8920" spans="5:7" x14ac:dyDescent="0.25">
      <c r="E8920">
        <v>8914</v>
      </c>
      <c r="G8920" t="b">
        <v>0</v>
      </c>
    </row>
    <row r="8921" spans="5:7" x14ac:dyDescent="0.25">
      <c r="E8921">
        <v>8915</v>
      </c>
      <c r="G8921" t="b">
        <v>0</v>
      </c>
    </row>
    <row r="8922" spans="5:7" x14ac:dyDescent="0.25">
      <c r="E8922">
        <v>8916</v>
      </c>
      <c r="G8922" t="b">
        <v>0</v>
      </c>
    </row>
    <row r="8923" spans="5:7" x14ac:dyDescent="0.25">
      <c r="E8923">
        <v>8917</v>
      </c>
      <c r="G8923" t="b">
        <v>0</v>
      </c>
    </row>
    <row r="8924" spans="5:7" x14ac:dyDescent="0.25">
      <c r="E8924">
        <v>8918</v>
      </c>
      <c r="G8924" t="b">
        <v>0</v>
      </c>
    </row>
    <row r="8925" spans="5:7" x14ac:dyDescent="0.25">
      <c r="E8925">
        <v>8919</v>
      </c>
      <c r="G8925" t="b">
        <v>0</v>
      </c>
    </row>
    <row r="8926" spans="5:7" x14ac:dyDescent="0.25">
      <c r="E8926">
        <v>8920</v>
      </c>
      <c r="G8926" t="b">
        <v>0</v>
      </c>
    </row>
    <row r="8927" spans="5:7" x14ac:dyDescent="0.25">
      <c r="E8927">
        <v>8921</v>
      </c>
      <c r="G8927" t="b">
        <v>0</v>
      </c>
    </row>
    <row r="8928" spans="5:7" x14ac:dyDescent="0.25">
      <c r="E8928">
        <v>8922</v>
      </c>
      <c r="G8928" t="b">
        <v>0</v>
      </c>
    </row>
    <row r="8929" spans="5:7" x14ac:dyDescent="0.25">
      <c r="E8929">
        <v>8923</v>
      </c>
      <c r="G8929" t="b">
        <v>0</v>
      </c>
    </row>
    <row r="8930" spans="5:7" x14ac:dyDescent="0.25">
      <c r="E8930">
        <v>8924</v>
      </c>
      <c r="G8930" t="b">
        <v>0</v>
      </c>
    </row>
    <row r="8931" spans="5:7" x14ac:dyDescent="0.25">
      <c r="E8931">
        <v>8925</v>
      </c>
      <c r="G8931" t="b">
        <v>0</v>
      </c>
    </row>
    <row r="8932" spans="5:7" x14ac:dyDescent="0.25">
      <c r="E8932">
        <v>8926</v>
      </c>
      <c r="G8932" t="b">
        <v>0</v>
      </c>
    </row>
    <row r="8933" spans="5:7" x14ac:dyDescent="0.25">
      <c r="E8933">
        <v>8927</v>
      </c>
      <c r="G8933" t="b">
        <v>0</v>
      </c>
    </row>
    <row r="8934" spans="5:7" x14ac:dyDescent="0.25">
      <c r="E8934">
        <v>8928</v>
      </c>
      <c r="G8934" t="b">
        <v>0</v>
      </c>
    </row>
    <row r="8935" spans="5:7" x14ac:dyDescent="0.25">
      <c r="E8935">
        <v>8929</v>
      </c>
      <c r="G8935" t="b">
        <v>0</v>
      </c>
    </row>
    <row r="8936" spans="5:7" x14ac:dyDescent="0.25">
      <c r="E8936">
        <v>8930</v>
      </c>
      <c r="G8936" t="b">
        <v>0</v>
      </c>
    </row>
    <row r="8937" spans="5:7" x14ac:dyDescent="0.25">
      <c r="E8937">
        <v>8931</v>
      </c>
      <c r="G8937" t="b">
        <v>0</v>
      </c>
    </row>
    <row r="8938" spans="5:7" x14ac:dyDescent="0.25">
      <c r="E8938">
        <v>8932</v>
      </c>
      <c r="G8938" t="b">
        <v>0</v>
      </c>
    </row>
    <row r="8939" spans="5:7" x14ac:dyDescent="0.25">
      <c r="E8939">
        <v>8933</v>
      </c>
      <c r="G8939" t="b">
        <v>1</v>
      </c>
    </row>
    <row r="8940" spans="5:7" x14ac:dyDescent="0.25">
      <c r="E8940">
        <v>8934</v>
      </c>
      <c r="G8940" t="b">
        <v>1</v>
      </c>
    </row>
    <row r="8941" spans="5:7" x14ac:dyDescent="0.25">
      <c r="E8941">
        <v>8935</v>
      </c>
      <c r="G8941" t="b">
        <v>0</v>
      </c>
    </row>
    <row r="8942" spans="5:7" x14ac:dyDescent="0.25">
      <c r="E8942">
        <v>8936</v>
      </c>
      <c r="G8942" t="b">
        <v>0</v>
      </c>
    </row>
    <row r="8943" spans="5:7" x14ac:dyDescent="0.25">
      <c r="E8943">
        <v>8937</v>
      </c>
      <c r="G8943" t="b">
        <v>0</v>
      </c>
    </row>
    <row r="8944" spans="5:7" x14ac:dyDescent="0.25">
      <c r="E8944">
        <v>8938</v>
      </c>
      <c r="G8944" t="b">
        <v>1</v>
      </c>
    </row>
    <row r="8945" spans="5:7" x14ac:dyDescent="0.25">
      <c r="E8945">
        <v>8939</v>
      </c>
      <c r="G8945" t="b">
        <v>0</v>
      </c>
    </row>
    <row r="8946" spans="5:7" x14ac:dyDescent="0.25">
      <c r="E8946">
        <v>8940</v>
      </c>
      <c r="G8946" t="b">
        <v>0</v>
      </c>
    </row>
    <row r="8947" spans="5:7" x14ac:dyDescent="0.25">
      <c r="E8947">
        <v>8941</v>
      </c>
      <c r="G8947" t="b">
        <v>0</v>
      </c>
    </row>
    <row r="8948" spans="5:7" x14ac:dyDescent="0.25">
      <c r="E8948">
        <v>8942</v>
      </c>
      <c r="G8948" t="b">
        <v>1</v>
      </c>
    </row>
    <row r="8949" spans="5:7" x14ac:dyDescent="0.25">
      <c r="E8949">
        <v>8943</v>
      </c>
      <c r="G8949" t="b">
        <v>0</v>
      </c>
    </row>
    <row r="8950" spans="5:7" x14ac:dyDescent="0.25">
      <c r="E8950">
        <v>8944</v>
      </c>
      <c r="G8950" t="b">
        <v>0</v>
      </c>
    </row>
    <row r="8951" spans="5:7" x14ac:dyDescent="0.25">
      <c r="E8951">
        <v>8945</v>
      </c>
      <c r="G8951" t="b">
        <v>0</v>
      </c>
    </row>
    <row r="8952" spans="5:7" x14ac:dyDescent="0.25">
      <c r="E8952">
        <v>8946</v>
      </c>
      <c r="G8952" t="b">
        <v>0</v>
      </c>
    </row>
    <row r="8953" spans="5:7" x14ac:dyDescent="0.25">
      <c r="E8953">
        <v>8947</v>
      </c>
      <c r="G8953" t="b">
        <v>0</v>
      </c>
    </row>
    <row r="8954" spans="5:7" x14ac:dyDescent="0.25">
      <c r="E8954">
        <v>8948</v>
      </c>
      <c r="G8954" t="b">
        <v>0</v>
      </c>
    </row>
    <row r="8955" spans="5:7" x14ac:dyDescent="0.25">
      <c r="E8955">
        <v>8949</v>
      </c>
      <c r="G8955" t="b">
        <v>0</v>
      </c>
    </row>
    <row r="8956" spans="5:7" x14ac:dyDescent="0.25">
      <c r="E8956">
        <v>8950</v>
      </c>
      <c r="G8956" t="b">
        <v>0</v>
      </c>
    </row>
    <row r="8957" spans="5:7" x14ac:dyDescent="0.25">
      <c r="E8957">
        <v>8951</v>
      </c>
      <c r="G8957" t="b">
        <v>0</v>
      </c>
    </row>
    <row r="8958" spans="5:7" x14ac:dyDescent="0.25">
      <c r="E8958">
        <v>8952</v>
      </c>
      <c r="G8958" t="b">
        <v>1</v>
      </c>
    </row>
    <row r="8959" spans="5:7" x14ac:dyDescent="0.25">
      <c r="E8959">
        <v>8953</v>
      </c>
      <c r="G8959" t="b">
        <v>0</v>
      </c>
    </row>
    <row r="8960" spans="5:7" x14ac:dyDescent="0.25">
      <c r="E8960">
        <v>8954</v>
      </c>
      <c r="G8960" t="b">
        <v>0</v>
      </c>
    </row>
    <row r="8961" spans="5:7" x14ac:dyDescent="0.25">
      <c r="E8961">
        <v>8955</v>
      </c>
      <c r="G8961" t="b">
        <v>1</v>
      </c>
    </row>
    <row r="8962" spans="5:7" x14ac:dyDescent="0.25">
      <c r="E8962">
        <v>8956</v>
      </c>
      <c r="G8962" t="b">
        <v>0</v>
      </c>
    </row>
    <row r="8963" spans="5:7" x14ac:dyDescent="0.25">
      <c r="E8963">
        <v>8957</v>
      </c>
      <c r="G8963" t="b">
        <v>0</v>
      </c>
    </row>
    <row r="8964" spans="5:7" x14ac:dyDescent="0.25">
      <c r="E8964">
        <v>8958</v>
      </c>
      <c r="G8964" t="b">
        <v>0</v>
      </c>
    </row>
    <row r="8965" spans="5:7" x14ac:dyDescent="0.25">
      <c r="E8965">
        <v>8959</v>
      </c>
      <c r="G8965" t="b">
        <v>0</v>
      </c>
    </row>
    <row r="8966" spans="5:7" x14ac:dyDescent="0.25">
      <c r="E8966">
        <v>8960</v>
      </c>
      <c r="G8966" t="b">
        <v>0</v>
      </c>
    </row>
    <row r="8967" spans="5:7" x14ac:dyDescent="0.25">
      <c r="E8967">
        <v>8961</v>
      </c>
      <c r="G8967" t="b">
        <v>0</v>
      </c>
    </row>
    <row r="8968" spans="5:7" x14ac:dyDescent="0.25">
      <c r="E8968">
        <v>8962</v>
      </c>
      <c r="G8968" t="b">
        <v>0</v>
      </c>
    </row>
    <row r="8969" spans="5:7" x14ac:dyDescent="0.25">
      <c r="E8969">
        <v>8963</v>
      </c>
      <c r="G8969" t="b">
        <v>1</v>
      </c>
    </row>
    <row r="8970" spans="5:7" x14ac:dyDescent="0.25">
      <c r="E8970">
        <v>8964</v>
      </c>
      <c r="G8970" t="b">
        <v>0</v>
      </c>
    </row>
    <row r="8971" spans="5:7" x14ac:dyDescent="0.25">
      <c r="E8971">
        <v>8965</v>
      </c>
      <c r="G8971" t="b">
        <v>0</v>
      </c>
    </row>
    <row r="8972" spans="5:7" x14ac:dyDescent="0.25">
      <c r="E8972">
        <v>8966</v>
      </c>
      <c r="G8972" t="b">
        <v>0</v>
      </c>
    </row>
    <row r="8973" spans="5:7" x14ac:dyDescent="0.25">
      <c r="E8973">
        <v>8967</v>
      </c>
      <c r="G8973" t="b">
        <v>0</v>
      </c>
    </row>
    <row r="8974" spans="5:7" x14ac:dyDescent="0.25">
      <c r="E8974">
        <v>8968</v>
      </c>
      <c r="G8974" t="b">
        <v>0</v>
      </c>
    </row>
    <row r="8975" spans="5:7" x14ac:dyDescent="0.25">
      <c r="E8975">
        <v>8969</v>
      </c>
      <c r="G8975" t="b">
        <v>1</v>
      </c>
    </row>
    <row r="8976" spans="5:7" x14ac:dyDescent="0.25">
      <c r="E8976">
        <v>8970</v>
      </c>
      <c r="G8976" t="b">
        <v>0</v>
      </c>
    </row>
    <row r="8977" spans="5:7" x14ac:dyDescent="0.25">
      <c r="E8977">
        <v>8971</v>
      </c>
      <c r="G8977" t="b">
        <v>0</v>
      </c>
    </row>
    <row r="8978" spans="5:7" x14ac:dyDescent="0.25">
      <c r="E8978">
        <v>8972</v>
      </c>
      <c r="G8978" t="b">
        <v>0</v>
      </c>
    </row>
    <row r="8979" spans="5:7" x14ac:dyDescent="0.25">
      <c r="E8979">
        <v>8973</v>
      </c>
      <c r="G8979" t="b">
        <v>0</v>
      </c>
    </row>
    <row r="8980" spans="5:7" x14ac:dyDescent="0.25">
      <c r="E8980">
        <v>8974</v>
      </c>
      <c r="G8980" t="b">
        <v>0</v>
      </c>
    </row>
    <row r="8981" spans="5:7" x14ac:dyDescent="0.25">
      <c r="E8981">
        <v>8975</v>
      </c>
      <c r="G8981" t="b">
        <v>0</v>
      </c>
    </row>
    <row r="8982" spans="5:7" x14ac:dyDescent="0.25">
      <c r="E8982">
        <v>8976</v>
      </c>
      <c r="G8982" t="b">
        <v>0</v>
      </c>
    </row>
    <row r="8983" spans="5:7" x14ac:dyDescent="0.25">
      <c r="E8983">
        <v>8977</v>
      </c>
      <c r="G8983" t="b">
        <v>0</v>
      </c>
    </row>
    <row r="8984" spans="5:7" x14ac:dyDescent="0.25">
      <c r="E8984">
        <v>8978</v>
      </c>
      <c r="G8984" t="b">
        <v>0</v>
      </c>
    </row>
    <row r="8985" spans="5:7" x14ac:dyDescent="0.25">
      <c r="E8985">
        <v>8979</v>
      </c>
      <c r="G8985" t="b">
        <v>0</v>
      </c>
    </row>
    <row r="8986" spans="5:7" x14ac:dyDescent="0.25">
      <c r="E8986">
        <v>8980</v>
      </c>
      <c r="G8986" t="b">
        <v>0</v>
      </c>
    </row>
    <row r="8987" spans="5:7" x14ac:dyDescent="0.25">
      <c r="E8987">
        <v>8981</v>
      </c>
      <c r="G8987" t="b">
        <v>0</v>
      </c>
    </row>
    <row r="8988" spans="5:7" x14ac:dyDescent="0.25">
      <c r="E8988">
        <v>8982</v>
      </c>
      <c r="G8988" t="b">
        <v>0</v>
      </c>
    </row>
    <row r="8989" spans="5:7" x14ac:dyDescent="0.25">
      <c r="E8989">
        <v>8983</v>
      </c>
      <c r="G8989" t="b">
        <v>0</v>
      </c>
    </row>
    <row r="8990" spans="5:7" x14ac:dyDescent="0.25">
      <c r="E8990">
        <v>8984</v>
      </c>
      <c r="G8990" t="b">
        <v>0</v>
      </c>
    </row>
    <row r="8991" spans="5:7" x14ac:dyDescent="0.25">
      <c r="E8991">
        <v>8985</v>
      </c>
      <c r="G8991" t="b">
        <v>0</v>
      </c>
    </row>
    <row r="8992" spans="5:7" x14ac:dyDescent="0.25">
      <c r="E8992">
        <v>8986</v>
      </c>
      <c r="G8992" t="b">
        <v>0</v>
      </c>
    </row>
    <row r="8993" spans="5:7" x14ac:dyDescent="0.25">
      <c r="E8993">
        <v>8987</v>
      </c>
      <c r="G8993" t="b">
        <v>0</v>
      </c>
    </row>
    <row r="8994" spans="5:7" x14ac:dyDescent="0.25">
      <c r="E8994">
        <v>8988</v>
      </c>
      <c r="G8994" t="b">
        <v>0</v>
      </c>
    </row>
    <row r="8995" spans="5:7" x14ac:dyDescent="0.25">
      <c r="E8995">
        <v>8989</v>
      </c>
      <c r="G8995" t="b">
        <v>0</v>
      </c>
    </row>
    <row r="8996" spans="5:7" x14ac:dyDescent="0.25">
      <c r="E8996">
        <v>8990</v>
      </c>
      <c r="G8996" t="b">
        <v>0</v>
      </c>
    </row>
    <row r="8997" spans="5:7" x14ac:dyDescent="0.25">
      <c r="E8997">
        <v>8991</v>
      </c>
      <c r="G8997" t="b">
        <v>1</v>
      </c>
    </row>
    <row r="8998" spans="5:7" x14ac:dyDescent="0.25">
      <c r="E8998">
        <v>8992</v>
      </c>
      <c r="G8998" t="b">
        <v>0</v>
      </c>
    </row>
    <row r="8999" spans="5:7" x14ac:dyDescent="0.25">
      <c r="E8999">
        <v>8993</v>
      </c>
      <c r="G8999" t="b">
        <v>0</v>
      </c>
    </row>
    <row r="9000" spans="5:7" x14ac:dyDescent="0.25">
      <c r="E9000">
        <v>8994</v>
      </c>
      <c r="G9000" t="b">
        <v>0</v>
      </c>
    </row>
    <row r="9001" spans="5:7" x14ac:dyDescent="0.25">
      <c r="E9001">
        <v>8995</v>
      </c>
      <c r="G9001" t="b">
        <v>0</v>
      </c>
    </row>
    <row r="9002" spans="5:7" x14ac:dyDescent="0.25">
      <c r="E9002">
        <v>8996</v>
      </c>
      <c r="G9002" t="b">
        <v>1</v>
      </c>
    </row>
    <row r="9003" spans="5:7" x14ac:dyDescent="0.25">
      <c r="E9003">
        <v>8997</v>
      </c>
      <c r="G9003" t="b">
        <v>0</v>
      </c>
    </row>
    <row r="9004" spans="5:7" x14ac:dyDescent="0.25">
      <c r="E9004">
        <v>8998</v>
      </c>
      <c r="G9004" t="b">
        <v>0</v>
      </c>
    </row>
    <row r="9005" spans="5:7" x14ac:dyDescent="0.25">
      <c r="E9005">
        <v>8999</v>
      </c>
      <c r="G9005" t="b">
        <v>0</v>
      </c>
    </row>
    <row r="9006" spans="5:7" x14ac:dyDescent="0.25">
      <c r="E9006">
        <v>9000</v>
      </c>
      <c r="G9006" t="b">
        <v>1</v>
      </c>
    </row>
    <row r="9007" spans="5:7" x14ac:dyDescent="0.25">
      <c r="E9007">
        <v>9001</v>
      </c>
      <c r="G9007" t="b">
        <v>0</v>
      </c>
    </row>
    <row r="9008" spans="5:7" x14ac:dyDescent="0.25">
      <c r="E9008">
        <v>9002</v>
      </c>
      <c r="G9008" t="b">
        <v>0</v>
      </c>
    </row>
    <row r="9009" spans="5:7" x14ac:dyDescent="0.25">
      <c r="E9009">
        <v>9003</v>
      </c>
      <c r="G9009" t="b">
        <v>0</v>
      </c>
    </row>
    <row r="9010" spans="5:7" x14ac:dyDescent="0.25">
      <c r="E9010">
        <v>9004</v>
      </c>
      <c r="G9010" t="b">
        <v>0</v>
      </c>
    </row>
    <row r="9011" spans="5:7" x14ac:dyDescent="0.25">
      <c r="E9011">
        <v>9005</v>
      </c>
      <c r="G9011" t="b">
        <v>1</v>
      </c>
    </row>
    <row r="9012" spans="5:7" x14ac:dyDescent="0.25">
      <c r="E9012">
        <v>9006</v>
      </c>
      <c r="G9012" t="b">
        <v>0</v>
      </c>
    </row>
    <row r="9013" spans="5:7" x14ac:dyDescent="0.25">
      <c r="E9013">
        <v>9007</v>
      </c>
      <c r="G9013" t="b">
        <v>0</v>
      </c>
    </row>
    <row r="9014" spans="5:7" x14ac:dyDescent="0.25">
      <c r="E9014">
        <v>9008</v>
      </c>
      <c r="G9014" t="b">
        <v>0</v>
      </c>
    </row>
    <row r="9015" spans="5:7" x14ac:dyDescent="0.25">
      <c r="E9015">
        <v>9009</v>
      </c>
      <c r="G9015" t="b">
        <v>0</v>
      </c>
    </row>
    <row r="9016" spans="5:7" x14ac:dyDescent="0.25">
      <c r="E9016">
        <v>9010</v>
      </c>
      <c r="G9016" t="b">
        <v>0</v>
      </c>
    </row>
    <row r="9017" spans="5:7" x14ac:dyDescent="0.25">
      <c r="E9017">
        <v>9011</v>
      </c>
      <c r="G9017" t="b">
        <v>0</v>
      </c>
    </row>
    <row r="9018" spans="5:7" x14ac:dyDescent="0.25">
      <c r="E9018">
        <v>9012</v>
      </c>
      <c r="G9018" t="b">
        <v>0</v>
      </c>
    </row>
    <row r="9019" spans="5:7" x14ac:dyDescent="0.25">
      <c r="E9019">
        <v>9013</v>
      </c>
      <c r="G9019" t="b">
        <v>0</v>
      </c>
    </row>
    <row r="9020" spans="5:7" x14ac:dyDescent="0.25">
      <c r="E9020">
        <v>9014</v>
      </c>
      <c r="G9020" t="b">
        <v>0</v>
      </c>
    </row>
    <row r="9021" spans="5:7" x14ac:dyDescent="0.25">
      <c r="E9021">
        <v>9015</v>
      </c>
      <c r="G9021" t="b">
        <v>0</v>
      </c>
    </row>
    <row r="9022" spans="5:7" x14ac:dyDescent="0.25">
      <c r="E9022">
        <v>9016</v>
      </c>
      <c r="G9022" t="b">
        <v>0</v>
      </c>
    </row>
    <row r="9023" spans="5:7" x14ac:dyDescent="0.25">
      <c r="E9023">
        <v>9017</v>
      </c>
      <c r="G9023" t="b">
        <v>0</v>
      </c>
    </row>
    <row r="9024" spans="5:7" x14ac:dyDescent="0.25">
      <c r="E9024">
        <v>9018</v>
      </c>
      <c r="G9024" t="b">
        <v>0</v>
      </c>
    </row>
    <row r="9025" spans="5:7" x14ac:dyDescent="0.25">
      <c r="E9025">
        <v>9019</v>
      </c>
      <c r="G9025" t="b">
        <v>0</v>
      </c>
    </row>
    <row r="9026" spans="5:7" x14ac:dyDescent="0.25">
      <c r="E9026">
        <v>9020</v>
      </c>
      <c r="G9026" t="b">
        <v>0</v>
      </c>
    </row>
    <row r="9027" spans="5:7" x14ac:dyDescent="0.25">
      <c r="E9027">
        <v>9021</v>
      </c>
      <c r="G9027" t="b">
        <v>0</v>
      </c>
    </row>
    <row r="9028" spans="5:7" x14ac:dyDescent="0.25">
      <c r="E9028">
        <v>9022</v>
      </c>
      <c r="G9028" t="b">
        <v>0</v>
      </c>
    </row>
    <row r="9029" spans="5:7" x14ac:dyDescent="0.25">
      <c r="E9029">
        <v>9023</v>
      </c>
      <c r="G9029" t="b">
        <v>0</v>
      </c>
    </row>
    <row r="9030" spans="5:7" x14ac:dyDescent="0.25">
      <c r="E9030">
        <v>9024</v>
      </c>
      <c r="G9030" t="b">
        <v>0</v>
      </c>
    </row>
    <row r="9031" spans="5:7" x14ac:dyDescent="0.25">
      <c r="E9031">
        <v>9025</v>
      </c>
      <c r="G9031" t="b">
        <v>0</v>
      </c>
    </row>
    <row r="9032" spans="5:7" x14ac:dyDescent="0.25">
      <c r="E9032">
        <v>9026</v>
      </c>
      <c r="G9032" t="b">
        <v>0</v>
      </c>
    </row>
    <row r="9033" spans="5:7" x14ac:dyDescent="0.25">
      <c r="E9033">
        <v>9027</v>
      </c>
      <c r="G9033" t="b">
        <v>0</v>
      </c>
    </row>
    <row r="9034" spans="5:7" x14ac:dyDescent="0.25">
      <c r="E9034">
        <v>9028</v>
      </c>
      <c r="G9034" t="b">
        <v>0</v>
      </c>
    </row>
    <row r="9035" spans="5:7" x14ac:dyDescent="0.25">
      <c r="E9035">
        <v>9029</v>
      </c>
      <c r="G9035" t="b">
        <v>0</v>
      </c>
    </row>
    <row r="9036" spans="5:7" x14ac:dyDescent="0.25">
      <c r="E9036">
        <v>9030</v>
      </c>
      <c r="G9036" t="b">
        <v>0</v>
      </c>
    </row>
    <row r="9037" spans="5:7" x14ac:dyDescent="0.25">
      <c r="E9037">
        <v>9031</v>
      </c>
      <c r="G9037" t="b">
        <v>0</v>
      </c>
    </row>
    <row r="9038" spans="5:7" x14ac:dyDescent="0.25">
      <c r="E9038">
        <v>9032</v>
      </c>
      <c r="G9038" t="b">
        <v>0</v>
      </c>
    </row>
    <row r="9039" spans="5:7" x14ac:dyDescent="0.25">
      <c r="E9039">
        <v>9033</v>
      </c>
      <c r="G9039" t="b">
        <v>0</v>
      </c>
    </row>
    <row r="9040" spans="5:7" x14ac:dyDescent="0.25">
      <c r="E9040">
        <v>9034</v>
      </c>
      <c r="G9040" t="b">
        <v>0</v>
      </c>
    </row>
    <row r="9041" spans="5:7" x14ac:dyDescent="0.25">
      <c r="E9041">
        <v>9035</v>
      </c>
      <c r="G9041" t="b">
        <v>0</v>
      </c>
    </row>
    <row r="9042" spans="5:7" x14ac:dyDescent="0.25">
      <c r="E9042">
        <v>9036</v>
      </c>
      <c r="G9042" t="b">
        <v>0</v>
      </c>
    </row>
    <row r="9043" spans="5:7" x14ac:dyDescent="0.25">
      <c r="E9043">
        <v>9037</v>
      </c>
      <c r="G9043" t="b">
        <v>0</v>
      </c>
    </row>
    <row r="9044" spans="5:7" x14ac:dyDescent="0.25">
      <c r="E9044">
        <v>9038</v>
      </c>
      <c r="G9044" t="b">
        <v>0</v>
      </c>
    </row>
    <row r="9045" spans="5:7" x14ac:dyDescent="0.25">
      <c r="E9045">
        <v>9039</v>
      </c>
      <c r="G9045" t="b">
        <v>0</v>
      </c>
    </row>
    <row r="9046" spans="5:7" x14ac:dyDescent="0.25">
      <c r="E9046">
        <v>9040</v>
      </c>
      <c r="G9046" t="b">
        <v>0</v>
      </c>
    </row>
    <row r="9047" spans="5:7" x14ac:dyDescent="0.25">
      <c r="E9047">
        <v>9041</v>
      </c>
      <c r="G9047" t="b">
        <v>1</v>
      </c>
    </row>
    <row r="9048" spans="5:7" x14ac:dyDescent="0.25">
      <c r="E9048">
        <v>9042</v>
      </c>
      <c r="G9048" t="b">
        <v>0</v>
      </c>
    </row>
    <row r="9049" spans="5:7" x14ac:dyDescent="0.25">
      <c r="E9049">
        <v>9043</v>
      </c>
      <c r="G9049" t="b">
        <v>0</v>
      </c>
    </row>
    <row r="9050" spans="5:7" x14ac:dyDescent="0.25">
      <c r="E9050">
        <v>9044</v>
      </c>
      <c r="G9050" t="b">
        <v>0</v>
      </c>
    </row>
    <row r="9051" spans="5:7" x14ac:dyDescent="0.25">
      <c r="E9051">
        <v>9045</v>
      </c>
      <c r="G9051" t="b">
        <v>0</v>
      </c>
    </row>
    <row r="9052" spans="5:7" x14ac:dyDescent="0.25">
      <c r="E9052">
        <v>9046</v>
      </c>
      <c r="G9052" t="b">
        <v>0</v>
      </c>
    </row>
    <row r="9053" spans="5:7" x14ac:dyDescent="0.25">
      <c r="E9053">
        <v>9047</v>
      </c>
      <c r="G9053" t="b">
        <v>0</v>
      </c>
    </row>
    <row r="9054" spans="5:7" x14ac:dyDescent="0.25">
      <c r="E9054">
        <v>9048</v>
      </c>
      <c r="G9054" t="b">
        <v>0</v>
      </c>
    </row>
    <row r="9055" spans="5:7" x14ac:dyDescent="0.25">
      <c r="E9055">
        <v>9049</v>
      </c>
      <c r="G9055" t="b">
        <v>0</v>
      </c>
    </row>
    <row r="9056" spans="5:7" x14ac:dyDescent="0.25">
      <c r="E9056">
        <v>9050</v>
      </c>
      <c r="G9056" t="b">
        <v>0</v>
      </c>
    </row>
    <row r="9057" spans="5:7" x14ac:dyDescent="0.25">
      <c r="E9057">
        <v>9051</v>
      </c>
      <c r="G9057" t="b">
        <v>0</v>
      </c>
    </row>
    <row r="9058" spans="5:7" x14ac:dyDescent="0.25">
      <c r="E9058">
        <v>9052</v>
      </c>
      <c r="G9058" t="b">
        <v>0</v>
      </c>
    </row>
    <row r="9059" spans="5:7" x14ac:dyDescent="0.25">
      <c r="E9059">
        <v>9053</v>
      </c>
      <c r="G9059" t="b">
        <v>0</v>
      </c>
    </row>
    <row r="9060" spans="5:7" x14ac:dyDescent="0.25">
      <c r="E9060">
        <v>9054</v>
      </c>
      <c r="G9060" t="b">
        <v>1</v>
      </c>
    </row>
    <row r="9061" spans="5:7" x14ac:dyDescent="0.25">
      <c r="E9061">
        <v>9055</v>
      </c>
      <c r="G9061" t="b">
        <v>0</v>
      </c>
    </row>
    <row r="9062" spans="5:7" x14ac:dyDescent="0.25">
      <c r="E9062">
        <v>9056</v>
      </c>
      <c r="G9062" t="b">
        <v>0</v>
      </c>
    </row>
    <row r="9063" spans="5:7" x14ac:dyDescent="0.25">
      <c r="E9063">
        <v>9057</v>
      </c>
      <c r="G9063" t="b">
        <v>0</v>
      </c>
    </row>
    <row r="9064" spans="5:7" x14ac:dyDescent="0.25">
      <c r="E9064">
        <v>9058</v>
      </c>
      <c r="G9064" t="b">
        <v>0</v>
      </c>
    </row>
    <row r="9065" spans="5:7" x14ac:dyDescent="0.25">
      <c r="E9065">
        <v>9059</v>
      </c>
      <c r="G9065" t="b">
        <v>0</v>
      </c>
    </row>
    <row r="9066" spans="5:7" x14ac:dyDescent="0.25">
      <c r="E9066">
        <v>9060</v>
      </c>
      <c r="G9066" t="b">
        <v>1</v>
      </c>
    </row>
    <row r="9067" spans="5:7" x14ac:dyDescent="0.25">
      <c r="E9067">
        <v>9061</v>
      </c>
      <c r="G9067" t="b">
        <v>0</v>
      </c>
    </row>
    <row r="9068" spans="5:7" x14ac:dyDescent="0.25">
      <c r="E9068">
        <v>9062</v>
      </c>
      <c r="G9068" t="b">
        <v>0</v>
      </c>
    </row>
    <row r="9069" spans="5:7" x14ac:dyDescent="0.25">
      <c r="E9069">
        <v>9063</v>
      </c>
      <c r="G9069" t="b">
        <v>0</v>
      </c>
    </row>
    <row r="9070" spans="5:7" x14ac:dyDescent="0.25">
      <c r="E9070">
        <v>9064</v>
      </c>
      <c r="G9070" t="b">
        <v>0</v>
      </c>
    </row>
    <row r="9071" spans="5:7" x14ac:dyDescent="0.25">
      <c r="E9071">
        <v>9065</v>
      </c>
      <c r="G9071" t="b">
        <v>0</v>
      </c>
    </row>
    <row r="9072" spans="5:7" x14ac:dyDescent="0.25">
      <c r="E9072">
        <v>9066</v>
      </c>
      <c r="G9072" t="b">
        <v>0</v>
      </c>
    </row>
    <row r="9073" spans="5:7" x14ac:dyDescent="0.25">
      <c r="E9073">
        <v>9067</v>
      </c>
      <c r="G9073" t="b">
        <v>1</v>
      </c>
    </row>
    <row r="9074" spans="5:7" x14ac:dyDescent="0.25">
      <c r="E9074">
        <v>9068</v>
      </c>
      <c r="G9074" t="b">
        <v>1</v>
      </c>
    </row>
    <row r="9075" spans="5:7" x14ac:dyDescent="0.25">
      <c r="E9075">
        <v>9069</v>
      </c>
      <c r="G9075" t="b">
        <v>1</v>
      </c>
    </row>
    <row r="9076" spans="5:7" x14ac:dyDescent="0.25">
      <c r="E9076">
        <v>9070</v>
      </c>
      <c r="G9076" t="b">
        <v>0</v>
      </c>
    </row>
    <row r="9077" spans="5:7" x14ac:dyDescent="0.25">
      <c r="E9077">
        <v>9071</v>
      </c>
      <c r="G9077" t="b">
        <v>0</v>
      </c>
    </row>
    <row r="9078" spans="5:7" x14ac:dyDescent="0.25">
      <c r="E9078">
        <v>9072</v>
      </c>
      <c r="G9078" t="b">
        <v>0</v>
      </c>
    </row>
    <row r="9079" spans="5:7" x14ac:dyDescent="0.25">
      <c r="E9079">
        <v>9073</v>
      </c>
      <c r="G9079" t="b">
        <v>0</v>
      </c>
    </row>
    <row r="9080" spans="5:7" x14ac:dyDescent="0.25">
      <c r="E9080">
        <v>9074</v>
      </c>
      <c r="G9080" t="b">
        <v>1</v>
      </c>
    </row>
    <row r="9081" spans="5:7" x14ac:dyDescent="0.25">
      <c r="E9081">
        <v>9075</v>
      </c>
      <c r="G9081" t="b">
        <v>0</v>
      </c>
    </row>
    <row r="9082" spans="5:7" x14ac:dyDescent="0.25">
      <c r="E9082">
        <v>9076</v>
      </c>
      <c r="G9082" t="b">
        <v>1</v>
      </c>
    </row>
    <row r="9083" spans="5:7" x14ac:dyDescent="0.25">
      <c r="E9083">
        <v>9077</v>
      </c>
      <c r="G9083" t="b">
        <v>0</v>
      </c>
    </row>
    <row r="9084" spans="5:7" x14ac:dyDescent="0.25">
      <c r="E9084">
        <v>9078</v>
      </c>
      <c r="G9084" t="b">
        <v>0</v>
      </c>
    </row>
    <row r="9085" spans="5:7" x14ac:dyDescent="0.25">
      <c r="E9085">
        <v>9079</v>
      </c>
      <c r="G9085" t="b">
        <v>0</v>
      </c>
    </row>
    <row r="9086" spans="5:7" x14ac:dyDescent="0.25">
      <c r="E9086">
        <v>9080</v>
      </c>
      <c r="G9086" t="b">
        <v>1</v>
      </c>
    </row>
    <row r="9087" spans="5:7" x14ac:dyDescent="0.25">
      <c r="E9087">
        <v>9081</v>
      </c>
      <c r="G9087" t="b">
        <v>0</v>
      </c>
    </row>
    <row r="9088" spans="5:7" x14ac:dyDescent="0.25">
      <c r="E9088">
        <v>9082</v>
      </c>
      <c r="G9088" t="b">
        <v>0</v>
      </c>
    </row>
    <row r="9089" spans="5:7" x14ac:dyDescent="0.25">
      <c r="E9089">
        <v>9083</v>
      </c>
      <c r="G9089" t="b">
        <v>0</v>
      </c>
    </row>
    <row r="9090" spans="5:7" x14ac:dyDescent="0.25">
      <c r="E9090">
        <v>9084</v>
      </c>
      <c r="G9090" t="b">
        <v>0</v>
      </c>
    </row>
    <row r="9091" spans="5:7" x14ac:dyDescent="0.25">
      <c r="E9091">
        <v>9085</v>
      </c>
      <c r="G9091" t="b">
        <v>0</v>
      </c>
    </row>
    <row r="9092" spans="5:7" x14ac:dyDescent="0.25">
      <c r="E9092">
        <v>9086</v>
      </c>
      <c r="G9092" t="b">
        <v>1</v>
      </c>
    </row>
    <row r="9093" spans="5:7" x14ac:dyDescent="0.25">
      <c r="E9093">
        <v>9087</v>
      </c>
      <c r="G9093" t="b">
        <v>0</v>
      </c>
    </row>
    <row r="9094" spans="5:7" x14ac:dyDescent="0.25">
      <c r="E9094">
        <v>9088</v>
      </c>
      <c r="G9094" t="b">
        <v>0</v>
      </c>
    </row>
    <row r="9095" spans="5:7" x14ac:dyDescent="0.25">
      <c r="E9095">
        <v>9089</v>
      </c>
      <c r="G9095" t="b">
        <v>0</v>
      </c>
    </row>
    <row r="9096" spans="5:7" x14ac:dyDescent="0.25">
      <c r="E9096">
        <v>9090</v>
      </c>
      <c r="G9096" t="b">
        <v>0</v>
      </c>
    </row>
    <row r="9097" spans="5:7" x14ac:dyDescent="0.25">
      <c r="E9097">
        <v>9091</v>
      </c>
      <c r="G9097" t="b">
        <v>0</v>
      </c>
    </row>
    <row r="9098" spans="5:7" x14ac:dyDescent="0.25">
      <c r="E9098">
        <v>9092</v>
      </c>
      <c r="G9098" t="b">
        <v>0</v>
      </c>
    </row>
    <row r="9099" spans="5:7" x14ac:dyDescent="0.25">
      <c r="E9099">
        <v>9093</v>
      </c>
      <c r="G9099" t="b">
        <v>0</v>
      </c>
    </row>
    <row r="9100" spans="5:7" x14ac:dyDescent="0.25">
      <c r="E9100">
        <v>9094</v>
      </c>
      <c r="G9100" t="b">
        <v>0</v>
      </c>
    </row>
    <row r="9101" spans="5:7" x14ac:dyDescent="0.25">
      <c r="E9101">
        <v>9095</v>
      </c>
      <c r="G9101" t="b">
        <v>0</v>
      </c>
    </row>
    <row r="9102" spans="5:7" x14ac:dyDescent="0.25">
      <c r="E9102">
        <v>9096</v>
      </c>
      <c r="G9102" t="b">
        <v>0</v>
      </c>
    </row>
    <row r="9103" spans="5:7" x14ac:dyDescent="0.25">
      <c r="E9103">
        <v>9097</v>
      </c>
      <c r="G9103" t="b">
        <v>0</v>
      </c>
    </row>
    <row r="9104" spans="5:7" x14ac:dyDescent="0.25">
      <c r="E9104">
        <v>9098</v>
      </c>
      <c r="G9104" t="b">
        <v>0</v>
      </c>
    </row>
    <row r="9105" spans="5:7" x14ac:dyDescent="0.25">
      <c r="E9105">
        <v>9099</v>
      </c>
      <c r="G9105" t="b">
        <v>0</v>
      </c>
    </row>
    <row r="9106" spans="5:7" x14ac:dyDescent="0.25">
      <c r="E9106">
        <v>9100</v>
      </c>
      <c r="G9106" t="b">
        <v>0</v>
      </c>
    </row>
    <row r="9107" spans="5:7" x14ac:dyDescent="0.25">
      <c r="E9107">
        <v>9101</v>
      </c>
      <c r="G9107" t="b">
        <v>0</v>
      </c>
    </row>
    <row r="9108" spans="5:7" x14ac:dyDescent="0.25">
      <c r="E9108">
        <v>9102</v>
      </c>
      <c r="G9108" t="b">
        <v>0</v>
      </c>
    </row>
    <row r="9109" spans="5:7" x14ac:dyDescent="0.25">
      <c r="E9109">
        <v>9103</v>
      </c>
      <c r="G9109" t="b">
        <v>0</v>
      </c>
    </row>
    <row r="9110" spans="5:7" x14ac:dyDescent="0.25">
      <c r="E9110">
        <v>9104</v>
      </c>
      <c r="G9110" t="b">
        <v>0</v>
      </c>
    </row>
    <row r="9111" spans="5:7" x14ac:dyDescent="0.25">
      <c r="E9111">
        <v>9105</v>
      </c>
      <c r="G9111" t="b">
        <v>0</v>
      </c>
    </row>
    <row r="9112" spans="5:7" x14ac:dyDescent="0.25">
      <c r="E9112">
        <v>9106</v>
      </c>
      <c r="G9112" t="b">
        <v>0</v>
      </c>
    </row>
    <row r="9113" spans="5:7" x14ac:dyDescent="0.25">
      <c r="E9113">
        <v>9107</v>
      </c>
      <c r="G9113" t="b">
        <v>0</v>
      </c>
    </row>
    <row r="9114" spans="5:7" x14ac:dyDescent="0.25">
      <c r="E9114">
        <v>9108</v>
      </c>
      <c r="G9114" t="b">
        <v>0</v>
      </c>
    </row>
    <row r="9115" spans="5:7" x14ac:dyDescent="0.25">
      <c r="E9115">
        <v>9109</v>
      </c>
      <c r="G9115" t="b">
        <v>0</v>
      </c>
    </row>
    <row r="9116" spans="5:7" x14ac:dyDescent="0.25">
      <c r="E9116">
        <v>9110</v>
      </c>
      <c r="G9116" t="b">
        <v>0</v>
      </c>
    </row>
    <row r="9117" spans="5:7" x14ac:dyDescent="0.25">
      <c r="E9117">
        <v>9111</v>
      </c>
      <c r="G9117" t="b">
        <v>0</v>
      </c>
    </row>
    <row r="9118" spans="5:7" x14ac:dyDescent="0.25">
      <c r="E9118">
        <v>9112</v>
      </c>
      <c r="G9118" t="b">
        <v>0</v>
      </c>
    </row>
    <row r="9119" spans="5:7" x14ac:dyDescent="0.25">
      <c r="E9119">
        <v>9113</v>
      </c>
      <c r="G9119" t="b">
        <v>0</v>
      </c>
    </row>
    <row r="9120" spans="5:7" x14ac:dyDescent="0.25">
      <c r="E9120">
        <v>9114</v>
      </c>
      <c r="G9120" t="b">
        <v>1</v>
      </c>
    </row>
    <row r="9121" spans="5:7" x14ac:dyDescent="0.25">
      <c r="E9121">
        <v>9115</v>
      </c>
      <c r="G9121" t="b">
        <v>0</v>
      </c>
    </row>
    <row r="9122" spans="5:7" x14ac:dyDescent="0.25">
      <c r="E9122">
        <v>9116</v>
      </c>
      <c r="G9122" t="b">
        <v>0</v>
      </c>
    </row>
    <row r="9123" spans="5:7" x14ac:dyDescent="0.25">
      <c r="E9123">
        <v>9117</v>
      </c>
      <c r="G9123" t="b">
        <v>0</v>
      </c>
    </row>
    <row r="9124" spans="5:7" x14ac:dyDescent="0.25">
      <c r="E9124">
        <v>9118</v>
      </c>
      <c r="G9124" t="b">
        <v>0</v>
      </c>
    </row>
    <row r="9125" spans="5:7" x14ac:dyDescent="0.25">
      <c r="E9125">
        <v>9119</v>
      </c>
      <c r="G9125" t="b">
        <v>0</v>
      </c>
    </row>
    <row r="9126" spans="5:7" x14ac:dyDescent="0.25">
      <c r="E9126">
        <v>9120</v>
      </c>
      <c r="G9126" t="b">
        <v>0</v>
      </c>
    </row>
    <row r="9127" spans="5:7" x14ac:dyDescent="0.25">
      <c r="E9127">
        <v>9121</v>
      </c>
      <c r="G9127" t="b">
        <v>0</v>
      </c>
    </row>
    <row r="9128" spans="5:7" x14ac:dyDescent="0.25">
      <c r="E9128">
        <v>9122</v>
      </c>
      <c r="G9128" t="b">
        <v>0</v>
      </c>
    </row>
    <row r="9129" spans="5:7" x14ac:dyDescent="0.25">
      <c r="E9129">
        <v>9123</v>
      </c>
      <c r="G9129" t="b">
        <v>0</v>
      </c>
    </row>
    <row r="9130" spans="5:7" x14ac:dyDescent="0.25">
      <c r="E9130">
        <v>9124</v>
      </c>
      <c r="G9130" t="b">
        <v>1</v>
      </c>
    </row>
    <row r="9131" spans="5:7" x14ac:dyDescent="0.25">
      <c r="E9131">
        <v>9125</v>
      </c>
      <c r="G9131" t="b">
        <v>0</v>
      </c>
    </row>
    <row r="9132" spans="5:7" x14ac:dyDescent="0.25">
      <c r="E9132">
        <v>9126</v>
      </c>
      <c r="G9132" t="b">
        <v>0</v>
      </c>
    </row>
    <row r="9133" spans="5:7" x14ac:dyDescent="0.25">
      <c r="E9133">
        <v>9127</v>
      </c>
      <c r="G9133" t="b">
        <v>0</v>
      </c>
    </row>
    <row r="9134" spans="5:7" x14ac:dyDescent="0.25">
      <c r="E9134">
        <v>9128</v>
      </c>
      <c r="G9134" t="b">
        <v>1</v>
      </c>
    </row>
    <row r="9135" spans="5:7" x14ac:dyDescent="0.25">
      <c r="E9135">
        <v>9129</v>
      </c>
      <c r="G9135" t="b">
        <v>0</v>
      </c>
    </row>
    <row r="9136" spans="5:7" x14ac:dyDescent="0.25">
      <c r="E9136">
        <v>9130</v>
      </c>
      <c r="G9136" t="b">
        <v>0</v>
      </c>
    </row>
    <row r="9137" spans="5:7" x14ac:dyDescent="0.25">
      <c r="E9137">
        <v>9131</v>
      </c>
      <c r="G9137" t="b">
        <v>1</v>
      </c>
    </row>
    <row r="9138" spans="5:7" x14ac:dyDescent="0.25">
      <c r="E9138">
        <v>9132</v>
      </c>
      <c r="G9138" t="b">
        <v>0</v>
      </c>
    </row>
    <row r="9139" spans="5:7" x14ac:dyDescent="0.25">
      <c r="E9139">
        <v>9133</v>
      </c>
      <c r="G9139" t="b">
        <v>0</v>
      </c>
    </row>
    <row r="9140" spans="5:7" x14ac:dyDescent="0.25">
      <c r="E9140">
        <v>9134</v>
      </c>
      <c r="G9140" t="b">
        <v>0</v>
      </c>
    </row>
    <row r="9141" spans="5:7" x14ac:dyDescent="0.25">
      <c r="E9141">
        <v>9135</v>
      </c>
      <c r="G9141" t="b">
        <v>0</v>
      </c>
    </row>
    <row r="9142" spans="5:7" x14ac:dyDescent="0.25">
      <c r="E9142">
        <v>9136</v>
      </c>
      <c r="G9142" t="b">
        <v>0</v>
      </c>
    </row>
    <row r="9143" spans="5:7" x14ac:dyDescent="0.25">
      <c r="E9143">
        <v>9137</v>
      </c>
      <c r="G9143" t="b">
        <v>0</v>
      </c>
    </row>
    <row r="9144" spans="5:7" x14ac:dyDescent="0.25">
      <c r="E9144">
        <v>9138</v>
      </c>
      <c r="G9144" t="b">
        <v>1</v>
      </c>
    </row>
    <row r="9145" spans="5:7" x14ac:dyDescent="0.25">
      <c r="E9145">
        <v>9139</v>
      </c>
      <c r="G9145" t="b">
        <v>0</v>
      </c>
    </row>
    <row r="9146" spans="5:7" x14ac:dyDescent="0.25">
      <c r="E9146">
        <v>9140</v>
      </c>
      <c r="G9146" t="b">
        <v>0</v>
      </c>
    </row>
    <row r="9147" spans="5:7" x14ac:dyDescent="0.25">
      <c r="E9147">
        <v>9141</v>
      </c>
      <c r="G9147" t="b">
        <v>0</v>
      </c>
    </row>
    <row r="9148" spans="5:7" x14ac:dyDescent="0.25">
      <c r="E9148">
        <v>9142</v>
      </c>
      <c r="G9148" t="b">
        <v>0</v>
      </c>
    </row>
    <row r="9149" spans="5:7" x14ac:dyDescent="0.25">
      <c r="E9149">
        <v>9143</v>
      </c>
      <c r="G9149" t="b">
        <v>0</v>
      </c>
    </row>
    <row r="9150" spans="5:7" x14ac:dyDescent="0.25">
      <c r="E9150">
        <v>9144</v>
      </c>
      <c r="G9150" t="b">
        <v>0</v>
      </c>
    </row>
    <row r="9151" spans="5:7" x14ac:dyDescent="0.25">
      <c r="E9151">
        <v>9145</v>
      </c>
      <c r="G9151" t="b">
        <v>1</v>
      </c>
    </row>
    <row r="9152" spans="5:7" x14ac:dyDescent="0.25">
      <c r="E9152">
        <v>9146</v>
      </c>
      <c r="G9152" t="b">
        <v>1</v>
      </c>
    </row>
    <row r="9153" spans="5:7" x14ac:dyDescent="0.25">
      <c r="E9153">
        <v>9147</v>
      </c>
      <c r="G9153" t="b">
        <v>0</v>
      </c>
    </row>
    <row r="9154" spans="5:7" x14ac:dyDescent="0.25">
      <c r="E9154">
        <v>9148</v>
      </c>
      <c r="G9154" t="b">
        <v>0</v>
      </c>
    </row>
    <row r="9155" spans="5:7" x14ac:dyDescent="0.25">
      <c r="E9155">
        <v>9149</v>
      </c>
      <c r="G9155" t="b">
        <v>0</v>
      </c>
    </row>
    <row r="9156" spans="5:7" x14ac:dyDescent="0.25">
      <c r="E9156">
        <v>9150</v>
      </c>
      <c r="G9156" t="b">
        <v>0</v>
      </c>
    </row>
    <row r="9157" spans="5:7" x14ac:dyDescent="0.25">
      <c r="E9157">
        <v>9151</v>
      </c>
      <c r="G9157" t="b">
        <v>0</v>
      </c>
    </row>
    <row r="9158" spans="5:7" x14ac:dyDescent="0.25">
      <c r="E9158">
        <v>9152</v>
      </c>
      <c r="G9158" t="b">
        <v>0</v>
      </c>
    </row>
    <row r="9159" spans="5:7" x14ac:dyDescent="0.25">
      <c r="E9159">
        <v>9153</v>
      </c>
      <c r="G9159" t="b">
        <v>0</v>
      </c>
    </row>
    <row r="9160" spans="5:7" x14ac:dyDescent="0.25">
      <c r="E9160">
        <v>9154</v>
      </c>
      <c r="G9160" t="b">
        <v>0</v>
      </c>
    </row>
    <row r="9161" spans="5:7" x14ac:dyDescent="0.25">
      <c r="E9161">
        <v>9155</v>
      </c>
      <c r="G9161" t="b">
        <v>0</v>
      </c>
    </row>
    <row r="9162" spans="5:7" x14ac:dyDescent="0.25">
      <c r="E9162">
        <v>9156</v>
      </c>
      <c r="G9162" t="b">
        <v>0</v>
      </c>
    </row>
    <row r="9163" spans="5:7" x14ac:dyDescent="0.25">
      <c r="E9163">
        <v>9157</v>
      </c>
      <c r="G9163" t="b">
        <v>0</v>
      </c>
    </row>
    <row r="9164" spans="5:7" x14ac:dyDescent="0.25">
      <c r="E9164">
        <v>9158</v>
      </c>
      <c r="G9164" t="b">
        <v>0</v>
      </c>
    </row>
    <row r="9165" spans="5:7" x14ac:dyDescent="0.25">
      <c r="E9165">
        <v>9159</v>
      </c>
      <c r="G9165" t="b">
        <v>0</v>
      </c>
    </row>
    <row r="9166" spans="5:7" x14ac:dyDescent="0.25">
      <c r="E9166">
        <v>9160</v>
      </c>
      <c r="G9166" t="b">
        <v>0</v>
      </c>
    </row>
    <row r="9167" spans="5:7" x14ac:dyDescent="0.25">
      <c r="E9167">
        <v>9161</v>
      </c>
      <c r="G9167" t="b">
        <v>0</v>
      </c>
    </row>
    <row r="9168" spans="5:7" x14ac:dyDescent="0.25">
      <c r="E9168">
        <v>9162</v>
      </c>
      <c r="G9168" t="b">
        <v>0</v>
      </c>
    </row>
    <row r="9169" spans="5:7" x14ac:dyDescent="0.25">
      <c r="E9169">
        <v>9163</v>
      </c>
      <c r="G9169" t="b">
        <v>0</v>
      </c>
    </row>
    <row r="9170" spans="5:7" x14ac:dyDescent="0.25">
      <c r="E9170">
        <v>9164</v>
      </c>
      <c r="G9170" t="b">
        <v>0</v>
      </c>
    </row>
    <row r="9171" spans="5:7" x14ac:dyDescent="0.25">
      <c r="E9171">
        <v>9165</v>
      </c>
      <c r="G9171" t="b">
        <v>0</v>
      </c>
    </row>
    <row r="9172" spans="5:7" x14ac:dyDescent="0.25">
      <c r="E9172">
        <v>9166</v>
      </c>
      <c r="G9172" t="b">
        <v>0</v>
      </c>
    </row>
    <row r="9173" spans="5:7" x14ac:dyDescent="0.25">
      <c r="E9173">
        <v>9167</v>
      </c>
      <c r="G9173" t="b">
        <v>1</v>
      </c>
    </row>
    <row r="9174" spans="5:7" x14ac:dyDescent="0.25">
      <c r="E9174">
        <v>9168</v>
      </c>
      <c r="G9174" t="b">
        <v>0</v>
      </c>
    </row>
    <row r="9175" spans="5:7" x14ac:dyDescent="0.25">
      <c r="E9175">
        <v>9169</v>
      </c>
      <c r="G9175" t="b">
        <v>0</v>
      </c>
    </row>
    <row r="9176" spans="5:7" x14ac:dyDescent="0.25">
      <c r="E9176">
        <v>9170</v>
      </c>
      <c r="G9176" t="b">
        <v>0</v>
      </c>
    </row>
    <row r="9177" spans="5:7" x14ac:dyDescent="0.25">
      <c r="E9177">
        <v>9171</v>
      </c>
      <c r="G9177" t="b">
        <v>0</v>
      </c>
    </row>
    <row r="9178" spans="5:7" x14ac:dyDescent="0.25">
      <c r="E9178">
        <v>9172</v>
      </c>
      <c r="G9178" t="b">
        <v>0</v>
      </c>
    </row>
    <row r="9179" spans="5:7" x14ac:dyDescent="0.25">
      <c r="E9179">
        <v>9173</v>
      </c>
      <c r="G9179" t="b">
        <v>0</v>
      </c>
    </row>
    <row r="9180" spans="5:7" x14ac:dyDescent="0.25">
      <c r="E9180">
        <v>9174</v>
      </c>
      <c r="G9180" t="b">
        <v>0</v>
      </c>
    </row>
    <row r="9181" spans="5:7" x14ac:dyDescent="0.25">
      <c r="E9181">
        <v>9175</v>
      </c>
      <c r="G9181" t="b">
        <v>0</v>
      </c>
    </row>
    <row r="9182" spans="5:7" x14ac:dyDescent="0.25">
      <c r="E9182">
        <v>9176</v>
      </c>
      <c r="G9182" t="b">
        <v>0</v>
      </c>
    </row>
    <row r="9183" spans="5:7" x14ac:dyDescent="0.25">
      <c r="E9183">
        <v>9177</v>
      </c>
      <c r="G9183" t="b">
        <v>0</v>
      </c>
    </row>
    <row r="9184" spans="5:7" x14ac:dyDescent="0.25">
      <c r="E9184">
        <v>9178</v>
      </c>
      <c r="G9184" t="b">
        <v>1</v>
      </c>
    </row>
    <row r="9185" spans="5:7" x14ac:dyDescent="0.25">
      <c r="E9185">
        <v>9179</v>
      </c>
      <c r="G9185" t="b">
        <v>0</v>
      </c>
    </row>
    <row r="9186" spans="5:7" x14ac:dyDescent="0.25">
      <c r="E9186">
        <v>9180</v>
      </c>
      <c r="G9186" t="b">
        <v>1</v>
      </c>
    </row>
    <row r="9187" spans="5:7" x14ac:dyDescent="0.25">
      <c r="E9187">
        <v>9181</v>
      </c>
      <c r="G9187" t="b">
        <v>0</v>
      </c>
    </row>
    <row r="9188" spans="5:7" x14ac:dyDescent="0.25">
      <c r="E9188">
        <v>9182</v>
      </c>
      <c r="G9188" t="b">
        <v>0</v>
      </c>
    </row>
    <row r="9189" spans="5:7" x14ac:dyDescent="0.25">
      <c r="E9189">
        <v>9183</v>
      </c>
      <c r="G9189" t="b">
        <v>0</v>
      </c>
    </row>
    <row r="9190" spans="5:7" x14ac:dyDescent="0.25">
      <c r="E9190">
        <v>9184</v>
      </c>
      <c r="G9190" t="b">
        <v>0</v>
      </c>
    </row>
    <row r="9191" spans="5:7" x14ac:dyDescent="0.25">
      <c r="E9191">
        <v>9185</v>
      </c>
      <c r="G9191" t="b">
        <v>0</v>
      </c>
    </row>
    <row r="9192" spans="5:7" x14ac:dyDescent="0.25">
      <c r="E9192">
        <v>9186</v>
      </c>
      <c r="G9192" t="b">
        <v>0</v>
      </c>
    </row>
    <row r="9193" spans="5:7" x14ac:dyDescent="0.25">
      <c r="E9193">
        <v>9187</v>
      </c>
      <c r="G9193" t="b">
        <v>0</v>
      </c>
    </row>
    <row r="9194" spans="5:7" x14ac:dyDescent="0.25">
      <c r="E9194">
        <v>9188</v>
      </c>
      <c r="G9194" t="b">
        <v>0</v>
      </c>
    </row>
    <row r="9195" spans="5:7" x14ac:dyDescent="0.25">
      <c r="E9195">
        <v>9189</v>
      </c>
      <c r="G9195" t="b">
        <v>1</v>
      </c>
    </row>
    <row r="9196" spans="5:7" x14ac:dyDescent="0.25">
      <c r="E9196">
        <v>9190</v>
      </c>
      <c r="G9196" t="b">
        <v>0</v>
      </c>
    </row>
    <row r="9197" spans="5:7" x14ac:dyDescent="0.25">
      <c r="E9197">
        <v>9191</v>
      </c>
      <c r="G9197" t="b">
        <v>0</v>
      </c>
    </row>
    <row r="9198" spans="5:7" x14ac:dyDescent="0.25">
      <c r="E9198">
        <v>9192</v>
      </c>
      <c r="G9198" t="b">
        <v>0</v>
      </c>
    </row>
    <row r="9199" spans="5:7" x14ac:dyDescent="0.25">
      <c r="E9199">
        <v>9193</v>
      </c>
      <c r="G9199" t="b">
        <v>0</v>
      </c>
    </row>
    <row r="9200" spans="5:7" x14ac:dyDescent="0.25">
      <c r="E9200">
        <v>9194</v>
      </c>
      <c r="G9200" t="b">
        <v>0</v>
      </c>
    </row>
    <row r="9201" spans="5:7" x14ac:dyDescent="0.25">
      <c r="E9201">
        <v>9195</v>
      </c>
      <c r="G9201" t="b">
        <v>1</v>
      </c>
    </row>
    <row r="9202" spans="5:7" x14ac:dyDescent="0.25">
      <c r="E9202">
        <v>9196</v>
      </c>
      <c r="G9202" t="b">
        <v>0</v>
      </c>
    </row>
    <row r="9203" spans="5:7" x14ac:dyDescent="0.25">
      <c r="E9203">
        <v>9197</v>
      </c>
      <c r="G9203" t="b">
        <v>1</v>
      </c>
    </row>
    <row r="9204" spans="5:7" x14ac:dyDescent="0.25">
      <c r="E9204">
        <v>9198</v>
      </c>
      <c r="G9204" t="b">
        <v>0</v>
      </c>
    </row>
    <row r="9205" spans="5:7" x14ac:dyDescent="0.25">
      <c r="E9205">
        <v>9199</v>
      </c>
      <c r="G9205" t="b">
        <v>0</v>
      </c>
    </row>
    <row r="9206" spans="5:7" x14ac:dyDescent="0.25">
      <c r="E9206">
        <v>9200</v>
      </c>
      <c r="G9206" t="b">
        <v>0</v>
      </c>
    </row>
    <row r="9207" spans="5:7" x14ac:dyDescent="0.25">
      <c r="E9207">
        <v>9201</v>
      </c>
      <c r="G9207" t="b">
        <v>0</v>
      </c>
    </row>
    <row r="9208" spans="5:7" x14ac:dyDescent="0.25">
      <c r="E9208">
        <v>9202</v>
      </c>
      <c r="G9208" t="b">
        <v>0</v>
      </c>
    </row>
    <row r="9209" spans="5:7" x14ac:dyDescent="0.25">
      <c r="E9209">
        <v>9203</v>
      </c>
      <c r="G9209" t="b">
        <v>0</v>
      </c>
    </row>
    <row r="9210" spans="5:7" x14ac:dyDescent="0.25">
      <c r="E9210">
        <v>9204</v>
      </c>
      <c r="G9210" t="b">
        <v>0</v>
      </c>
    </row>
    <row r="9211" spans="5:7" x14ac:dyDescent="0.25">
      <c r="E9211">
        <v>9205</v>
      </c>
      <c r="G9211" t="b">
        <v>0</v>
      </c>
    </row>
    <row r="9212" spans="5:7" x14ac:dyDescent="0.25">
      <c r="E9212">
        <v>9206</v>
      </c>
      <c r="G9212" t="b">
        <v>0</v>
      </c>
    </row>
    <row r="9213" spans="5:7" x14ac:dyDescent="0.25">
      <c r="E9213">
        <v>9207</v>
      </c>
      <c r="G9213" t="b">
        <v>0</v>
      </c>
    </row>
    <row r="9214" spans="5:7" x14ac:dyDescent="0.25">
      <c r="E9214">
        <v>9208</v>
      </c>
      <c r="G9214" t="b">
        <v>0</v>
      </c>
    </row>
    <row r="9215" spans="5:7" x14ac:dyDescent="0.25">
      <c r="E9215">
        <v>9209</v>
      </c>
      <c r="G9215" t="b">
        <v>0</v>
      </c>
    </row>
    <row r="9216" spans="5:7" x14ac:dyDescent="0.25">
      <c r="E9216">
        <v>9210</v>
      </c>
      <c r="G9216" t="b">
        <v>0</v>
      </c>
    </row>
    <row r="9217" spans="5:7" x14ac:dyDescent="0.25">
      <c r="E9217">
        <v>9211</v>
      </c>
      <c r="G9217" t="b">
        <v>0</v>
      </c>
    </row>
    <row r="9218" spans="5:7" x14ac:dyDescent="0.25">
      <c r="E9218">
        <v>9212</v>
      </c>
      <c r="G9218" t="b">
        <v>0</v>
      </c>
    </row>
    <row r="9219" spans="5:7" x14ac:dyDescent="0.25">
      <c r="E9219">
        <v>9213</v>
      </c>
      <c r="G9219" t="b">
        <v>0</v>
      </c>
    </row>
    <row r="9220" spans="5:7" x14ac:dyDescent="0.25">
      <c r="E9220">
        <v>9214</v>
      </c>
      <c r="G9220" t="b">
        <v>0</v>
      </c>
    </row>
    <row r="9221" spans="5:7" x14ac:dyDescent="0.25">
      <c r="E9221">
        <v>9215</v>
      </c>
      <c r="G9221" t="b">
        <v>0</v>
      </c>
    </row>
    <row r="9222" spans="5:7" x14ac:dyDescent="0.25">
      <c r="E9222">
        <v>9216</v>
      </c>
      <c r="G9222" t="b">
        <v>0</v>
      </c>
    </row>
    <row r="9223" spans="5:7" x14ac:dyDescent="0.25">
      <c r="E9223">
        <v>9217</v>
      </c>
      <c r="G9223" t="b">
        <v>1</v>
      </c>
    </row>
    <row r="9224" spans="5:7" x14ac:dyDescent="0.25">
      <c r="E9224">
        <v>9218</v>
      </c>
      <c r="G9224" t="b">
        <v>0</v>
      </c>
    </row>
    <row r="9225" spans="5:7" x14ac:dyDescent="0.25">
      <c r="E9225">
        <v>9219</v>
      </c>
      <c r="G9225" t="b">
        <v>0</v>
      </c>
    </row>
    <row r="9226" spans="5:7" x14ac:dyDescent="0.25">
      <c r="E9226">
        <v>9220</v>
      </c>
      <c r="G9226" t="b">
        <v>0</v>
      </c>
    </row>
    <row r="9227" spans="5:7" x14ac:dyDescent="0.25">
      <c r="E9227">
        <v>9221</v>
      </c>
      <c r="G9227" t="b">
        <v>0</v>
      </c>
    </row>
    <row r="9228" spans="5:7" x14ac:dyDescent="0.25">
      <c r="E9228">
        <v>9222</v>
      </c>
      <c r="G9228" t="b">
        <v>0</v>
      </c>
    </row>
    <row r="9229" spans="5:7" x14ac:dyDescent="0.25">
      <c r="E9229">
        <v>9223</v>
      </c>
      <c r="G9229" t="b">
        <v>0</v>
      </c>
    </row>
    <row r="9230" spans="5:7" x14ac:dyDescent="0.25">
      <c r="E9230">
        <v>9224</v>
      </c>
      <c r="G9230" t="b">
        <v>0</v>
      </c>
    </row>
    <row r="9231" spans="5:7" x14ac:dyDescent="0.25">
      <c r="E9231">
        <v>9225</v>
      </c>
      <c r="G9231" t="b">
        <v>0</v>
      </c>
    </row>
    <row r="9232" spans="5:7" x14ac:dyDescent="0.25">
      <c r="E9232">
        <v>9226</v>
      </c>
      <c r="G9232" t="b">
        <v>0</v>
      </c>
    </row>
    <row r="9233" spans="5:7" x14ac:dyDescent="0.25">
      <c r="E9233">
        <v>9227</v>
      </c>
      <c r="G9233" t="b">
        <v>1</v>
      </c>
    </row>
    <row r="9234" spans="5:7" x14ac:dyDescent="0.25">
      <c r="E9234">
        <v>9228</v>
      </c>
      <c r="G9234" t="b">
        <v>0</v>
      </c>
    </row>
    <row r="9235" spans="5:7" x14ac:dyDescent="0.25">
      <c r="E9235">
        <v>9229</v>
      </c>
      <c r="G9235" t="b">
        <v>0</v>
      </c>
    </row>
    <row r="9236" spans="5:7" x14ac:dyDescent="0.25">
      <c r="E9236">
        <v>9230</v>
      </c>
      <c r="G9236" t="b">
        <v>1</v>
      </c>
    </row>
    <row r="9237" spans="5:7" x14ac:dyDescent="0.25">
      <c r="E9237">
        <v>9231</v>
      </c>
      <c r="G9237" t="b">
        <v>0</v>
      </c>
    </row>
    <row r="9238" spans="5:7" x14ac:dyDescent="0.25">
      <c r="E9238">
        <v>9232</v>
      </c>
      <c r="G9238" t="b">
        <v>0</v>
      </c>
    </row>
    <row r="9239" spans="5:7" x14ac:dyDescent="0.25">
      <c r="E9239">
        <v>9233</v>
      </c>
      <c r="G9239" t="b">
        <v>0</v>
      </c>
    </row>
    <row r="9240" spans="5:7" x14ac:dyDescent="0.25">
      <c r="E9240">
        <v>9234</v>
      </c>
      <c r="G9240" t="b">
        <v>0</v>
      </c>
    </row>
    <row r="9241" spans="5:7" x14ac:dyDescent="0.25">
      <c r="E9241">
        <v>9235</v>
      </c>
      <c r="G9241" t="b">
        <v>0</v>
      </c>
    </row>
    <row r="9242" spans="5:7" x14ac:dyDescent="0.25">
      <c r="E9242">
        <v>9236</v>
      </c>
      <c r="G9242" t="b">
        <v>0</v>
      </c>
    </row>
    <row r="9243" spans="5:7" x14ac:dyDescent="0.25">
      <c r="E9243">
        <v>9237</v>
      </c>
      <c r="G9243" t="b">
        <v>0</v>
      </c>
    </row>
    <row r="9244" spans="5:7" x14ac:dyDescent="0.25">
      <c r="E9244">
        <v>9238</v>
      </c>
      <c r="G9244" t="b">
        <v>0</v>
      </c>
    </row>
    <row r="9245" spans="5:7" x14ac:dyDescent="0.25">
      <c r="E9245">
        <v>9239</v>
      </c>
      <c r="G9245" t="b">
        <v>1</v>
      </c>
    </row>
    <row r="9246" spans="5:7" x14ac:dyDescent="0.25">
      <c r="E9246">
        <v>9240</v>
      </c>
      <c r="G9246" t="b">
        <v>0</v>
      </c>
    </row>
    <row r="9247" spans="5:7" x14ac:dyDescent="0.25">
      <c r="E9247">
        <v>9241</v>
      </c>
      <c r="G9247" t="b">
        <v>1</v>
      </c>
    </row>
    <row r="9248" spans="5:7" x14ac:dyDescent="0.25">
      <c r="E9248">
        <v>9242</v>
      </c>
      <c r="G9248" t="b">
        <v>1</v>
      </c>
    </row>
    <row r="9249" spans="5:7" x14ac:dyDescent="0.25">
      <c r="E9249">
        <v>9243</v>
      </c>
      <c r="G9249" t="b">
        <v>0</v>
      </c>
    </row>
    <row r="9250" spans="5:7" x14ac:dyDescent="0.25">
      <c r="E9250">
        <v>9244</v>
      </c>
      <c r="G9250" t="b">
        <v>0</v>
      </c>
    </row>
    <row r="9251" spans="5:7" x14ac:dyDescent="0.25">
      <c r="E9251">
        <v>9245</v>
      </c>
      <c r="G9251" t="b">
        <v>0</v>
      </c>
    </row>
    <row r="9252" spans="5:7" x14ac:dyDescent="0.25">
      <c r="E9252">
        <v>9246</v>
      </c>
      <c r="G9252" t="b">
        <v>0</v>
      </c>
    </row>
    <row r="9253" spans="5:7" x14ac:dyDescent="0.25">
      <c r="E9253">
        <v>9247</v>
      </c>
      <c r="G9253" t="b">
        <v>0</v>
      </c>
    </row>
    <row r="9254" spans="5:7" x14ac:dyDescent="0.25">
      <c r="E9254">
        <v>9248</v>
      </c>
      <c r="G9254" t="b">
        <v>0</v>
      </c>
    </row>
    <row r="9255" spans="5:7" x14ac:dyDescent="0.25">
      <c r="E9255">
        <v>9249</v>
      </c>
      <c r="G9255" t="b">
        <v>0</v>
      </c>
    </row>
    <row r="9256" spans="5:7" x14ac:dyDescent="0.25">
      <c r="E9256">
        <v>9250</v>
      </c>
      <c r="G9256" t="b">
        <v>0</v>
      </c>
    </row>
    <row r="9257" spans="5:7" x14ac:dyDescent="0.25">
      <c r="E9257">
        <v>9251</v>
      </c>
      <c r="G9257" t="b">
        <v>0</v>
      </c>
    </row>
    <row r="9258" spans="5:7" x14ac:dyDescent="0.25">
      <c r="E9258">
        <v>9252</v>
      </c>
      <c r="G9258" t="b">
        <v>1</v>
      </c>
    </row>
    <row r="9259" spans="5:7" x14ac:dyDescent="0.25">
      <c r="E9259">
        <v>9253</v>
      </c>
      <c r="G9259" t="b">
        <v>0</v>
      </c>
    </row>
    <row r="9260" spans="5:7" x14ac:dyDescent="0.25">
      <c r="E9260">
        <v>9254</v>
      </c>
      <c r="G9260" t="b">
        <v>1</v>
      </c>
    </row>
    <row r="9261" spans="5:7" x14ac:dyDescent="0.25">
      <c r="E9261">
        <v>9255</v>
      </c>
      <c r="G9261" t="b">
        <v>0</v>
      </c>
    </row>
    <row r="9262" spans="5:7" x14ac:dyDescent="0.25">
      <c r="E9262">
        <v>9256</v>
      </c>
      <c r="G9262" t="b">
        <v>0</v>
      </c>
    </row>
    <row r="9263" spans="5:7" x14ac:dyDescent="0.25">
      <c r="E9263">
        <v>9257</v>
      </c>
      <c r="G9263" t="b">
        <v>0</v>
      </c>
    </row>
    <row r="9264" spans="5:7" x14ac:dyDescent="0.25">
      <c r="E9264">
        <v>9258</v>
      </c>
      <c r="G9264" t="b">
        <v>0</v>
      </c>
    </row>
    <row r="9265" spans="5:7" x14ac:dyDescent="0.25">
      <c r="E9265">
        <v>9259</v>
      </c>
      <c r="G9265" t="b">
        <v>0</v>
      </c>
    </row>
    <row r="9266" spans="5:7" x14ac:dyDescent="0.25">
      <c r="E9266">
        <v>9260</v>
      </c>
      <c r="G9266" t="b">
        <v>0</v>
      </c>
    </row>
    <row r="9267" spans="5:7" x14ac:dyDescent="0.25">
      <c r="E9267">
        <v>9261</v>
      </c>
      <c r="G9267" t="b">
        <v>0</v>
      </c>
    </row>
    <row r="9268" spans="5:7" x14ac:dyDescent="0.25">
      <c r="E9268">
        <v>9262</v>
      </c>
      <c r="G9268" t="b">
        <v>0</v>
      </c>
    </row>
    <row r="9269" spans="5:7" x14ac:dyDescent="0.25">
      <c r="E9269">
        <v>9263</v>
      </c>
      <c r="G9269" t="b">
        <v>0</v>
      </c>
    </row>
    <row r="9270" spans="5:7" x14ac:dyDescent="0.25">
      <c r="E9270">
        <v>9264</v>
      </c>
      <c r="G9270" t="b">
        <v>0</v>
      </c>
    </row>
    <row r="9271" spans="5:7" x14ac:dyDescent="0.25">
      <c r="E9271">
        <v>9265</v>
      </c>
      <c r="G9271" t="b">
        <v>0</v>
      </c>
    </row>
    <row r="9272" spans="5:7" x14ac:dyDescent="0.25">
      <c r="E9272">
        <v>9266</v>
      </c>
      <c r="G9272" t="b">
        <v>0</v>
      </c>
    </row>
    <row r="9273" spans="5:7" x14ac:dyDescent="0.25">
      <c r="E9273">
        <v>9267</v>
      </c>
      <c r="G9273" t="b">
        <v>0</v>
      </c>
    </row>
    <row r="9274" spans="5:7" x14ac:dyDescent="0.25">
      <c r="E9274">
        <v>9268</v>
      </c>
      <c r="G9274" t="b">
        <v>0</v>
      </c>
    </row>
    <row r="9275" spans="5:7" x14ac:dyDescent="0.25">
      <c r="E9275">
        <v>9269</v>
      </c>
      <c r="G9275" t="b">
        <v>0</v>
      </c>
    </row>
    <row r="9276" spans="5:7" x14ac:dyDescent="0.25">
      <c r="E9276">
        <v>9270</v>
      </c>
      <c r="G9276" t="b">
        <v>0</v>
      </c>
    </row>
    <row r="9277" spans="5:7" x14ac:dyDescent="0.25">
      <c r="E9277">
        <v>9271</v>
      </c>
      <c r="G9277" t="b">
        <v>0</v>
      </c>
    </row>
    <row r="9278" spans="5:7" x14ac:dyDescent="0.25">
      <c r="E9278">
        <v>9272</v>
      </c>
      <c r="G9278" t="b">
        <v>0</v>
      </c>
    </row>
    <row r="9279" spans="5:7" x14ac:dyDescent="0.25">
      <c r="E9279">
        <v>9273</v>
      </c>
      <c r="G9279" t="b">
        <v>1</v>
      </c>
    </row>
    <row r="9280" spans="5:7" x14ac:dyDescent="0.25">
      <c r="E9280">
        <v>9274</v>
      </c>
      <c r="G9280" t="b">
        <v>0</v>
      </c>
    </row>
    <row r="9281" spans="5:7" x14ac:dyDescent="0.25">
      <c r="E9281">
        <v>9275</v>
      </c>
      <c r="G9281" t="b">
        <v>0</v>
      </c>
    </row>
    <row r="9282" spans="5:7" x14ac:dyDescent="0.25">
      <c r="E9282">
        <v>9276</v>
      </c>
      <c r="G9282" t="b">
        <v>0</v>
      </c>
    </row>
    <row r="9283" spans="5:7" x14ac:dyDescent="0.25">
      <c r="E9283">
        <v>9277</v>
      </c>
      <c r="G9283" t="b">
        <v>1</v>
      </c>
    </row>
    <row r="9284" spans="5:7" x14ac:dyDescent="0.25">
      <c r="E9284">
        <v>9278</v>
      </c>
      <c r="G9284" t="b">
        <v>0</v>
      </c>
    </row>
    <row r="9285" spans="5:7" x14ac:dyDescent="0.25">
      <c r="E9285">
        <v>9279</v>
      </c>
      <c r="G9285" t="b">
        <v>0</v>
      </c>
    </row>
    <row r="9286" spans="5:7" x14ac:dyDescent="0.25">
      <c r="E9286">
        <v>9280</v>
      </c>
      <c r="G9286" t="b">
        <v>0</v>
      </c>
    </row>
    <row r="9287" spans="5:7" x14ac:dyDescent="0.25">
      <c r="E9287">
        <v>9281</v>
      </c>
      <c r="G9287" t="b">
        <v>0</v>
      </c>
    </row>
    <row r="9288" spans="5:7" x14ac:dyDescent="0.25">
      <c r="E9288">
        <v>9282</v>
      </c>
      <c r="G9288" t="b">
        <v>0</v>
      </c>
    </row>
    <row r="9289" spans="5:7" x14ac:dyDescent="0.25">
      <c r="E9289">
        <v>9283</v>
      </c>
      <c r="G9289" t="b">
        <v>0</v>
      </c>
    </row>
    <row r="9290" spans="5:7" x14ac:dyDescent="0.25">
      <c r="E9290">
        <v>9284</v>
      </c>
      <c r="G9290" t="b">
        <v>0</v>
      </c>
    </row>
    <row r="9291" spans="5:7" x14ac:dyDescent="0.25">
      <c r="E9291">
        <v>9285</v>
      </c>
      <c r="G9291" t="b">
        <v>0</v>
      </c>
    </row>
    <row r="9292" spans="5:7" x14ac:dyDescent="0.25">
      <c r="E9292">
        <v>9286</v>
      </c>
      <c r="G9292" t="b">
        <v>0</v>
      </c>
    </row>
    <row r="9293" spans="5:7" x14ac:dyDescent="0.25">
      <c r="E9293">
        <v>9287</v>
      </c>
      <c r="G9293" t="b">
        <v>0</v>
      </c>
    </row>
    <row r="9294" spans="5:7" x14ac:dyDescent="0.25">
      <c r="E9294">
        <v>9288</v>
      </c>
      <c r="G9294" t="b">
        <v>0</v>
      </c>
    </row>
    <row r="9295" spans="5:7" x14ac:dyDescent="0.25">
      <c r="E9295">
        <v>9289</v>
      </c>
      <c r="G9295" t="b">
        <v>1</v>
      </c>
    </row>
    <row r="9296" spans="5:7" x14ac:dyDescent="0.25">
      <c r="E9296">
        <v>9290</v>
      </c>
      <c r="G9296" t="b">
        <v>0</v>
      </c>
    </row>
    <row r="9297" spans="5:7" x14ac:dyDescent="0.25">
      <c r="E9297">
        <v>9291</v>
      </c>
      <c r="G9297" t="b">
        <v>0</v>
      </c>
    </row>
    <row r="9298" spans="5:7" x14ac:dyDescent="0.25">
      <c r="E9298">
        <v>9292</v>
      </c>
      <c r="G9298" t="b">
        <v>0</v>
      </c>
    </row>
    <row r="9299" spans="5:7" x14ac:dyDescent="0.25">
      <c r="E9299">
        <v>9293</v>
      </c>
      <c r="G9299" t="b">
        <v>0</v>
      </c>
    </row>
    <row r="9300" spans="5:7" x14ac:dyDescent="0.25">
      <c r="E9300">
        <v>9294</v>
      </c>
      <c r="G9300" t="b">
        <v>0</v>
      </c>
    </row>
    <row r="9301" spans="5:7" x14ac:dyDescent="0.25">
      <c r="E9301">
        <v>9295</v>
      </c>
      <c r="G9301" t="b">
        <v>0</v>
      </c>
    </row>
    <row r="9302" spans="5:7" x14ac:dyDescent="0.25">
      <c r="E9302">
        <v>9296</v>
      </c>
      <c r="G9302" t="b">
        <v>0</v>
      </c>
    </row>
    <row r="9303" spans="5:7" x14ac:dyDescent="0.25">
      <c r="E9303">
        <v>9297</v>
      </c>
      <c r="G9303" t="b">
        <v>0</v>
      </c>
    </row>
    <row r="9304" spans="5:7" x14ac:dyDescent="0.25">
      <c r="E9304">
        <v>9298</v>
      </c>
      <c r="G9304" t="b">
        <v>0</v>
      </c>
    </row>
    <row r="9305" spans="5:7" x14ac:dyDescent="0.25">
      <c r="E9305">
        <v>9299</v>
      </c>
      <c r="G9305" t="b">
        <v>0</v>
      </c>
    </row>
    <row r="9306" spans="5:7" x14ac:dyDescent="0.25">
      <c r="E9306">
        <v>9300</v>
      </c>
      <c r="G9306" t="b">
        <v>0</v>
      </c>
    </row>
    <row r="9307" spans="5:7" x14ac:dyDescent="0.25">
      <c r="E9307">
        <v>9301</v>
      </c>
      <c r="G9307" t="b">
        <v>0</v>
      </c>
    </row>
    <row r="9308" spans="5:7" x14ac:dyDescent="0.25">
      <c r="E9308">
        <v>9302</v>
      </c>
      <c r="G9308" t="b">
        <v>1</v>
      </c>
    </row>
    <row r="9309" spans="5:7" x14ac:dyDescent="0.25">
      <c r="E9309">
        <v>9303</v>
      </c>
      <c r="G9309" t="b">
        <v>0</v>
      </c>
    </row>
    <row r="9310" spans="5:7" x14ac:dyDescent="0.25">
      <c r="E9310">
        <v>9304</v>
      </c>
      <c r="G9310" t="b">
        <v>0</v>
      </c>
    </row>
    <row r="9311" spans="5:7" x14ac:dyDescent="0.25">
      <c r="E9311">
        <v>9305</v>
      </c>
      <c r="G9311" t="b">
        <v>0</v>
      </c>
    </row>
    <row r="9312" spans="5:7" x14ac:dyDescent="0.25">
      <c r="E9312">
        <v>9306</v>
      </c>
      <c r="G9312" t="b">
        <v>0</v>
      </c>
    </row>
    <row r="9313" spans="5:7" x14ac:dyDescent="0.25">
      <c r="E9313">
        <v>9307</v>
      </c>
      <c r="G9313" t="b">
        <v>0</v>
      </c>
    </row>
    <row r="9314" spans="5:7" x14ac:dyDescent="0.25">
      <c r="E9314">
        <v>9308</v>
      </c>
      <c r="G9314" t="b">
        <v>0</v>
      </c>
    </row>
    <row r="9315" spans="5:7" x14ac:dyDescent="0.25">
      <c r="E9315">
        <v>9309</v>
      </c>
      <c r="G9315" t="b">
        <v>0</v>
      </c>
    </row>
    <row r="9316" spans="5:7" x14ac:dyDescent="0.25">
      <c r="E9316">
        <v>9310</v>
      </c>
      <c r="G9316" t="b">
        <v>0</v>
      </c>
    </row>
    <row r="9317" spans="5:7" x14ac:dyDescent="0.25">
      <c r="E9317">
        <v>9311</v>
      </c>
      <c r="G9317" t="b">
        <v>0</v>
      </c>
    </row>
    <row r="9318" spans="5:7" x14ac:dyDescent="0.25">
      <c r="E9318">
        <v>9312</v>
      </c>
      <c r="G9318" t="b">
        <v>1</v>
      </c>
    </row>
    <row r="9319" spans="5:7" x14ac:dyDescent="0.25">
      <c r="E9319">
        <v>9313</v>
      </c>
      <c r="G9319" t="b">
        <v>0</v>
      </c>
    </row>
    <row r="9320" spans="5:7" x14ac:dyDescent="0.25">
      <c r="E9320">
        <v>9314</v>
      </c>
      <c r="G9320" t="b">
        <v>0</v>
      </c>
    </row>
    <row r="9321" spans="5:7" x14ac:dyDescent="0.25">
      <c r="E9321">
        <v>9315</v>
      </c>
      <c r="G9321" t="b">
        <v>1</v>
      </c>
    </row>
    <row r="9322" spans="5:7" x14ac:dyDescent="0.25">
      <c r="E9322">
        <v>9316</v>
      </c>
      <c r="G9322" t="b">
        <v>0</v>
      </c>
    </row>
    <row r="9323" spans="5:7" x14ac:dyDescent="0.25">
      <c r="E9323">
        <v>9317</v>
      </c>
      <c r="G9323" t="b">
        <v>0</v>
      </c>
    </row>
    <row r="9324" spans="5:7" x14ac:dyDescent="0.25">
      <c r="E9324">
        <v>9318</v>
      </c>
      <c r="G9324" t="b">
        <v>0</v>
      </c>
    </row>
    <row r="9325" spans="5:7" x14ac:dyDescent="0.25">
      <c r="E9325">
        <v>9319</v>
      </c>
      <c r="G9325" t="b">
        <v>0</v>
      </c>
    </row>
    <row r="9326" spans="5:7" x14ac:dyDescent="0.25">
      <c r="E9326">
        <v>9320</v>
      </c>
      <c r="G9326" t="b">
        <v>0</v>
      </c>
    </row>
    <row r="9327" spans="5:7" x14ac:dyDescent="0.25">
      <c r="E9327">
        <v>9321</v>
      </c>
      <c r="G9327" t="b">
        <v>0</v>
      </c>
    </row>
    <row r="9328" spans="5:7" x14ac:dyDescent="0.25">
      <c r="E9328">
        <v>9322</v>
      </c>
      <c r="G9328" t="b">
        <v>0</v>
      </c>
    </row>
    <row r="9329" spans="5:7" x14ac:dyDescent="0.25">
      <c r="E9329">
        <v>9323</v>
      </c>
      <c r="G9329" t="b">
        <v>0</v>
      </c>
    </row>
    <row r="9330" spans="5:7" x14ac:dyDescent="0.25">
      <c r="E9330">
        <v>9324</v>
      </c>
      <c r="G9330" t="b">
        <v>0</v>
      </c>
    </row>
    <row r="9331" spans="5:7" x14ac:dyDescent="0.25">
      <c r="E9331">
        <v>9325</v>
      </c>
      <c r="G9331" t="b">
        <v>0</v>
      </c>
    </row>
    <row r="9332" spans="5:7" x14ac:dyDescent="0.25">
      <c r="E9332">
        <v>9326</v>
      </c>
      <c r="G9332" t="b">
        <v>0</v>
      </c>
    </row>
    <row r="9333" spans="5:7" x14ac:dyDescent="0.25">
      <c r="E9333">
        <v>9327</v>
      </c>
      <c r="G9333" t="b">
        <v>0</v>
      </c>
    </row>
    <row r="9334" spans="5:7" x14ac:dyDescent="0.25">
      <c r="E9334">
        <v>9328</v>
      </c>
      <c r="G9334" t="b">
        <v>0</v>
      </c>
    </row>
    <row r="9335" spans="5:7" x14ac:dyDescent="0.25">
      <c r="E9335">
        <v>9329</v>
      </c>
      <c r="G9335" t="b">
        <v>0</v>
      </c>
    </row>
    <row r="9336" spans="5:7" x14ac:dyDescent="0.25">
      <c r="E9336">
        <v>9330</v>
      </c>
      <c r="G9336" t="b">
        <v>0</v>
      </c>
    </row>
    <row r="9337" spans="5:7" x14ac:dyDescent="0.25">
      <c r="E9337">
        <v>9331</v>
      </c>
      <c r="G9337" t="b">
        <v>0</v>
      </c>
    </row>
    <row r="9338" spans="5:7" x14ac:dyDescent="0.25">
      <c r="E9338">
        <v>9332</v>
      </c>
      <c r="G9338" t="b">
        <v>0</v>
      </c>
    </row>
    <row r="9339" spans="5:7" x14ac:dyDescent="0.25">
      <c r="E9339">
        <v>9333</v>
      </c>
      <c r="G9339" t="b">
        <v>0</v>
      </c>
    </row>
    <row r="9340" spans="5:7" x14ac:dyDescent="0.25">
      <c r="E9340">
        <v>9334</v>
      </c>
      <c r="G9340" t="b">
        <v>0</v>
      </c>
    </row>
    <row r="9341" spans="5:7" x14ac:dyDescent="0.25">
      <c r="E9341">
        <v>9335</v>
      </c>
      <c r="G9341" t="b">
        <v>0</v>
      </c>
    </row>
    <row r="9342" spans="5:7" x14ac:dyDescent="0.25">
      <c r="E9342">
        <v>9336</v>
      </c>
      <c r="G9342" t="b">
        <v>0</v>
      </c>
    </row>
    <row r="9343" spans="5:7" x14ac:dyDescent="0.25">
      <c r="E9343">
        <v>9337</v>
      </c>
      <c r="G9343" t="b">
        <v>0</v>
      </c>
    </row>
    <row r="9344" spans="5:7" x14ac:dyDescent="0.25">
      <c r="E9344">
        <v>9338</v>
      </c>
      <c r="G9344" t="b">
        <v>0</v>
      </c>
    </row>
    <row r="9345" spans="5:7" x14ac:dyDescent="0.25">
      <c r="E9345">
        <v>9339</v>
      </c>
      <c r="G9345" t="b">
        <v>0</v>
      </c>
    </row>
    <row r="9346" spans="5:7" x14ac:dyDescent="0.25">
      <c r="E9346">
        <v>9340</v>
      </c>
      <c r="G9346" t="b">
        <v>0</v>
      </c>
    </row>
    <row r="9347" spans="5:7" x14ac:dyDescent="0.25">
      <c r="E9347">
        <v>9341</v>
      </c>
      <c r="G9347" t="b">
        <v>0</v>
      </c>
    </row>
    <row r="9348" spans="5:7" x14ac:dyDescent="0.25">
      <c r="E9348">
        <v>9342</v>
      </c>
      <c r="G9348" t="b">
        <v>0</v>
      </c>
    </row>
    <row r="9349" spans="5:7" x14ac:dyDescent="0.25">
      <c r="E9349">
        <v>9343</v>
      </c>
      <c r="G9349" t="b">
        <v>0</v>
      </c>
    </row>
    <row r="9350" spans="5:7" x14ac:dyDescent="0.25">
      <c r="E9350">
        <v>9344</v>
      </c>
      <c r="G9350" t="b">
        <v>0</v>
      </c>
    </row>
    <row r="9351" spans="5:7" x14ac:dyDescent="0.25">
      <c r="E9351">
        <v>9345</v>
      </c>
      <c r="G9351" t="b">
        <v>0</v>
      </c>
    </row>
    <row r="9352" spans="5:7" x14ac:dyDescent="0.25">
      <c r="E9352">
        <v>9346</v>
      </c>
      <c r="G9352" t="b">
        <v>0</v>
      </c>
    </row>
    <row r="9353" spans="5:7" x14ac:dyDescent="0.25">
      <c r="E9353">
        <v>9347</v>
      </c>
      <c r="G9353" t="b">
        <v>0</v>
      </c>
    </row>
    <row r="9354" spans="5:7" x14ac:dyDescent="0.25">
      <c r="E9354">
        <v>9348</v>
      </c>
      <c r="G9354" t="b">
        <v>0</v>
      </c>
    </row>
    <row r="9355" spans="5:7" x14ac:dyDescent="0.25">
      <c r="E9355">
        <v>9349</v>
      </c>
      <c r="G9355" t="b">
        <v>1</v>
      </c>
    </row>
    <row r="9356" spans="5:7" x14ac:dyDescent="0.25">
      <c r="E9356">
        <v>9350</v>
      </c>
      <c r="G9356" t="b">
        <v>0</v>
      </c>
    </row>
    <row r="9357" spans="5:7" x14ac:dyDescent="0.25">
      <c r="E9357">
        <v>9351</v>
      </c>
      <c r="G9357" t="b">
        <v>0</v>
      </c>
    </row>
    <row r="9358" spans="5:7" x14ac:dyDescent="0.25">
      <c r="E9358">
        <v>9352</v>
      </c>
      <c r="G9358" t="b">
        <v>0</v>
      </c>
    </row>
    <row r="9359" spans="5:7" x14ac:dyDescent="0.25">
      <c r="E9359">
        <v>9353</v>
      </c>
      <c r="G9359" t="b">
        <v>0</v>
      </c>
    </row>
    <row r="9360" spans="5:7" x14ac:dyDescent="0.25">
      <c r="E9360">
        <v>9354</v>
      </c>
      <c r="G9360" t="b">
        <v>1</v>
      </c>
    </row>
    <row r="9361" spans="5:7" x14ac:dyDescent="0.25">
      <c r="E9361">
        <v>9355</v>
      </c>
      <c r="G9361" t="b">
        <v>0</v>
      </c>
    </row>
    <row r="9362" spans="5:7" x14ac:dyDescent="0.25">
      <c r="E9362">
        <v>9356</v>
      </c>
      <c r="G9362" t="b">
        <v>0</v>
      </c>
    </row>
    <row r="9363" spans="5:7" x14ac:dyDescent="0.25">
      <c r="E9363">
        <v>9357</v>
      </c>
      <c r="G9363" t="b">
        <v>0</v>
      </c>
    </row>
    <row r="9364" spans="5:7" x14ac:dyDescent="0.25">
      <c r="E9364">
        <v>9358</v>
      </c>
      <c r="G9364" t="b">
        <v>0</v>
      </c>
    </row>
    <row r="9365" spans="5:7" x14ac:dyDescent="0.25">
      <c r="E9365">
        <v>9359</v>
      </c>
      <c r="G9365" t="b">
        <v>0</v>
      </c>
    </row>
    <row r="9366" spans="5:7" x14ac:dyDescent="0.25">
      <c r="E9366">
        <v>9360</v>
      </c>
      <c r="G9366" t="b">
        <v>0</v>
      </c>
    </row>
    <row r="9367" spans="5:7" x14ac:dyDescent="0.25">
      <c r="E9367">
        <v>9361</v>
      </c>
      <c r="G9367" t="b">
        <v>0</v>
      </c>
    </row>
    <row r="9368" spans="5:7" x14ac:dyDescent="0.25">
      <c r="E9368">
        <v>9362</v>
      </c>
      <c r="G9368" t="b">
        <v>0</v>
      </c>
    </row>
    <row r="9369" spans="5:7" x14ac:dyDescent="0.25">
      <c r="E9369">
        <v>9363</v>
      </c>
      <c r="G9369" t="b">
        <v>0</v>
      </c>
    </row>
    <row r="9370" spans="5:7" x14ac:dyDescent="0.25">
      <c r="E9370">
        <v>9364</v>
      </c>
      <c r="G9370" t="b">
        <v>0</v>
      </c>
    </row>
    <row r="9371" spans="5:7" x14ac:dyDescent="0.25">
      <c r="E9371">
        <v>9365</v>
      </c>
      <c r="G9371" t="b">
        <v>0</v>
      </c>
    </row>
    <row r="9372" spans="5:7" x14ac:dyDescent="0.25">
      <c r="E9372">
        <v>9366</v>
      </c>
      <c r="G9372" t="b">
        <v>0</v>
      </c>
    </row>
    <row r="9373" spans="5:7" x14ac:dyDescent="0.25">
      <c r="E9373">
        <v>9367</v>
      </c>
      <c r="G9373" t="b">
        <v>0</v>
      </c>
    </row>
    <row r="9374" spans="5:7" x14ac:dyDescent="0.25">
      <c r="E9374">
        <v>9368</v>
      </c>
      <c r="G9374" t="b">
        <v>0</v>
      </c>
    </row>
    <row r="9375" spans="5:7" x14ac:dyDescent="0.25">
      <c r="E9375">
        <v>9369</v>
      </c>
      <c r="G9375" t="b">
        <v>0</v>
      </c>
    </row>
    <row r="9376" spans="5:7" x14ac:dyDescent="0.25">
      <c r="E9376">
        <v>9370</v>
      </c>
      <c r="G9376" t="b">
        <v>0</v>
      </c>
    </row>
    <row r="9377" spans="5:7" x14ac:dyDescent="0.25">
      <c r="E9377">
        <v>9371</v>
      </c>
      <c r="G9377" t="b">
        <v>1</v>
      </c>
    </row>
    <row r="9378" spans="5:7" x14ac:dyDescent="0.25">
      <c r="E9378">
        <v>9372</v>
      </c>
      <c r="G9378" t="b">
        <v>0</v>
      </c>
    </row>
    <row r="9379" spans="5:7" x14ac:dyDescent="0.25">
      <c r="E9379">
        <v>9373</v>
      </c>
      <c r="G9379" t="b">
        <v>0</v>
      </c>
    </row>
    <row r="9380" spans="5:7" x14ac:dyDescent="0.25">
      <c r="E9380">
        <v>9374</v>
      </c>
      <c r="G9380" t="b">
        <v>0</v>
      </c>
    </row>
    <row r="9381" spans="5:7" x14ac:dyDescent="0.25">
      <c r="E9381">
        <v>9375</v>
      </c>
      <c r="G9381" t="b">
        <v>0</v>
      </c>
    </row>
    <row r="9382" spans="5:7" x14ac:dyDescent="0.25">
      <c r="E9382">
        <v>9376</v>
      </c>
      <c r="G9382" t="b">
        <v>0</v>
      </c>
    </row>
    <row r="9383" spans="5:7" x14ac:dyDescent="0.25">
      <c r="E9383">
        <v>9377</v>
      </c>
      <c r="G9383" t="b">
        <v>0</v>
      </c>
    </row>
    <row r="9384" spans="5:7" x14ac:dyDescent="0.25">
      <c r="E9384">
        <v>9378</v>
      </c>
      <c r="G9384" t="b">
        <v>0</v>
      </c>
    </row>
    <row r="9385" spans="5:7" x14ac:dyDescent="0.25">
      <c r="E9385">
        <v>9379</v>
      </c>
      <c r="G9385" t="b">
        <v>0</v>
      </c>
    </row>
    <row r="9386" spans="5:7" x14ac:dyDescent="0.25">
      <c r="E9386">
        <v>9380</v>
      </c>
      <c r="G9386" t="b">
        <v>0</v>
      </c>
    </row>
    <row r="9387" spans="5:7" x14ac:dyDescent="0.25">
      <c r="E9387">
        <v>9381</v>
      </c>
      <c r="G9387" t="b">
        <v>0</v>
      </c>
    </row>
    <row r="9388" spans="5:7" x14ac:dyDescent="0.25">
      <c r="E9388">
        <v>9382</v>
      </c>
      <c r="G9388" t="b">
        <v>0</v>
      </c>
    </row>
    <row r="9389" spans="5:7" x14ac:dyDescent="0.25">
      <c r="E9389">
        <v>9383</v>
      </c>
      <c r="G9389" t="b">
        <v>0</v>
      </c>
    </row>
    <row r="9390" spans="5:7" x14ac:dyDescent="0.25">
      <c r="E9390">
        <v>9384</v>
      </c>
      <c r="G9390" t="b">
        <v>0</v>
      </c>
    </row>
    <row r="9391" spans="5:7" x14ac:dyDescent="0.25">
      <c r="E9391">
        <v>9385</v>
      </c>
      <c r="G9391" t="b">
        <v>0</v>
      </c>
    </row>
    <row r="9392" spans="5:7" x14ac:dyDescent="0.25">
      <c r="E9392">
        <v>9386</v>
      </c>
      <c r="G9392" t="b">
        <v>0</v>
      </c>
    </row>
    <row r="9393" spans="5:7" x14ac:dyDescent="0.25">
      <c r="E9393">
        <v>9387</v>
      </c>
      <c r="G9393" t="b">
        <v>1</v>
      </c>
    </row>
    <row r="9394" spans="5:7" x14ac:dyDescent="0.25">
      <c r="E9394">
        <v>9388</v>
      </c>
      <c r="G9394" t="b">
        <v>1</v>
      </c>
    </row>
    <row r="9395" spans="5:7" x14ac:dyDescent="0.25">
      <c r="E9395">
        <v>9389</v>
      </c>
      <c r="G9395" t="b">
        <v>0</v>
      </c>
    </row>
    <row r="9396" spans="5:7" x14ac:dyDescent="0.25">
      <c r="E9396">
        <v>9390</v>
      </c>
      <c r="G9396" t="b">
        <v>0</v>
      </c>
    </row>
    <row r="9397" spans="5:7" x14ac:dyDescent="0.25">
      <c r="E9397">
        <v>9391</v>
      </c>
      <c r="G9397" t="b">
        <v>0</v>
      </c>
    </row>
    <row r="9398" spans="5:7" x14ac:dyDescent="0.25">
      <c r="E9398">
        <v>9392</v>
      </c>
      <c r="G9398" t="b">
        <v>0</v>
      </c>
    </row>
    <row r="9399" spans="5:7" x14ac:dyDescent="0.25">
      <c r="E9399">
        <v>9393</v>
      </c>
      <c r="G9399" t="b">
        <v>0</v>
      </c>
    </row>
    <row r="9400" spans="5:7" x14ac:dyDescent="0.25">
      <c r="E9400">
        <v>9394</v>
      </c>
      <c r="G9400" t="b">
        <v>0</v>
      </c>
    </row>
    <row r="9401" spans="5:7" x14ac:dyDescent="0.25">
      <c r="E9401">
        <v>9395</v>
      </c>
      <c r="G9401" t="b">
        <v>0</v>
      </c>
    </row>
    <row r="9402" spans="5:7" x14ac:dyDescent="0.25">
      <c r="E9402">
        <v>9396</v>
      </c>
      <c r="G9402" t="b">
        <v>0</v>
      </c>
    </row>
    <row r="9403" spans="5:7" x14ac:dyDescent="0.25">
      <c r="E9403">
        <v>9397</v>
      </c>
      <c r="G9403" t="b">
        <v>1</v>
      </c>
    </row>
    <row r="9404" spans="5:7" x14ac:dyDescent="0.25">
      <c r="E9404">
        <v>9398</v>
      </c>
      <c r="G9404" t="b">
        <v>0</v>
      </c>
    </row>
    <row r="9405" spans="5:7" x14ac:dyDescent="0.25">
      <c r="E9405">
        <v>9399</v>
      </c>
      <c r="G9405" t="b">
        <v>0</v>
      </c>
    </row>
    <row r="9406" spans="5:7" x14ac:dyDescent="0.25">
      <c r="E9406">
        <v>9400</v>
      </c>
      <c r="G9406" t="b">
        <v>0</v>
      </c>
    </row>
    <row r="9407" spans="5:7" x14ac:dyDescent="0.25">
      <c r="E9407">
        <v>9401</v>
      </c>
      <c r="G9407" t="b">
        <v>0</v>
      </c>
    </row>
    <row r="9408" spans="5:7" x14ac:dyDescent="0.25">
      <c r="E9408">
        <v>9402</v>
      </c>
      <c r="G9408" t="b">
        <v>0</v>
      </c>
    </row>
    <row r="9409" spans="5:7" x14ac:dyDescent="0.25">
      <c r="E9409">
        <v>9403</v>
      </c>
      <c r="G9409" t="b">
        <v>0</v>
      </c>
    </row>
    <row r="9410" spans="5:7" x14ac:dyDescent="0.25">
      <c r="E9410">
        <v>9404</v>
      </c>
      <c r="G9410" t="b">
        <v>0</v>
      </c>
    </row>
    <row r="9411" spans="5:7" x14ac:dyDescent="0.25">
      <c r="E9411">
        <v>9405</v>
      </c>
      <c r="G9411" t="b">
        <v>0</v>
      </c>
    </row>
    <row r="9412" spans="5:7" x14ac:dyDescent="0.25">
      <c r="E9412">
        <v>9406</v>
      </c>
      <c r="G9412" t="b">
        <v>1</v>
      </c>
    </row>
    <row r="9413" spans="5:7" x14ac:dyDescent="0.25">
      <c r="E9413">
        <v>9407</v>
      </c>
      <c r="G9413" t="b">
        <v>0</v>
      </c>
    </row>
    <row r="9414" spans="5:7" x14ac:dyDescent="0.25">
      <c r="E9414">
        <v>9408</v>
      </c>
      <c r="G9414" t="b">
        <v>0</v>
      </c>
    </row>
    <row r="9415" spans="5:7" x14ac:dyDescent="0.25">
      <c r="E9415">
        <v>9409</v>
      </c>
      <c r="G9415" t="b">
        <v>0</v>
      </c>
    </row>
    <row r="9416" spans="5:7" x14ac:dyDescent="0.25">
      <c r="E9416">
        <v>9410</v>
      </c>
      <c r="G9416" t="b">
        <v>0</v>
      </c>
    </row>
    <row r="9417" spans="5:7" x14ac:dyDescent="0.25">
      <c r="E9417">
        <v>9411</v>
      </c>
      <c r="G9417" t="b">
        <v>0</v>
      </c>
    </row>
    <row r="9418" spans="5:7" x14ac:dyDescent="0.25">
      <c r="E9418">
        <v>9412</v>
      </c>
      <c r="G9418" t="b">
        <v>0</v>
      </c>
    </row>
    <row r="9419" spans="5:7" x14ac:dyDescent="0.25">
      <c r="E9419">
        <v>9413</v>
      </c>
      <c r="G9419" t="b">
        <v>0</v>
      </c>
    </row>
    <row r="9420" spans="5:7" x14ac:dyDescent="0.25">
      <c r="E9420">
        <v>9414</v>
      </c>
      <c r="G9420" t="b">
        <v>0</v>
      </c>
    </row>
    <row r="9421" spans="5:7" x14ac:dyDescent="0.25">
      <c r="E9421">
        <v>9415</v>
      </c>
      <c r="G9421" t="b">
        <v>0</v>
      </c>
    </row>
    <row r="9422" spans="5:7" x14ac:dyDescent="0.25">
      <c r="E9422">
        <v>9416</v>
      </c>
      <c r="G9422" t="b">
        <v>0</v>
      </c>
    </row>
    <row r="9423" spans="5:7" x14ac:dyDescent="0.25">
      <c r="E9423">
        <v>9417</v>
      </c>
      <c r="G9423" t="b">
        <v>0</v>
      </c>
    </row>
    <row r="9424" spans="5:7" x14ac:dyDescent="0.25">
      <c r="E9424">
        <v>9418</v>
      </c>
      <c r="G9424" t="b">
        <v>0</v>
      </c>
    </row>
    <row r="9425" spans="5:7" x14ac:dyDescent="0.25">
      <c r="E9425">
        <v>9419</v>
      </c>
      <c r="G9425" t="b">
        <v>0</v>
      </c>
    </row>
    <row r="9426" spans="5:7" x14ac:dyDescent="0.25">
      <c r="E9426">
        <v>9420</v>
      </c>
      <c r="G9426" t="b">
        <v>1</v>
      </c>
    </row>
    <row r="9427" spans="5:7" x14ac:dyDescent="0.25">
      <c r="E9427">
        <v>9421</v>
      </c>
      <c r="G9427" t="b">
        <v>0</v>
      </c>
    </row>
    <row r="9428" spans="5:7" x14ac:dyDescent="0.25">
      <c r="E9428">
        <v>9422</v>
      </c>
      <c r="G9428" t="b">
        <v>0</v>
      </c>
    </row>
    <row r="9429" spans="5:7" x14ac:dyDescent="0.25">
      <c r="E9429">
        <v>9423</v>
      </c>
      <c r="G9429" t="b">
        <v>0</v>
      </c>
    </row>
    <row r="9430" spans="5:7" x14ac:dyDescent="0.25">
      <c r="E9430">
        <v>9424</v>
      </c>
      <c r="G9430" t="b">
        <v>0</v>
      </c>
    </row>
    <row r="9431" spans="5:7" x14ac:dyDescent="0.25">
      <c r="E9431">
        <v>9425</v>
      </c>
      <c r="G9431" t="b">
        <v>1</v>
      </c>
    </row>
    <row r="9432" spans="5:7" x14ac:dyDescent="0.25">
      <c r="E9432">
        <v>9426</v>
      </c>
      <c r="G9432" t="b">
        <v>0</v>
      </c>
    </row>
    <row r="9433" spans="5:7" x14ac:dyDescent="0.25">
      <c r="E9433">
        <v>9427</v>
      </c>
      <c r="G9433" t="b">
        <v>0</v>
      </c>
    </row>
    <row r="9434" spans="5:7" x14ac:dyDescent="0.25">
      <c r="E9434">
        <v>9428</v>
      </c>
      <c r="G9434" t="b">
        <v>0</v>
      </c>
    </row>
    <row r="9435" spans="5:7" x14ac:dyDescent="0.25">
      <c r="E9435">
        <v>9429</v>
      </c>
      <c r="G9435" t="b">
        <v>0</v>
      </c>
    </row>
    <row r="9436" spans="5:7" x14ac:dyDescent="0.25">
      <c r="E9436">
        <v>9430</v>
      </c>
      <c r="G9436" t="b">
        <v>0</v>
      </c>
    </row>
    <row r="9437" spans="5:7" x14ac:dyDescent="0.25">
      <c r="E9437">
        <v>9431</v>
      </c>
      <c r="G9437" t="b">
        <v>0</v>
      </c>
    </row>
    <row r="9438" spans="5:7" x14ac:dyDescent="0.25">
      <c r="E9438">
        <v>9432</v>
      </c>
      <c r="G9438" t="b">
        <v>0</v>
      </c>
    </row>
    <row r="9439" spans="5:7" x14ac:dyDescent="0.25">
      <c r="E9439">
        <v>9433</v>
      </c>
      <c r="G9439" t="b">
        <v>0</v>
      </c>
    </row>
    <row r="9440" spans="5:7" x14ac:dyDescent="0.25">
      <c r="E9440">
        <v>9434</v>
      </c>
      <c r="G9440" t="b">
        <v>0</v>
      </c>
    </row>
    <row r="9441" spans="5:7" x14ac:dyDescent="0.25">
      <c r="E9441">
        <v>9435</v>
      </c>
      <c r="G9441" t="b">
        <v>0</v>
      </c>
    </row>
    <row r="9442" spans="5:7" x14ac:dyDescent="0.25">
      <c r="E9442">
        <v>9436</v>
      </c>
      <c r="G9442" t="b">
        <v>0</v>
      </c>
    </row>
    <row r="9443" spans="5:7" x14ac:dyDescent="0.25">
      <c r="E9443">
        <v>9437</v>
      </c>
      <c r="G9443" t="b">
        <v>0</v>
      </c>
    </row>
    <row r="9444" spans="5:7" x14ac:dyDescent="0.25">
      <c r="E9444">
        <v>9438</v>
      </c>
      <c r="G9444" t="b">
        <v>1</v>
      </c>
    </row>
    <row r="9445" spans="5:7" x14ac:dyDescent="0.25">
      <c r="E9445">
        <v>9439</v>
      </c>
      <c r="G9445" t="b">
        <v>0</v>
      </c>
    </row>
    <row r="9446" spans="5:7" x14ac:dyDescent="0.25">
      <c r="E9446">
        <v>9440</v>
      </c>
      <c r="G9446" t="b">
        <v>1</v>
      </c>
    </row>
    <row r="9447" spans="5:7" x14ac:dyDescent="0.25">
      <c r="E9447">
        <v>9441</v>
      </c>
      <c r="G9447" t="b">
        <v>0</v>
      </c>
    </row>
    <row r="9448" spans="5:7" x14ac:dyDescent="0.25">
      <c r="E9448">
        <v>9442</v>
      </c>
      <c r="G9448" t="b">
        <v>0</v>
      </c>
    </row>
    <row r="9449" spans="5:7" x14ac:dyDescent="0.25">
      <c r="E9449">
        <v>9443</v>
      </c>
      <c r="G9449" t="b">
        <v>0</v>
      </c>
    </row>
    <row r="9450" spans="5:7" x14ac:dyDescent="0.25">
      <c r="E9450">
        <v>9444</v>
      </c>
      <c r="G9450" t="b">
        <v>0</v>
      </c>
    </row>
    <row r="9451" spans="5:7" x14ac:dyDescent="0.25">
      <c r="E9451">
        <v>9445</v>
      </c>
      <c r="G9451" t="b">
        <v>0</v>
      </c>
    </row>
    <row r="9452" spans="5:7" x14ac:dyDescent="0.25">
      <c r="E9452">
        <v>9446</v>
      </c>
      <c r="G9452" t="b">
        <v>0</v>
      </c>
    </row>
    <row r="9453" spans="5:7" x14ac:dyDescent="0.25">
      <c r="E9453">
        <v>9447</v>
      </c>
      <c r="G9453" t="b">
        <v>0</v>
      </c>
    </row>
    <row r="9454" spans="5:7" x14ac:dyDescent="0.25">
      <c r="E9454">
        <v>9448</v>
      </c>
      <c r="G9454" t="b">
        <v>0</v>
      </c>
    </row>
    <row r="9455" spans="5:7" x14ac:dyDescent="0.25">
      <c r="E9455">
        <v>9449</v>
      </c>
      <c r="G9455" t="b">
        <v>0</v>
      </c>
    </row>
    <row r="9456" spans="5:7" x14ac:dyDescent="0.25">
      <c r="E9456">
        <v>9450</v>
      </c>
      <c r="G9456" t="b">
        <v>0</v>
      </c>
    </row>
    <row r="9457" spans="5:7" x14ac:dyDescent="0.25">
      <c r="E9457">
        <v>9451</v>
      </c>
      <c r="G9457" t="b">
        <v>0</v>
      </c>
    </row>
    <row r="9458" spans="5:7" x14ac:dyDescent="0.25">
      <c r="E9458">
        <v>9452</v>
      </c>
      <c r="G9458" t="b">
        <v>0</v>
      </c>
    </row>
    <row r="9459" spans="5:7" x14ac:dyDescent="0.25">
      <c r="E9459">
        <v>9453</v>
      </c>
      <c r="G9459" t="b">
        <v>0</v>
      </c>
    </row>
    <row r="9460" spans="5:7" x14ac:dyDescent="0.25">
      <c r="E9460">
        <v>9454</v>
      </c>
      <c r="G9460" t="b">
        <v>0</v>
      </c>
    </row>
    <row r="9461" spans="5:7" x14ac:dyDescent="0.25">
      <c r="E9461">
        <v>9455</v>
      </c>
      <c r="G9461" t="b">
        <v>0</v>
      </c>
    </row>
    <row r="9462" spans="5:7" x14ac:dyDescent="0.25">
      <c r="E9462">
        <v>9456</v>
      </c>
      <c r="G9462" t="b">
        <v>1</v>
      </c>
    </row>
    <row r="9463" spans="5:7" x14ac:dyDescent="0.25">
      <c r="E9463">
        <v>9457</v>
      </c>
      <c r="G9463" t="b">
        <v>0</v>
      </c>
    </row>
    <row r="9464" spans="5:7" x14ac:dyDescent="0.25">
      <c r="E9464">
        <v>9458</v>
      </c>
      <c r="G9464" t="b">
        <v>0</v>
      </c>
    </row>
    <row r="9465" spans="5:7" x14ac:dyDescent="0.25">
      <c r="E9465">
        <v>9459</v>
      </c>
      <c r="G9465" t="b">
        <v>0</v>
      </c>
    </row>
    <row r="9466" spans="5:7" x14ac:dyDescent="0.25">
      <c r="E9466">
        <v>9460</v>
      </c>
      <c r="G9466" t="b">
        <v>0</v>
      </c>
    </row>
    <row r="9467" spans="5:7" x14ac:dyDescent="0.25">
      <c r="E9467">
        <v>9461</v>
      </c>
      <c r="G9467" t="b">
        <v>1</v>
      </c>
    </row>
    <row r="9468" spans="5:7" x14ac:dyDescent="0.25">
      <c r="E9468">
        <v>9462</v>
      </c>
      <c r="G9468" t="b">
        <v>0</v>
      </c>
    </row>
    <row r="9469" spans="5:7" x14ac:dyDescent="0.25">
      <c r="E9469">
        <v>9463</v>
      </c>
      <c r="G9469" t="b">
        <v>0</v>
      </c>
    </row>
    <row r="9470" spans="5:7" x14ac:dyDescent="0.25">
      <c r="E9470">
        <v>9464</v>
      </c>
      <c r="G9470" t="b">
        <v>0</v>
      </c>
    </row>
    <row r="9471" spans="5:7" x14ac:dyDescent="0.25">
      <c r="E9471">
        <v>9465</v>
      </c>
      <c r="G9471" t="b">
        <v>0</v>
      </c>
    </row>
    <row r="9472" spans="5:7" x14ac:dyDescent="0.25">
      <c r="E9472">
        <v>9466</v>
      </c>
      <c r="G9472" t="b">
        <v>0</v>
      </c>
    </row>
    <row r="9473" spans="5:7" x14ac:dyDescent="0.25">
      <c r="E9473">
        <v>9467</v>
      </c>
      <c r="G9473" t="b">
        <v>0</v>
      </c>
    </row>
    <row r="9474" spans="5:7" x14ac:dyDescent="0.25">
      <c r="E9474">
        <v>9468</v>
      </c>
      <c r="G9474" t="b">
        <v>0</v>
      </c>
    </row>
    <row r="9475" spans="5:7" x14ac:dyDescent="0.25">
      <c r="E9475">
        <v>9469</v>
      </c>
      <c r="G9475" t="b">
        <v>0</v>
      </c>
    </row>
    <row r="9476" spans="5:7" x14ac:dyDescent="0.25">
      <c r="E9476">
        <v>9470</v>
      </c>
      <c r="G9476" t="b">
        <v>0</v>
      </c>
    </row>
    <row r="9477" spans="5:7" x14ac:dyDescent="0.25">
      <c r="E9477">
        <v>9471</v>
      </c>
      <c r="G9477" t="b">
        <v>0</v>
      </c>
    </row>
    <row r="9478" spans="5:7" x14ac:dyDescent="0.25">
      <c r="E9478">
        <v>9472</v>
      </c>
      <c r="G9478" t="b">
        <v>1</v>
      </c>
    </row>
    <row r="9479" spans="5:7" x14ac:dyDescent="0.25">
      <c r="E9479">
        <v>9473</v>
      </c>
      <c r="G9479" t="b">
        <v>0</v>
      </c>
    </row>
    <row r="9480" spans="5:7" x14ac:dyDescent="0.25">
      <c r="E9480">
        <v>9474</v>
      </c>
      <c r="G9480" t="b">
        <v>0</v>
      </c>
    </row>
    <row r="9481" spans="5:7" x14ac:dyDescent="0.25">
      <c r="E9481">
        <v>9475</v>
      </c>
      <c r="G9481" t="b">
        <v>0</v>
      </c>
    </row>
    <row r="9482" spans="5:7" x14ac:dyDescent="0.25">
      <c r="E9482">
        <v>9476</v>
      </c>
      <c r="G9482" t="b">
        <v>0</v>
      </c>
    </row>
    <row r="9483" spans="5:7" x14ac:dyDescent="0.25">
      <c r="E9483">
        <v>9477</v>
      </c>
      <c r="G9483" t="b">
        <v>0</v>
      </c>
    </row>
    <row r="9484" spans="5:7" x14ac:dyDescent="0.25">
      <c r="E9484">
        <v>9478</v>
      </c>
      <c r="G9484" t="b">
        <v>0</v>
      </c>
    </row>
    <row r="9485" spans="5:7" x14ac:dyDescent="0.25">
      <c r="E9485">
        <v>9479</v>
      </c>
      <c r="G9485" t="b">
        <v>0</v>
      </c>
    </row>
    <row r="9486" spans="5:7" x14ac:dyDescent="0.25">
      <c r="E9486">
        <v>9480</v>
      </c>
      <c r="G9486" t="b">
        <v>0</v>
      </c>
    </row>
    <row r="9487" spans="5:7" x14ac:dyDescent="0.25">
      <c r="E9487">
        <v>9481</v>
      </c>
      <c r="G9487" t="b">
        <v>0</v>
      </c>
    </row>
    <row r="9488" spans="5:7" x14ac:dyDescent="0.25">
      <c r="E9488">
        <v>9482</v>
      </c>
      <c r="G9488" t="b">
        <v>0</v>
      </c>
    </row>
    <row r="9489" spans="5:7" x14ac:dyDescent="0.25">
      <c r="E9489">
        <v>9483</v>
      </c>
      <c r="G9489" t="b">
        <v>0</v>
      </c>
    </row>
    <row r="9490" spans="5:7" x14ac:dyDescent="0.25">
      <c r="E9490">
        <v>9484</v>
      </c>
      <c r="G9490" t="b">
        <v>0</v>
      </c>
    </row>
    <row r="9491" spans="5:7" x14ac:dyDescent="0.25">
      <c r="E9491">
        <v>9485</v>
      </c>
      <c r="G9491" t="b">
        <v>0</v>
      </c>
    </row>
    <row r="9492" spans="5:7" x14ac:dyDescent="0.25">
      <c r="E9492">
        <v>9486</v>
      </c>
      <c r="G9492" t="b">
        <v>0</v>
      </c>
    </row>
    <row r="9493" spans="5:7" x14ac:dyDescent="0.25">
      <c r="E9493">
        <v>9487</v>
      </c>
      <c r="G9493" t="b">
        <v>0</v>
      </c>
    </row>
    <row r="9494" spans="5:7" x14ac:dyDescent="0.25">
      <c r="E9494">
        <v>9488</v>
      </c>
      <c r="G9494" t="b">
        <v>0</v>
      </c>
    </row>
    <row r="9495" spans="5:7" x14ac:dyDescent="0.25">
      <c r="E9495">
        <v>9489</v>
      </c>
      <c r="G9495" t="b">
        <v>0</v>
      </c>
    </row>
    <row r="9496" spans="5:7" x14ac:dyDescent="0.25">
      <c r="E9496">
        <v>9490</v>
      </c>
      <c r="G9496" t="b">
        <v>0</v>
      </c>
    </row>
    <row r="9497" spans="5:7" x14ac:dyDescent="0.25">
      <c r="E9497">
        <v>9491</v>
      </c>
      <c r="G9497" t="b">
        <v>1</v>
      </c>
    </row>
    <row r="9498" spans="5:7" x14ac:dyDescent="0.25">
      <c r="E9498">
        <v>9492</v>
      </c>
      <c r="G9498" t="b">
        <v>0</v>
      </c>
    </row>
    <row r="9499" spans="5:7" x14ac:dyDescent="0.25">
      <c r="E9499">
        <v>9493</v>
      </c>
      <c r="G9499" t="b">
        <v>0</v>
      </c>
    </row>
    <row r="9500" spans="5:7" x14ac:dyDescent="0.25">
      <c r="E9500">
        <v>9494</v>
      </c>
      <c r="G9500" t="b">
        <v>0</v>
      </c>
    </row>
    <row r="9501" spans="5:7" x14ac:dyDescent="0.25">
      <c r="E9501">
        <v>9495</v>
      </c>
      <c r="G9501" t="b">
        <v>1</v>
      </c>
    </row>
    <row r="9502" spans="5:7" x14ac:dyDescent="0.25">
      <c r="E9502">
        <v>9496</v>
      </c>
      <c r="G9502" t="b">
        <v>0</v>
      </c>
    </row>
    <row r="9503" spans="5:7" x14ac:dyDescent="0.25">
      <c r="E9503">
        <v>9497</v>
      </c>
      <c r="G9503" t="b">
        <v>0</v>
      </c>
    </row>
    <row r="9504" spans="5:7" x14ac:dyDescent="0.25">
      <c r="E9504">
        <v>9498</v>
      </c>
      <c r="G9504" t="b">
        <v>0</v>
      </c>
    </row>
    <row r="9505" spans="5:7" x14ac:dyDescent="0.25">
      <c r="E9505">
        <v>9499</v>
      </c>
      <c r="G9505" t="b">
        <v>0</v>
      </c>
    </row>
    <row r="9506" spans="5:7" x14ac:dyDescent="0.25">
      <c r="E9506">
        <v>9500</v>
      </c>
      <c r="G9506" t="b">
        <v>0</v>
      </c>
    </row>
    <row r="9507" spans="5:7" x14ac:dyDescent="0.25">
      <c r="E9507">
        <v>9501</v>
      </c>
      <c r="G9507" t="b">
        <v>0</v>
      </c>
    </row>
    <row r="9508" spans="5:7" x14ac:dyDescent="0.25">
      <c r="E9508">
        <v>9502</v>
      </c>
      <c r="G9508" t="b">
        <v>0</v>
      </c>
    </row>
    <row r="9509" spans="5:7" x14ac:dyDescent="0.25">
      <c r="E9509">
        <v>9503</v>
      </c>
      <c r="G9509" t="b">
        <v>0</v>
      </c>
    </row>
    <row r="9510" spans="5:7" x14ac:dyDescent="0.25">
      <c r="E9510">
        <v>9504</v>
      </c>
      <c r="G9510" t="b">
        <v>0</v>
      </c>
    </row>
    <row r="9511" spans="5:7" x14ac:dyDescent="0.25">
      <c r="E9511">
        <v>9505</v>
      </c>
      <c r="G9511" t="b">
        <v>0</v>
      </c>
    </row>
    <row r="9512" spans="5:7" x14ac:dyDescent="0.25">
      <c r="E9512">
        <v>9506</v>
      </c>
      <c r="G9512" t="b">
        <v>0</v>
      </c>
    </row>
    <row r="9513" spans="5:7" x14ac:dyDescent="0.25">
      <c r="E9513">
        <v>9507</v>
      </c>
      <c r="G9513" t="b">
        <v>0</v>
      </c>
    </row>
    <row r="9514" spans="5:7" x14ac:dyDescent="0.25">
      <c r="E9514">
        <v>9508</v>
      </c>
      <c r="G9514" t="b">
        <v>0</v>
      </c>
    </row>
    <row r="9515" spans="5:7" x14ac:dyDescent="0.25">
      <c r="E9515">
        <v>9509</v>
      </c>
      <c r="G9515" t="b">
        <v>0</v>
      </c>
    </row>
    <row r="9516" spans="5:7" x14ac:dyDescent="0.25">
      <c r="E9516">
        <v>9510</v>
      </c>
      <c r="G9516" t="b">
        <v>0</v>
      </c>
    </row>
    <row r="9517" spans="5:7" x14ac:dyDescent="0.25">
      <c r="E9517">
        <v>9511</v>
      </c>
      <c r="G9517" t="b">
        <v>0</v>
      </c>
    </row>
    <row r="9518" spans="5:7" x14ac:dyDescent="0.25">
      <c r="E9518">
        <v>9512</v>
      </c>
      <c r="G9518" t="b">
        <v>0</v>
      </c>
    </row>
    <row r="9519" spans="5:7" x14ac:dyDescent="0.25">
      <c r="E9519">
        <v>9513</v>
      </c>
      <c r="G9519" t="b">
        <v>0</v>
      </c>
    </row>
    <row r="9520" spans="5:7" x14ac:dyDescent="0.25">
      <c r="E9520">
        <v>9514</v>
      </c>
      <c r="G9520" t="b">
        <v>0</v>
      </c>
    </row>
    <row r="9521" spans="5:7" x14ac:dyDescent="0.25">
      <c r="E9521">
        <v>9515</v>
      </c>
      <c r="G9521" t="b">
        <v>0</v>
      </c>
    </row>
    <row r="9522" spans="5:7" x14ac:dyDescent="0.25">
      <c r="E9522">
        <v>9516</v>
      </c>
      <c r="G9522" t="b">
        <v>0</v>
      </c>
    </row>
    <row r="9523" spans="5:7" x14ac:dyDescent="0.25">
      <c r="E9523">
        <v>9517</v>
      </c>
      <c r="G9523" t="b">
        <v>1</v>
      </c>
    </row>
    <row r="9524" spans="5:7" x14ac:dyDescent="0.25">
      <c r="E9524">
        <v>9518</v>
      </c>
      <c r="G9524" t="b">
        <v>0</v>
      </c>
    </row>
    <row r="9525" spans="5:7" x14ac:dyDescent="0.25">
      <c r="E9525">
        <v>9519</v>
      </c>
      <c r="G9525" t="b">
        <v>1</v>
      </c>
    </row>
    <row r="9526" spans="5:7" x14ac:dyDescent="0.25">
      <c r="E9526">
        <v>9520</v>
      </c>
      <c r="G9526" t="b">
        <v>0</v>
      </c>
    </row>
    <row r="9527" spans="5:7" x14ac:dyDescent="0.25">
      <c r="E9527">
        <v>9521</v>
      </c>
      <c r="G9527" t="b">
        <v>0</v>
      </c>
    </row>
    <row r="9528" spans="5:7" x14ac:dyDescent="0.25">
      <c r="E9528">
        <v>9522</v>
      </c>
      <c r="G9528" t="b">
        <v>0</v>
      </c>
    </row>
    <row r="9529" spans="5:7" x14ac:dyDescent="0.25">
      <c r="E9529">
        <v>9523</v>
      </c>
      <c r="G9529" t="b">
        <v>0</v>
      </c>
    </row>
    <row r="9530" spans="5:7" x14ac:dyDescent="0.25">
      <c r="E9530">
        <v>9524</v>
      </c>
      <c r="G9530" t="b">
        <v>0</v>
      </c>
    </row>
    <row r="9531" spans="5:7" x14ac:dyDescent="0.25">
      <c r="E9531">
        <v>9525</v>
      </c>
      <c r="G9531" t="b">
        <v>0</v>
      </c>
    </row>
    <row r="9532" spans="5:7" x14ac:dyDescent="0.25">
      <c r="E9532">
        <v>9526</v>
      </c>
      <c r="G9532" t="b">
        <v>0</v>
      </c>
    </row>
    <row r="9533" spans="5:7" x14ac:dyDescent="0.25">
      <c r="E9533">
        <v>9527</v>
      </c>
      <c r="G9533" t="b">
        <v>0</v>
      </c>
    </row>
    <row r="9534" spans="5:7" x14ac:dyDescent="0.25">
      <c r="E9534">
        <v>9528</v>
      </c>
      <c r="G9534" t="b">
        <v>0</v>
      </c>
    </row>
    <row r="9535" spans="5:7" x14ac:dyDescent="0.25">
      <c r="E9535">
        <v>9529</v>
      </c>
      <c r="G9535" t="b">
        <v>0</v>
      </c>
    </row>
    <row r="9536" spans="5:7" x14ac:dyDescent="0.25">
      <c r="E9536">
        <v>9530</v>
      </c>
      <c r="G9536" t="b">
        <v>0</v>
      </c>
    </row>
    <row r="9537" spans="5:7" x14ac:dyDescent="0.25">
      <c r="E9537">
        <v>9531</v>
      </c>
      <c r="G9537" t="b">
        <v>0</v>
      </c>
    </row>
    <row r="9538" spans="5:7" x14ac:dyDescent="0.25">
      <c r="E9538">
        <v>9532</v>
      </c>
      <c r="G9538" t="b">
        <v>0</v>
      </c>
    </row>
    <row r="9539" spans="5:7" x14ac:dyDescent="0.25">
      <c r="E9539">
        <v>9533</v>
      </c>
      <c r="G9539" t="b">
        <v>0</v>
      </c>
    </row>
    <row r="9540" spans="5:7" x14ac:dyDescent="0.25">
      <c r="E9540">
        <v>9534</v>
      </c>
      <c r="G9540" t="b">
        <v>0</v>
      </c>
    </row>
    <row r="9541" spans="5:7" x14ac:dyDescent="0.25">
      <c r="E9541">
        <v>9535</v>
      </c>
      <c r="G9541" t="b">
        <v>0</v>
      </c>
    </row>
    <row r="9542" spans="5:7" x14ac:dyDescent="0.25">
      <c r="E9542">
        <v>9536</v>
      </c>
      <c r="G9542" t="b">
        <v>0</v>
      </c>
    </row>
    <row r="9543" spans="5:7" x14ac:dyDescent="0.25">
      <c r="E9543">
        <v>9537</v>
      </c>
      <c r="G9543" t="b">
        <v>0</v>
      </c>
    </row>
    <row r="9544" spans="5:7" x14ac:dyDescent="0.25">
      <c r="E9544">
        <v>9538</v>
      </c>
      <c r="G9544" t="b">
        <v>0</v>
      </c>
    </row>
    <row r="9545" spans="5:7" x14ac:dyDescent="0.25">
      <c r="E9545">
        <v>9539</v>
      </c>
      <c r="G9545" t="b">
        <v>0</v>
      </c>
    </row>
    <row r="9546" spans="5:7" x14ac:dyDescent="0.25">
      <c r="E9546">
        <v>9540</v>
      </c>
      <c r="G9546" t="b">
        <v>0</v>
      </c>
    </row>
    <row r="9547" spans="5:7" x14ac:dyDescent="0.25">
      <c r="E9547">
        <v>9541</v>
      </c>
      <c r="G9547" t="b">
        <v>0</v>
      </c>
    </row>
    <row r="9548" spans="5:7" x14ac:dyDescent="0.25">
      <c r="E9548">
        <v>9542</v>
      </c>
      <c r="G9548" t="b">
        <v>1</v>
      </c>
    </row>
    <row r="9549" spans="5:7" x14ac:dyDescent="0.25">
      <c r="E9549">
        <v>9543</v>
      </c>
      <c r="G9549" t="b">
        <v>0</v>
      </c>
    </row>
    <row r="9550" spans="5:7" x14ac:dyDescent="0.25">
      <c r="E9550">
        <v>9544</v>
      </c>
      <c r="G9550" t="b">
        <v>0</v>
      </c>
    </row>
    <row r="9551" spans="5:7" x14ac:dyDescent="0.25">
      <c r="E9551">
        <v>9545</v>
      </c>
      <c r="G9551" t="b">
        <v>0</v>
      </c>
    </row>
    <row r="9552" spans="5:7" x14ac:dyDescent="0.25">
      <c r="E9552">
        <v>9546</v>
      </c>
      <c r="G9552" t="b">
        <v>0</v>
      </c>
    </row>
    <row r="9553" spans="5:7" x14ac:dyDescent="0.25">
      <c r="E9553">
        <v>9547</v>
      </c>
      <c r="G9553" t="b">
        <v>0</v>
      </c>
    </row>
    <row r="9554" spans="5:7" x14ac:dyDescent="0.25">
      <c r="E9554">
        <v>9548</v>
      </c>
      <c r="G9554" t="b">
        <v>1</v>
      </c>
    </row>
    <row r="9555" spans="5:7" x14ac:dyDescent="0.25">
      <c r="E9555">
        <v>9549</v>
      </c>
      <c r="G9555" t="b">
        <v>0</v>
      </c>
    </row>
    <row r="9556" spans="5:7" x14ac:dyDescent="0.25">
      <c r="E9556">
        <v>9550</v>
      </c>
      <c r="G9556" t="b">
        <v>0</v>
      </c>
    </row>
    <row r="9557" spans="5:7" x14ac:dyDescent="0.25">
      <c r="E9557">
        <v>9551</v>
      </c>
      <c r="G9557" t="b">
        <v>0</v>
      </c>
    </row>
    <row r="9558" spans="5:7" x14ac:dyDescent="0.25">
      <c r="E9558">
        <v>9552</v>
      </c>
      <c r="G9558" t="b">
        <v>0</v>
      </c>
    </row>
    <row r="9559" spans="5:7" x14ac:dyDescent="0.25">
      <c r="E9559">
        <v>9553</v>
      </c>
      <c r="G9559" t="b">
        <v>0</v>
      </c>
    </row>
    <row r="9560" spans="5:7" x14ac:dyDescent="0.25">
      <c r="E9560">
        <v>9554</v>
      </c>
      <c r="G9560" t="b">
        <v>0</v>
      </c>
    </row>
    <row r="9561" spans="5:7" x14ac:dyDescent="0.25">
      <c r="E9561">
        <v>9555</v>
      </c>
      <c r="G9561" t="b">
        <v>0</v>
      </c>
    </row>
    <row r="9562" spans="5:7" x14ac:dyDescent="0.25">
      <c r="E9562">
        <v>9556</v>
      </c>
      <c r="G9562" t="b">
        <v>0</v>
      </c>
    </row>
    <row r="9563" spans="5:7" x14ac:dyDescent="0.25">
      <c r="E9563">
        <v>9557</v>
      </c>
      <c r="G9563" t="b">
        <v>0</v>
      </c>
    </row>
    <row r="9564" spans="5:7" x14ac:dyDescent="0.25">
      <c r="E9564">
        <v>9558</v>
      </c>
      <c r="G9564" t="b">
        <v>1</v>
      </c>
    </row>
    <row r="9565" spans="5:7" x14ac:dyDescent="0.25">
      <c r="E9565">
        <v>9559</v>
      </c>
      <c r="G9565" t="b">
        <v>0</v>
      </c>
    </row>
    <row r="9566" spans="5:7" x14ac:dyDescent="0.25">
      <c r="E9566">
        <v>9560</v>
      </c>
      <c r="G9566" t="b">
        <v>0</v>
      </c>
    </row>
    <row r="9567" spans="5:7" x14ac:dyDescent="0.25">
      <c r="E9567">
        <v>9561</v>
      </c>
      <c r="G9567" t="b">
        <v>1</v>
      </c>
    </row>
    <row r="9568" spans="5:7" x14ac:dyDescent="0.25">
      <c r="E9568">
        <v>9562</v>
      </c>
      <c r="G9568" t="b">
        <v>0</v>
      </c>
    </row>
    <row r="9569" spans="5:7" x14ac:dyDescent="0.25">
      <c r="E9569">
        <v>9563</v>
      </c>
      <c r="G9569" t="b">
        <v>0</v>
      </c>
    </row>
    <row r="9570" spans="5:7" x14ac:dyDescent="0.25">
      <c r="E9570">
        <v>9564</v>
      </c>
      <c r="G9570" t="b">
        <v>0</v>
      </c>
    </row>
    <row r="9571" spans="5:7" x14ac:dyDescent="0.25">
      <c r="E9571">
        <v>9565</v>
      </c>
      <c r="G9571" t="b">
        <v>0</v>
      </c>
    </row>
    <row r="9572" spans="5:7" x14ac:dyDescent="0.25">
      <c r="E9572">
        <v>9566</v>
      </c>
      <c r="G9572" t="b">
        <v>0</v>
      </c>
    </row>
    <row r="9573" spans="5:7" x14ac:dyDescent="0.25">
      <c r="E9573">
        <v>9567</v>
      </c>
      <c r="G9573" t="b">
        <v>0</v>
      </c>
    </row>
    <row r="9574" spans="5:7" x14ac:dyDescent="0.25">
      <c r="E9574">
        <v>9568</v>
      </c>
      <c r="G9574" t="b">
        <v>0</v>
      </c>
    </row>
    <row r="9575" spans="5:7" x14ac:dyDescent="0.25">
      <c r="E9575">
        <v>9569</v>
      </c>
      <c r="G9575" t="b">
        <v>0</v>
      </c>
    </row>
    <row r="9576" spans="5:7" x14ac:dyDescent="0.25">
      <c r="E9576">
        <v>9570</v>
      </c>
      <c r="G9576" t="b">
        <v>0</v>
      </c>
    </row>
    <row r="9577" spans="5:7" x14ac:dyDescent="0.25">
      <c r="E9577">
        <v>9571</v>
      </c>
      <c r="G9577" t="b">
        <v>0</v>
      </c>
    </row>
    <row r="9578" spans="5:7" x14ac:dyDescent="0.25">
      <c r="E9578">
        <v>9572</v>
      </c>
      <c r="G9578" t="b">
        <v>0</v>
      </c>
    </row>
    <row r="9579" spans="5:7" x14ac:dyDescent="0.25">
      <c r="E9579">
        <v>9573</v>
      </c>
      <c r="G9579" t="b">
        <v>0</v>
      </c>
    </row>
    <row r="9580" spans="5:7" x14ac:dyDescent="0.25">
      <c r="E9580">
        <v>9574</v>
      </c>
      <c r="G9580" t="b">
        <v>1</v>
      </c>
    </row>
    <row r="9581" spans="5:7" x14ac:dyDescent="0.25">
      <c r="E9581">
        <v>9575</v>
      </c>
      <c r="G9581" t="b">
        <v>0</v>
      </c>
    </row>
    <row r="9582" spans="5:7" x14ac:dyDescent="0.25">
      <c r="E9582">
        <v>9576</v>
      </c>
      <c r="G9582" t="b">
        <v>0</v>
      </c>
    </row>
    <row r="9583" spans="5:7" x14ac:dyDescent="0.25">
      <c r="E9583">
        <v>9577</v>
      </c>
      <c r="G9583" t="b">
        <v>1</v>
      </c>
    </row>
    <row r="9584" spans="5:7" x14ac:dyDescent="0.25">
      <c r="E9584">
        <v>9578</v>
      </c>
      <c r="G9584" t="b">
        <v>0</v>
      </c>
    </row>
    <row r="9585" spans="5:7" x14ac:dyDescent="0.25">
      <c r="E9585">
        <v>9579</v>
      </c>
      <c r="G9585" t="b">
        <v>0</v>
      </c>
    </row>
    <row r="9586" spans="5:7" x14ac:dyDescent="0.25">
      <c r="E9586">
        <v>9580</v>
      </c>
      <c r="G9586" t="b">
        <v>1</v>
      </c>
    </row>
    <row r="9587" spans="5:7" x14ac:dyDescent="0.25">
      <c r="E9587">
        <v>9581</v>
      </c>
      <c r="G9587" t="b">
        <v>0</v>
      </c>
    </row>
    <row r="9588" spans="5:7" x14ac:dyDescent="0.25">
      <c r="E9588">
        <v>9582</v>
      </c>
      <c r="G9588" t="b">
        <v>0</v>
      </c>
    </row>
    <row r="9589" spans="5:7" x14ac:dyDescent="0.25">
      <c r="E9589">
        <v>9583</v>
      </c>
      <c r="G9589" t="b">
        <v>0</v>
      </c>
    </row>
    <row r="9590" spans="5:7" x14ac:dyDescent="0.25">
      <c r="E9590">
        <v>9584</v>
      </c>
      <c r="G9590" t="b">
        <v>0</v>
      </c>
    </row>
    <row r="9591" spans="5:7" x14ac:dyDescent="0.25">
      <c r="E9591">
        <v>9585</v>
      </c>
      <c r="G9591" t="b">
        <v>1</v>
      </c>
    </row>
    <row r="9592" spans="5:7" x14ac:dyDescent="0.25">
      <c r="E9592">
        <v>9586</v>
      </c>
      <c r="G9592" t="b">
        <v>0</v>
      </c>
    </row>
    <row r="9593" spans="5:7" x14ac:dyDescent="0.25">
      <c r="E9593">
        <v>9587</v>
      </c>
      <c r="G9593" t="b">
        <v>0</v>
      </c>
    </row>
    <row r="9594" spans="5:7" x14ac:dyDescent="0.25">
      <c r="E9594">
        <v>9588</v>
      </c>
      <c r="G9594" t="b">
        <v>0</v>
      </c>
    </row>
    <row r="9595" spans="5:7" x14ac:dyDescent="0.25">
      <c r="E9595">
        <v>9589</v>
      </c>
      <c r="G9595" t="b">
        <v>0</v>
      </c>
    </row>
    <row r="9596" spans="5:7" x14ac:dyDescent="0.25">
      <c r="E9596">
        <v>9590</v>
      </c>
      <c r="G9596" t="b">
        <v>0</v>
      </c>
    </row>
    <row r="9597" spans="5:7" x14ac:dyDescent="0.25">
      <c r="E9597">
        <v>9591</v>
      </c>
      <c r="G9597" t="b">
        <v>0</v>
      </c>
    </row>
    <row r="9598" spans="5:7" x14ac:dyDescent="0.25">
      <c r="E9598">
        <v>9592</v>
      </c>
      <c r="G9598" t="b">
        <v>0</v>
      </c>
    </row>
    <row r="9599" spans="5:7" x14ac:dyDescent="0.25">
      <c r="E9599">
        <v>9593</v>
      </c>
      <c r="G9599" t="b">
        <v>1</v>
      </c>
    </row>
    <row r="9600" spans="5:7" x14ac:dyDescent="0.25">
      <c r="E9600">
        <v>9594</v>
      </c>
      <c r="G9600" t="b">
        <v>1</v>
      </c>
    </row>
    <row r="9601" spans="5:7" x14ac:dyDescent="0.25">
      <c r="E9601">
        <v>9595</v>
      </c>
      <c r="G9601" t="b">
        <v>0</v>
      </c>
    </row>
    <row r="9602" spans="5:7" x14ac:dyDescent="0.25">
      <c r="E9602">
        <v>9596</v>
      </c>
      <c r="G9602" t="b">
        <v>0</v>
      </c>
    </row>
    <row r="9603" spans="5:7" x14ac:dyDescent="0.25">
      <c r="E9603">
        <v>9597</v>
      </c>
      <c r="G9603" t="b">
        <v>0</v>
      </c>
    </row>
    <row r="9604" spans="5:7" x14ac:dyDescent="0.25">
      <c r="E9604">
        <v>9598</v>
      </c>
      <c r="G9604" t="b">
        <v>0</v>
      </c>
    </row>
    <row r="9605" spans="5:7" x14ac:dyDescent="0.25">
      <c r="E9605">
        <v>9599</v>
      </c>
      <c r="G9605" t="b">
        <v>0</v>
      </c>
    </row>
    <row r="9606" spans="5:7" x14ac:dyDescent="0.25">
      <c r="E9606">
        <v>9600</v>
      </c>
      <c r="G9606" t="b">
        <v>0</v>
      </c>
    </row>
    <row r="9607" spans="5:7" x14ac:dyDescent="0.25">
      <c r="E9607">
        <v>9601</v>
      </c>
      <c r="G9607" t="b">
        <v>0</v>
      </c>
    </row>
    <row r="9608" spans="5:7" x14ac:dyDescent="0.25">
      <c r="E9608">
        <v>9602</v>
      </c>
      <c r="G9608" t="b">
        <v>0</v>
      </c>
    </row>
    <row r="9609" spans="5:7" x14ac:dyDescent="0.25">
      <c r="E9609">
        <v>9603</v>
      </c>
      <c r="G9609" t="b">
        <v>0</v>
      </c>
    </row>
    <row r="9610" spans="5:7" x14ac:dyDescent="0.25">
      <c r="E9610">
        <v>9604</v>
      </c>
      <c r="G9610" t="b">
        <v>0</v>
      </c>
    </row>
    <row r="9611" spans="5:7" x14ac:dyDescent="0.25">
      <c r="E9611">
        <v>9605</v>
      </c>
      <c r="G9611" t="b">
        <v>0</v>
      </c>
    </row>
    <row r="9612" spans="5:7" x14ac:dyDescent="0.25">
      <c r="E9612">
        <v>9606</v>
      </c>
      <c r="G9612" t="b">
        <v>0</v>
      </c>
    </row>
    <row r="9613" spans="5:7" x14ac:dyDescent="0.25">
      <c r="E9613">
        <v>9607</v>
      </c>
      <c r="G9613" t="b">
        <v>0</v>
      </c>
    </row>
    <row r="9614" spans="5:7" x14ac:dyDescent="0.25">
      <c r="E9614">
        <v>9608</v>
      </c>
      <c r="G9614" t="b">
        <v>0</v>
      </c>
    </row>
    <row r="9615" spans="5:7" x14ac:dyDescent="0.25">
      <c r="E9615">
        <v>9609</v>
      </c>
      <c r="G9615" t="b">
        <v>1</v>
      </c>
    </row>
    <row r="9616" spans="5:7" x14ac:dyDescent="0.25">
      <c r="E9616">
        <v>9610</v>
      </c>
      <c r="G9616" t="b">
        <v>0</v>
      </c>
    </row>
    <row r="9617" spans="5:7" x14ac:dyDescent="0.25">
      <c r="E9617">
        <v>9611</v>
      </c>
      <c r="G9617" t="b">
        <v>1</v>
      </c>
    </row>
    <row r="9618" spans="5:7" x14ac:dyDescent="0.25">
      <c r="E9618">
        <v>9612</v>
      </c>
      <c r="G9618" t="b">
        <v>1</v>
      </c>
    </row>
    <row r="9619" spans="5:7" x14ac:dyDescent="0.25">
      <c r="E9619">
        <v>9613</v>
      </c>
      <c r="G9619" t="b">
        <v>0</v>
      </c>
    </row>
    <row r="9620" spans="5:7" x14ac:dyDescent="0.25">
      <c r="E9620">
        <v>9614</v>
      </c>
      <c r="G9620" t="b">
        <v>0</v>
      </c>
    </row>
    <row r="9621" spans="5:7" x14ac:dyDescent="0.25">
      <c r="E9621">
        <v>9615</v>
      </c>
      <c r="G9621" t="b">
        <v>0</v>
      </c>
    </row>
    <row r="9622" spans="5:7" x14ac:dyDescent="0.25">
      <c r="E9622">
        <v>9616</v>
      </c>
      <c r="G9622" t="b">
        <v>0</v>
      </c>
    </row>
    <row r="9623" spans="5:7" x14ac:dyDescent="0.25">
      <c r="E9623">
        <v>9617</v>
      </c>
      <c r="G9623" t="b">
        <v>0</v>
      </c>
    </row>
    <row r="9624" spans="5:7" x14ac:dyDescent="0.25">
      <c r="E9624">
        <v>9618</v>
      </c>
      <c r="G9624" t="b">
        <v>0</v>
      </c>
    </row>
    <row r="9625" spans="5:7" x14ac:dyDescent="0.25">
      <c r="E9625">
        <v>9619</v>
      </c>
      <c r="G9625" t="b">
        <v>0</v>
      </c>
    </row>
    <row r="9626" spans="5:7" x14ac:dyDescent="0.25">
      <c r="E9626">
        <v>9620</v>
      </c>
      <c r="G9626" t="b">
        <v>0</v>
      </c>
    </row>
    <row r="9627" spans="5:7" x14ac:dyDescent="0.25">
      <c r="E9627">
        <v>9621</v>
      </c>
      <c r="G9627" t="b">
        <v>0</v>
      </c>
    </row>
    <row r="9628" spans="5:7" x14ac:dyDescent="0.25">
      <c r="E9628">
        <v>9622</v>
      </c>
      <c r="G9628" t="b">
        <v>0</v>
      </c>
    </row>
    <row r="9629" spans="5:7" x14ac:dyDescent="0.25">
      <c r="E9629">
        <v>9623</v>
      </c>
      <c r="G9629" t="b">
        <v>0</v>
      </c>
    </row>
    <row r="9630" spans="5:7" x14ac:dyDescent="0.25">
      <c r="E9630">
        <v>9624</v>
      </c>
      <c r="G9630" t="b">
        <v>1</v>
      </c>
    </row>
    <row r="9631" spans="5:7" x14ac:dyDescent="0.25">
      <c r="E9631">
        <v>9625</v>
      </c>
      <c r="G9631" t="b">
        <v>0</v>
      </c>
    </row>
    <row r="9632" spans="5:7" x14ac:dyDescent="0.25">
      <c r="E9632">
        <v>9626</v>
      </c>
      <c r="G9632" t="b">
        <v>0</v>
      </c>
    </row>
    <row r="9633" spans="5:7" x14ac:dyDescent="0.25">
      <c r="E9633">
        <v>9627</v>
      </c>
      <c r="G9633" t="b">
        <v>0</v>
      </c>
    </row>
    <row r="9634" spans="5:7" x14ac:dyDescent="0.25">
      <c r="E9634">
        <v>9628</v>
      </c>
      <c r="G9634" t="b">
        <v>0</v>
      </c>
    </row>
    <row r="9635" spans="5:7" x14ac:dyDescent="0.25">
      <c r="E9635">
        <v>9629</v>
      </c>
      <c r="G9635" t="b">
        <v>0</v>
      </c>
    </row>
    <row r="9636" spans="5:7" x14ac:dyDescent="0.25">
      <c r="E9636">
        <v>9630</v>
      </c>
      <c r="G9636" t="b">
        <v>0</v>
      </c>
    </row>
    <row r="9637" spans="5:7" x14ac:dyDescent="0.25">
      <c r="E9637">
        <v>9631</v>
      </c>
      <c r="G9637" t="b">
        <v>0</v>
      </c>
    </row>
    <row r="9638" spans="5:7" x14ac:dyDescent="0.25">
      <c r="E9638">
        <v>9632</v>
      </c>
      <c r="G9638" t="b">
        <v>0</v>
      </c>
    </row>
    <row r="9639" spans="5:7" x14ac:dyDescent="0.25">
      <c r="E9639">
        <v>9633</v>
      </c>
      <c r="G9639" t="b">
        <v>0</v>
      </c>
    </row>
    <row r="9640" spans="5:7" x14ac:dyDescent="0.25">
      <c r="E9640">
        <v>9634</v>
      </c>
      <c r="G9640" t="b">
        <v>0</v>
      </c>
    </row>
    <row r="9641" spans="5:7" x14ac:dyDescent="0.25">
      <c r="E9641">
        <v>9635</v>
      </c>
      <c r="G9641" t="b">
        <v>0</v>
      </c>
    </row>
    <row r="9642" spans="5:7" x14ac:dyDescent="0.25">
      <c r="E9642">
        <v>9636</v>
      </c>
      <c r="G9642" t="b">
        <v>1</v>
      </c>
    </row>
    <row r="9643" spans="5:7" x14ac:dyDescent="0.25">
      <c r="E9643">
        <v>9637</v>
      </c>
      <c r="G9643" t="b">
        <v>0</v>
      </c>
    </row>
    <row r="9644" spans="5:7" x14ac:dyDescent="0.25">
      <c r="E9644">
        <v>9638</v>
      </c>
      <c r="G9644" t="b">
        <v>1</v>
      </c>
    </row>
    <row r="9645" spans="5:7" x14ac:dyDescent="0.25">
      <c r="E9645">
        <v>9639</v>
      </c>
      <c r="G9645" t="b">
        <v>0</v>
      </c>
    </row>
    <row r="9646" spans="5:7" x14ac:dyDescent="0.25">
      <c r="E9646">
        <v>9640</v>
      </c>
      <c r="G9646" t="b">
        <v>0</v>
      </c>
    </row>
    <row r="9647" spans="5:7" x14ac:dyDescent="0.25">
      <c r="E9647">
        <v>9641</v>
      </c>
      <c r="G9647" t="b">
        <v>0</v>
      </c>
    </row>
    <row r="9648" spans="5:7" x14ac:dyDescent="0.25">
      <c r="E9648">
        <v>9642</v>
      </c>
      <c r="G9648" t="b">
        <v>0</v>
      </c>
    </row>
    <row r="9649" spans="5:7" x14ac:dyDescent="0.25">
      <c r="E9649">
        <v>9643</v>
      </c>
      <c r="G9649" t="b">
        <v>0</v>
      </c>
    </row>
    <row r="9650" spans="5:7" x14ac:dyDescent="0.25">
      <c r="E9650">
        <v>9644</v>
      </c>
      <c r="G9650" t="b">
        <v>0</v>
      </c>
    </row>
    <row r="9651" spans="5:7" x14ac:dyDescent="0.25">
      <c r="E9651">
        <v>9645</v>
      </c>
      <c r="G9651" t="b">
        <v>0</v>
      </c>
    </row>
    <row r="9652" spans="5:7" x14ac:dyDescent="0.25">
      <c r="E9652">
        <v>9646</v>
      </c>
      <c r="G9652" t="b">
        <v>0</v>
      </c>
    </row>
    <row r="9653" spans="5:7" x14ac:dyDescent="0.25">
      <c r="E9653">
        <v>9647</v>
      </c>
      <c r="G9653" t="b">
        <v>0</v>
      </c>
    </row>
    <row r="9654" spans="5:7" x14ac:dyDescent="0.25">
      <c r="E9654">
        <v>9648</v>
      </c>
      <c r="G9654" t="b">
        <v>0</v>
      </c>
    </row>
    <row r="9655" spans="5:7" x14ac:dyDescent="0.25">
      <c r="E9655">
        <v>9649</v>
      </c>
      <c r="G9655" t="b">
        <v>0</v>
      </c>
    </row>
    <row r="9656" spans="5:7" x14ac:dyDescent="0.25">
      <c r="E9656">
        <v>9650</v>
      </c>
      <c r="G9656" t="b">
        <v>0</v>
      </c>
    </row>
    <row r="9657" spans="5:7" x14ac:dyDescent="0.25">
      <c r="E9657">
        <v>9651</v>
      </c>
      <c r="G9657" t="b">
        <v>0</v>
      </c>
    </row>
    <row r="9658" spans="5:7" x14ac:dyDescent="0.25">
      <c r="E9658">
        <v>9652</v>
      </c>
      <c r="G9658" t="b">
        <v>0</v>
      </c>
    </row>
    <row r="9659" spans="5:7" x14ac:dyDescent="0.25">
      <c r="E9659">
        <v>9653</v>
      </c>
      <c r="G9659" t="b">
        <v>0</v>
      </c>
    </row>
    <row r="9660" spans="5:7" x14ac:dyDescent="0.25">
      <c r="E9660">
        <v>9654</v>
      </c>
      <c r="G9660" t="b">
        <v>0</v>
      </c>
    </row>
    <row r="9661" spans="5:7" x14ac:dyDescent="0.25">
      <c r="E9661">
        <v>9655</v>
      </c>
      <c r="G9661" t="b">
        <v>0</v>
      </c>
    </row>
    <row r="9662" spans="5:7" x14ac:dyDescent="0.25">
      <c r="E9662">
        <v>9656</v>
      </c>
      <c r="G9662" t="b">
        <v>0</v>
      </c>
    </row>
    <row r="9663" spans="5:7" x14ac:dyDescent="0.25">
      <c r="E9663">
        <v>9657</v>
      </c>
      <c r="G9663" t="b">
        <v>0</v>
      </c>
    </row>
    <row r="9664" spans="5:7" x14ac:dyDescent="0.25">
      <c r="E9664">
        <v>9658</v>
      </c>
      <c r="G9664" t="b">
        <v>0</v>
      </c>
    </row>
    <row r="9665" spans="5:7" x14ac:dyDescent="0.25">
      <c r="E9665">
        <v>9659</v>
      </c>
      <c r="G9665" t="b">
        <v>0</v>
      </c>
    </row>
    <row r="9666" spans="5:7" x14ac:dyDescent="0.25">
      <c r="E9666">
        <v>9660</v>
      </c>
      <c r="G9666" t="b">
        <v>1</v>
      </c>
    </row>
    <row r="9667" spans="5:7" x14ac:dyDescent="0.25">
      <c r="E9667">
        <v>9661</v>
      </c>
      <c r="G9667" t="b">
        <v>0</v>
      </c>
    </row>
    <row r="9668" spans="5:7" x14ac:dyDescent="0.25">
      <c r="E9668">
        <v>9662</v>
      </c>
      <c r="G9668" t="b">
        <v>1</v>
      </c>
    </row>
    <row r="9669" spans="5:7" x14ac:dyDescent="0.25">
      <c r="E9669">
        <v>9663</v>
      </c>
      <c r="G9669" t="b">
        <v>0</v>
      </c>
    </row>
    <row r="9670" spans="5:7" x14ac:dyDescent="0.25">
      <c r="E9670">
        <v>9664</v>
      </c>
      <c r="G9670" t="b">
        <v>0</v>
      </c>
    </row>
    <row r="9671" spans="5:7" x14ac:dyDescent="0.25">
      <c r="E9671">
        <v>9665</v>
      </c>
      <c r="G9671" t="b">
        <v>0</v>
      </c>
    </row>
    <row r="9672" spans="5:7" x14ac:dyDescent="0.25">
      <c r="E9672">
        <v>9666</v>
      </c>
      <c r="G9672" t="b">
        <v>0</v>
      </c>
    </row>
    <row r="9673" spans="5:7" x14ac:dyDescent="0.25">
      <c r="E9673">
        <v>9667</v>
      </c>
      <c r="G9673" t="b">
        <v>0</v>
      </c>
    </row>
    <row r="9674" spans="5:7" x14ac:dyDescent="0.25">
      <c r="E9674">
        <v>9668</v>
      </c>
      <c r="G9674" t="b">
        <v>0</v>
      </c>
    </row>
    <row r="9675" spans="5:7" x14ac:dyDescent="0.25">
      <c r="E9675">
        <v>9669</v>
      </c>
      <c r="G9675" t="b">
        <v>0</v>
      </c>
    </row>
    <row r="9676" spans="5:7" x14ac:dyDescent="0.25">
      <c r="E9676">
        <v>9670</v>
      </c>
      <c r="G9676" t="b">
        <v>1</v>
      </c>
    </row>
    <row r="9677" spans="5:7" x14ac:dyDescent="0.25">
      <c r="E9677">
        <v>9671</v>
      </c>
      <c r="G9677" t="b">
        <v>0</v>
      </c>
    </row>
    <row r="9678" spans="5:7" x14ac:dyDescent="0.25">
      <c r="E9678">
        <v>9672</v>
      </c>
      <c r="G9678" t="b">
        <v>0</v>
      </c>
    </row>
    <row r="9679" spans="5:7" x14ac:dyDescent="0.25">
      <c r="E9679">
        <v>9673</v>
      </c>
      <c r="G9679" t="b">
        <v>0</v>
      </c>
    </row>
    <row r="9680" spans="5:7" x14ac:dyDescent="0.25">
      <c r="E9680">
        <v>9674</v>
      </c>
      <c r="G9680" t="b">
        <v>1</v>
      </c>
    </row>
    <row r="9681" spans="5:7" x14ac:dyDescent="0.25">
      <c r="E9681">
        <v>9675</v>
      </c>
      <c r="G9681" t="b">
        <v>0</v>
      </c>
    </row>
    <row r="9682" spans="5:7" x14ac:dyDescent="0.25">
      <c r="E9682">
        <v>9676</v>
      </c>
      <c r="G9682" t="b">
        <v>0</v>
      </c>
    </row>
    <row r="9683" spans="5:7" x14ac:dyDescent="0.25">
      <c r="E9683">
        <v>9677</v>
      </c>
      <c r="G9683" t="b">
        <v>0</v>
      </c>
    </row>
    <row r="9684" spans="5:7" x14ac:dyDescent="0.25">
      <c r="E9684">
        <v>9678</v>
      </c>
      <c r="G9684" t="b">
        <v>1</v>
      </c>
    </row>
    <row r="9685" spans="5:7" x14ac:dyDescent="0.25">
      <c r="E9685">
        <v>9679</v>
      </c>
      <c r="G9685" t="b">
        <v>0</v>
      </c>
    </row>
    <row r="9686" spans="5:7" x14ac:dyDescent="0.25">
      <c r="E9686">
        <v>9680</v>
      </c>
      <c r="G9686" t="b">
        <v>0</v>
      </c>
    </row>
    <row r="9687" spans="5:7" x14ac:dyDescent="0.25">
      <c r="E9687">
        <v>9681</v>
      </c>
      <c r="G9687" t="b">
        <v>0</v>
      </c>
    </row>
    <row r="9688" spans="5:7" x14ac:dyDescent="0.25">
      <c r="E9688">
        <v>9682</v>
      </c>
      <c r="G9688" t="b">
        <v>0</v>
      </c>
    </row>
    <row r="9689" spans="5:7" x14ac:dyDescent="0.25">
      <c r="E9689">
        <v>9683</v>
      </c>
      <c r="G9689" t="b">
        <v>0</v>
      </c>
    </row>
    <row r="9690" spans="5:7" x14ac:dyDescent="0.25">
      <c r="E9690">
        <v>9684</v>
      </c>
      <c r="G9690" t="b">
        <v>0</v>
      </c>
    </row>
    <row r="9691" spans="5:7" x14ac:dyDescent="0.25">
      <c r="E9691">
        <v>9685</v>
      </c>
      <c r="G9691" t="b">
        <v>0</v>
      </c>
    </row>
    <row r="9692" spans="5:7" x14ac:dyDescent="0.25">
      <c r="E9692">
        <v>9686</v>
      </c>
      <c r="G9692" t="b">
        <v>0</v>
      </c>
    </row>
    <row r="9693" spans="5:7" x14ac:dyDescent="0.25">
      <c r="E9693">
        <v>9687</v>
      </c>
      <c r="G9693" t="b">
        <v>0</v>
      </c>
    </row>
    <row r="9694" spans="5:7" x14ac:dyDescent="0.25">
      <c r="E9694">
        <v>9688</v>
      </c>
      <c r="G9694" t="b">
        <v>0</v>
      </c>
    </row>
    <row r="9695" spans="5:7" x14ac:dyDescent="0.25">
      <c r="E9695">
        <v>9689</v>
      </c>
      <c r="G9695" t="b">
        <v>0</v>
      </c>
    </row>
    <row r="9696" spans="5:7" x14ac:dyDescent="0.25">
      <c r="E9696">
        <v>9690</v>
      </c>
      <c r="G9696" t="b">
        <v>0</v>
      </c>
    </row>
    <row r="9697" spans="5:7" x14ac:dyDescent="0.25">
      <c r="E9697">
        <v>9691</v>
      </c>
      <c r="G9697" t="b">
        <v>0</v>
      </c>
    </row>
    <row r="9698" spans="5:7" x14ac:dyDescent="0.25">
      <c r="E9698">
        <v>9692</v>
      </c>
      <c r="G9698" t="b">
        <v>0</v>
      </c>
    </row>
    <row r="9699" spans="5:7" x14ac:dyDescent="0.25">
      <c r="E9699">
        <v>9693</v>
      </c>
      <c r="G9699" t="b">
        <v>0</v>
      </c>
    </row>
    <row r="9700" spans="5:7" x14ac:dyDescent="0.25">
      <c r="E9700">
        <v>9694</v>
      </c>
      <c r="G9700" t="b">
        <v>0</v>
      </c>
    </row>
    <row r="9701" spans="5:7" x14ac:dyDescent="0.25">
      <c r="E9701">
        <v>9695</v>
      </c>
      <c r="G9701" t="b">
        <v>0</v>
      </c>
    </row>
    <row r="9702" spans="5:7" x14ac:dyDescent="0.25">
      <c r="E9702">
        <v>9696</v>
      </c>
      <c r="G9702" t="b">
        <v>0</v>
      </c>
    </row>
    <row r="9703" spans="5:7" x14ac:dyDescent="0.25">
      <c r="E9703">
        <v>9697</v>
      </c>
      <c r="G9703" t="b">
        <v>0</v>
      </c>
    </row>
    <row r="9704" spans="5:7" x14ac:dyDescent="0.25">
      <c r="E9704">
        <v>9698</v>
      </c>
      <c r="G9704" t="b">
        <v>0</v>
      </c>
    </row>
    <row r="9705" spans="5:7" x14ac:dyDescent="0.25">
      <c r="E9705">
        <v>9699</v>
      </c>
      <c r="G9705" t="b">
        <v>0</v>
      </c>
    </row>
    <row r="9706" spans="5:7" x14ac:dyDescent="0.25">
      <c r="E9706">
        <v>9700</v>
      </c>
      <c r="G9706" t="b">
        <v>0</v>
      </c>
    </row>
    <row r="9707" spans="5:7" x14ac:dyDescent="0.25">
      <c r="E9707">
        <v>9701</v>
      </c>
      <c r="G9707" t="b">
        <v>0</v>
      </c>
    </row>
    <row r="9708" spans="5:7" x14ac:dyDescent="0.25">
      <c r="E9708">
        <v>9702</v>
      </c>
      <c r="G9708" t="b">
        <v>1</v>
      </c>
    </row>
    <row r="9709" spans="5:7" x14ac:dyDescent="0.25">
      <c r="E9709">
        <v>9703</v>
      </c>
      <c r="G9709" t="b">
        <v>0</v>
      </c>
    </row>
    <row r="9710" spans="5:7" x14ac:dyDescent="0.25">
      <c r="E9710">
        <v>9704</v>
      </c>
      <c r="G9710" t="b">
        <v>0</v>
      </c>
    </row>
    <row r="9711" spans="5:7" x14ac:dyDescent="0.25">
      <c r="E9711">
        <v>9705</v>
      </c>
      <c r="G9711" t="b">
        <v>1</v>
      </c>
    </row>
    <row r="9712" spans="5:7" x14ac:dyDescent="0.25">
      <c r="E9712">
        <v>9706</v>
      </c>
      <c r="G9712" t="b">
        <v>0</v>
      </c>
    </row>
    <row r="9713" spans="5:7" x14ac:dyDescent="0.25">
      <c r="E9713">
        <v>9707</v>
      </c>
      <c r="G9713" t="b">
        <v>0</v>
      </c>
    </row>
    <row r="9714" spans="5:7" x14ac:dyDescent="0.25">
      <c r="E9714">
        <v>9708</v>
      </c>
      <c r="G9714" t="b">
        <v>1</v>
      </c>
    </row>
    <row r="9715" spans="5:7" x14ac:dyDescent="0.25">
      <c r="E9715">
        <v>9709</v>
      </c>
      <c r="G9715" t="b">
        <v>0</v>
      </c>
    </row>
    <row r="9716" spans="5:7" x14ac:dyDescent="0.25">
      <c r="E9716">
        <v>9710</v>
      </c>
      <c r="G9716" t="b">
        <v>0</v>
      </c>
    </row>
    <row r="9717" spans="5:7" x14ac:dyDescent="0.25">
      <c r="E9717">
        <v>9711</v>
      </c>
      <c r="G9717" t="b">
        <v>0</v>
      </c>
    </row>
    <row r="9718" spans="5:7" x14ac:dyDescent="0.25">
      <c r="E9718">
        <v>9712</v>
      </c>
      <c r="G9718" t="b">
        <v>0</v>
      </c>
    </row>
    <row r="9719" spans="5:7" x14ac:dyDescent="0.25">
      <c r="E9719">
        <v>9713</v>
      </c>
      <c r="G9719" t="b">
        <v>0</v>
      </c>
    </row>
    <row r="9720" spans="5:7" x14ac:dyDescent="0.25">
      <c r="E9720">
        <v>9714</v>
      </c>
      <c r="G9720" t="b">
        <v>0</v>
      </c>
    </row>
    <row r="9721" spans="5:7" x14ac:dyDescent="0.25">
      <c r="E9721">
        <v>9715</v>
      </c>
      <c r="G9721" t="b">
        <v>0</v>
      </c>
    </row>
    <row r="9722" spans="5:7" x14ac:dyDescent="0.25">
      <c r="E9722">
        <v>9716</v>
      </c>
      <c r="G9722" t="b">
        <v>1</v>
      </c>
    </row>
    <row r="9723" spans="5:7" x14ac:dyDescent="0.25">
      <c r="E9723">
        <v>9717</v>
      </c>
      <c r="G9723" t="b">
        <v>0</v>
      </c>
    </row>
    <row r="9724" spans="5:7" x14ac:dyDescent="0.25">
      <c r="E9724">
        <v>9718</v>
      </c>
      <c r="G9724" t="b">
        <v>0</v>
      </c>
    </row>
    <row r="9725" spans="5:7" x14ac:dyDescent="0.25">
      <c r="E9725">
        <v>9719</v>
      </c>
      <c r="G9725" t="b">
        <v>0</v>
      </c>
    </row>
    <row r="9726" spans="5:7" x14ac:dyDescent="0.25">
      <c r="E9726">
        <v>9720</v>
      </c>
      <c r="G9726" t="b">
        <v>0</v>
      </c>
    </row>
    <row r="9727" spans="5:7" x14ac:dyDescent="0.25">
      <c r="E9727">
        <v>9721</v>
      </c>
      <c r="G9727" t="b">
        <v>0</v>
      </c>
    </row>
    <row r="9728" spans="5:7" x14ac:dyDescent="0.25">
      <c r="E9728">
        <v>9722</v>
      </c>
      <c r="G9728" t="b">
        <v>0</v>
      </c>
    </row>
    <row r="9729" spans="5:7" x14ac:dyDescent="0.25">
      <c r="E9729">
        <v>9723</v>
      </c>
      <c r="G9729" t="b">
        <v>0</v>
      </c>
    </row>
    <row r="9730" spans="5:7" x14ac:dyDescent="0.25">
      <c r="E9730">
        <v>9724</v>
      </c>
      <c r="G9730" t="b">
        <v>0</v>
      </c>
    </row>
    <row r="9731" spans="5:7" x14ac:dyDescent="0.25">
      <c r="E9731">
        <v>9725</v>
      </c>
      <c r="G9731" t="b">
        <v>0</v>
      </c>
    </row>
    <row r="9732" spans="5:7" x14ac:dyDescent="0.25">
      <c r="E9732">
        <v>9726</v>
      </c>
      <c r="G9732" t="b">
        <v>0</v>
      </c>
    </row>
    <row r="9733" spans="5:7" x14ac:dyDescent="0.25">
      <c r="E9733">
        <v>9727</v>
      </c>
      <c r="G9733" t="b">
        <v>0</v>
      </c>
    </row>
    <row r="9734" spans="5:7" x14ac:dyDescent="0.25">
      <c r="E9734">
        <v>9728</v>
      </c>
      <c r="G9734" t="b">
        <v>0</v>
      </c>
    </row>
    <row r="9735" spans="5:7" x14ac:dyDescent="0.25">
      <c r="E9735">
        <v>9729</v>
      </c>
      <c r="G9735" t="b">
        <v>0</v>
      </c>
    </row>
    <row r="9736" spans="5:7" x14ac:dyDescent="0.25">
      <c r="E9736">
        <v>9730</v>
      </c>
      <c r="G9736" t="b">
        <v>0</v>
      </c>
    </row>
    <row r="9737" spans="5:7" x14ac:dyDescent="0.25">
      <c r="E9737">
        <v>9731</v>
      </c>
      <c r="G9737" t="b">
        <v>0</v>
      </c>
    </row>
    <row r="9738" spans="5:7" x14ac:dyDescent="0.25">
      <c r="E9738">
        <v>9732</v>
      </c>
      <c r="G9738" t="b">
        <v>1</v>
      </c>
    </row>
    <row r="9739" spans="5:7" x14ac:dyDescent="0.25">
      <c r="E9739">
        <v>9733</v>
      </c>
      <c r="G9739" t="b">
        <v>0</v>
      </c>
    </row>
    <row r="9740" spans="5:7" x14ac:dyDescent="0.25">
      <c r="E9740">
        <v>9734</v>
      </c>
      <c r="G9740" t="b">
        <v>0</v>
      </c>
    </row>
    <row r="9741" spans="5:7" x14ac:dyDescent="0.25">
      <c r="E9741">
        <v>9735</v>
      </c>
      <c r="G9741" t="b">
        <v>1</v>
      </c>
    </row>
    <row r="9742" spans="5:7" x14ac:dyDescent="0.25">
      <c r="E9742">
        <v>9736</v>
      </c>
      <c r="G9742" t="b">
        <v>0</v>
      </c>
    </row>
    <row r="9743" spans="5:7" x14ac:dyDescent="0.25">
      <c r="E9743">
        <v>9737</v>
      </c>
      <c r="G9743" t="b">
        <v>0</v>
      </c>
    </row>
    <row r="9744" spans="5:7" x14ac:dyDescent="0.25">
      <c r="E9744">
        <v>9738</v>
      </c>
      <c r="G9744" t="b">
        <v>0</v>
      </c>
    </row>
    <row r="9745" spans="5:7" x14ac:dyDescent="0.25">
      <c r="E9745">
        <v>9739</v>
      </c>
      <c r="G9745" t="b">
        <v>1</v>
      </c>
    </row>
    <row r="9746" spans="5:7" x14ac:dyDescent="0.25">
      <c r="E9746">
        <v>9740</v>
      </c>
      <c r="G9746" t="b">
        <v>0</v>
      </c>
    </row>
    <row r="9747" spans="5:7" x14ac:dyDescent="0.25">
      <c r="E9747">
        <v>9741</v>
      </c>
      <c r="G9747" t="b">
        <v>1</v>
      </c>
    </row>
    <row r="9748" spans="5:7" x14ac:dyDescent="0.25">
      <c r="E9748">
        <v>9742</v>
      </c>
      <c r="G9748" t="b">
        <v>0</v>
      </c>
    </row>
    <row r="9749" spans="5:7" x14ac:dyDescent="0.25">
      <c r="E9749">
        <v>9743</v>
      </c>
      <c r="G9749" t="b">
        <v>0</v>
      </c>
    </row>
    <row r="9750" spans="5:7" x14ac:dyDescent="0.25">
      <c r="E9750">
        <v>9744</v>
      </c>
      <c r="G9750" t="b">
        <v>0</v>
      </c>
    </row>
    <row r="9751" spans="5:7" x14ac:dyDescent="0.25">
      <c r="E9751">
        <v>9745</v>
      </c>
      <c r="G9751" t="b">
        <v>0</v>
      </c>
    </row>
    <row r="9752" spans="5:7" x14ac:dyDescent="0.25">
      <c r="E9752">
        <v>9746</v>
      </c>
      <c r="G9752" t="b">
        <v>0</v>
      </c>
    </row>
    <row r="9753" spans="5:7" x14ac:dyDescent="0.25">
      <c r="E9753">
        <v>9747</v>
      </c>
      <c r="G9753" t="b">
        <v>0</v>
      </c>
    </row>
    <row r="9754" spans="5:7" x14ac:dyDescent="0.25">
      <c r="E9754">
        <v>9748</v>
      </c>
      <c r="G9754" t="b">
        <v>0</v>
      </c>
    </row>
    <row r="9755" spans="5:7" x14ac:dyDescent="0.25">
      <c r="E9755">
        <v>9749</v>
      </c>
      <c r="G9755" t="b">
        <v>1</v>
      </c>
    </row>
    <row r="9756" spans="5:7" x14ac:dyDescent="0.25">
      <c r="E9756">
        <v>9750</v>
      </c>
      <c r="G9756" t="b">
        <v>0</v>
      </c>
    </row>
    <row r="9757" spans="5:7" x14ac:dyDescent="0.25">
      <c r="E9757">
        <v>9751</v>
      </c>
      <c r="G9757" t="b">
        <v>1</v>
      </c>
    </row>
    <row r="9758" spans="5:7" x14ac:dyDescent="0.25">
      <c r="E9758">
        <v>9752</v>
      </c>
      <c r="G9758" t="b">
        <v>0</v>
      </c>
    </row>
    <row r="9759" spans="5:7" x14ac:dyDescent="0.25">
      <c r="E9759">
        <v>9753</v>
      </c>
      <c r="G9759" t="b">
        <v>0</v>
      </c>
    </row>
    <row r="9760" spans="5:7" x14ac:dyDescent="0.25">
      <c r="E9760">
        <v>9754</v>
      </c>
      <c r="G9760" t="b">
        <v>0</v>
      </c>
    </row>
    <row r="9761" spans="5:7" x14ac:dyDescent="0.25">
      <c r="E9761">
        <v>9755</v>
      </c>
      <c r="G9761" t="b">
        <v>0</v>
      </c>
    </row>
    <row r="9762" spans="5:7" x14ac:dyDescent="0.25">
      <c r="E9762">
        <v>9756</v>
      </c>
      <c r="G9762" t="b">
        <v>0</v>
      </c>
    </row>
    <row r="9763" spans="5:7" x14ac:dyDescent="0.25">
      <c r="E9763">
        <v>9757</v>
      </c>
      <c r="G9763" t="b">
        <v>0</v>
      </c>
    </row>
    <row r="9764" spans="5:7" x14ac:dyDescent="0.25">
      <c r="E9764">
        <v>9758</v>
      </c>
      <c r="G9764" t="b">
        <v>0</v>
      </c>
    </row>
    <row r="9765" spans="5:7" x14ac:dyDescent="0.25">
      <c r="E9765">
        <v>9759</v>
      </c>
      <c r="G9765" t="b">
        <v>1</v>
      </c>
    </row>
    <row r="9766" spans="5:7" x14ac:dyDescent="0.25">
      <c r="E9766">
        <v>9760</v>
      </c>
      <c r="G9766" t="b">
        <v>0</v>
      </c>
    </row>
    <row r="9767" spans="5:7" x14ac:dyDescent="0.25">
      <c r="E9767">
        <v>9761</v>
      </c>
      <c r="G9767" t="b">
        <v>0</v>
      </c>
    </row>
    <row r="9768" spans="5:7" x14ac:dyDescent="0.25">
      <c r="E9768">
        <v>9762</v>
      </c>
      <c r="G9768" t="b">
        <v>0</v>
      </c>
    </row>
    <row r="9769" spans="5:7" x14ac:dyDescent="0.25">
      <c r="E9769">
        <v>9763</v>
      </c>
      <c r="G9769" t="b">
        <v>0</v>
      </c>
    </row>
    <row r="9770" spans="5:7" x14ac:dyDescent="0.25">
      <c r="E9770">
        <v>9764</v>
      </c>
      <c r="G9770" t="b">
        <v>0</v>
      </c>
    </row>
    <row r="9771" spans="5:7" x14ac:dyDescent="0.25">
      <c r="E9771">
        <v>9765</v>
      </c>
      <c r="G9771" t="b">
        <v>0</v>
      </c>
    </row>
    <row r="9772" spans="5:7" x14ac:dyDescent="0.25">
      <c r="E9772">
        <v>9766</v>
      </c>
      <c r="G9772" t="b">
        <v>0</v>
      </c>
    </row>
    <row r="9773" spans="5:7" x14ac:dyDescent="0.25">
      <c r="E9773">
        <v>9767</v>
      </c>
      <c r="G9773" t="b">
        <v>0</v>
      </c>
    </row>
    <row r="9774" spans="5:7" x14ac:dyDescent="0.25">
      <c r="E9774">
        <v>9768</v>
      </c>
      <c r="G9774" t="b">
        <v>0</v>
      </c>
    </row>
    <row r="9775" spans="5:7" x14ac:dyDescent="0.25">
      <c r="E9775">
        <v>9769</v>
      </c>
      <c r="G9775" t="b">
        <v>0</v>
      </c>
    </row>
    <row r="9776" spans="5:7" x14ac:dyDescent="0.25">
      <c r="E9776">
        <v>9770</v>
      </c>
      <c r="G9776" t="b">
        <v>0</v>
      </c>
    </row>
    <row r="9777" spans="5:7" x14ac:dyDescent="0.25">
      <c r="E9777">
        <v>9771</v>
      </c>
      <c r="G9777" t="b">
        <v>0</v>
      </c>
    </row>
    <row r="9778" spans="5:7" x14ac:dyDescent="0.25">
      <c r="E9778">
        <v>9772</v>
      </c>
      <c r="G9778" t="b">
        <v>0</v>
      </c>
    </row>
    <row r="9779" spans="5:7" x14ac:dyDescent="0.25">
      <c r="E9779">
        <v>9773</v>
      </c>
      <c r="G9779" t="b">
        <v>0</v>
      </c>
    </row>
    <row r="9780" spans="5:7" x14ac:dyDescent="0.25">
      <c r="E9780">
        <v>9774</v>
      </c>
      <c r="G9780" t="b">
        <v>0</v>
      </c>
    </row>
    <row r="9781" spans="5:7" x14ac:dyDescent="0.25">
      <c r="E9781">
        <v>9775</v>
      </c>
      <c r="G9781" t="b">
        <v>0</v>
      </c>
    </row>
    <row r="9782" spans="5:7" x14ac:dyDescent="0.25">
      <c r="E9782">
        <v>9776</v>
      </c>
      <c r="G9782" t="b">
        <v>0</v>
      </c>
    </row>
    <row r="9783" spans="5:7" x14ac:dyDescent="0.25">
      <c r="E9783">
        <v>9777</v>
      </c>
      <c r="G9783" t="b">
        <v>0</v>
      </c>
    </row>
    <row r="9784" spans="5:7" x14ac:dyDescent="0.25">
      <c r="E9784">
        <v>9778</v>
      </c>
      <c r="G9784" t="b">
        <v>0</v>
      </c>
    </row>
    <row r="9785" spans="5:7" x14ac:dyDescent="0.25">
      <c r="E9785">
        <v>9779</v>
      </c>
      <c r="G9785" t="b">
        <v>0</v>
      </c>
    </row>
    <row r="9786" spans="5:7" x14ac:dyDescent="0.25">
      <c r="E9786">
        <v>9780</v>
      </c>
      <c r="G9786" t="b">
        <v>0</v>
      </c>
    </row>
    <row r="9787" spans="5:7" x14ac:dyDescent="0.25">
      <c r="E9787">
        <v>9781</v>
      </c>
      <c r="G9787" t="b">
        <v>0</v>
      </c>
    </row>
    <row r="9788" spans="5:7" x14ac:dyDescent="0.25">
      <c r="E9788">
        <v>9782</v>
      </c>
      <c r="G9788" t="b">
        <v>0</v>
      </c>
    </row>
    <row r="9789" spans="5:7" x14ac:dyDescent="0.25">
      <c r="E9789">
        <v>9783</v>
      </c>
      <c r="G9789" t="b">
        <v>1</v>
      </c>
    </row>
    <row r="9790" spans="5:7" x14ac:dyDescent="0.25">
      <c r="E9790">
        <v>9784</v>
      </c>
      <c r="G9790" t="b">
        <v>0</v>
      </c>
    </row>
    <row r="9791" spans="5:7" x14ac:dyDescent="0.25">
      <c r="E9791">
        <v>9785</v>
      </c>
      <c r="G9791" t="b">
        <v>0</v>
      </c>
    </row>
    <row r="9792" spans="5:7" x14ac:dyDescent="0.25">
      <c r="E9792">
        <v>9786</v>
      </c>
      <c r="G9792" t="b">
        <v>0</v>
      </c>
    </row>
    <row r="9793" spans="5:7" x14ac:dyDescent="0.25">
      <c r="E9793">
        <v>9787</v>
      </c>
      <c r="G9793" t="b">
        <v>0</v>
      </c>
    </row>
    <row r="9794" spans="5:7" x14ac:dyDescent="0.25">
      <c r="E9794">
        <v>9788</v>
      </c>
      <c r="G9794" t="b">
        <v>0</v>
      </c>
    </row>
    <row r="9795" spans="5:7" x14ac:dyDescent="0.25">
      <c r="E9795">
        <v>9789</v>
      </c>
      <c r="G9795" t="b">
        <v>0</v>
      </c>
    </row>
    <row r="9796" spans="5:7" x14ac:dyDescent="0.25">
      <c r="E9796">
        <v>9790</v>
      </c>
      <c r="G9796" t="b">
        <v>0</v>
      </c>
    </row>
    <row r="9797" spans="5:7" x14ac:dyDescent="0.25">
      <c r="E9797">
        <v>9791</v>
      </c>
      <c r="G9797" t="b">
        <v>0</v>
      </c>
    </row>
    <row r="9798" spans="5:7" x14ac:dyDescent="0.25">
      <c r="E9798">
        <v>9792</v>
      </c>
      <c r="G9798" t="b">
        <v>0</v>
      </c>
    </row>
    <row r="9799" spans="5:7" x14ac:dyDescent="0.25">
      <c r="E9799">
        <v>9793</v>
      </c>
      <c r="G9799" t="b">
        <v>0</v>
      </c>
    </row>
    <row r="9800" spans="5:7" x14ac:dyDescent="0.25">
      <c r="E9800">
        <v>9794</v>
      </c>
      <c r="G9800" t="b">
        <v>0</v>
      </c>
    </row>
    <row r="9801" spans="5:7" x14ac:dyDescent="0.25">
      <c r="E9801">
        <v>9795</v>
      </c>
      <c r="G9801" t="b">
        <v>0</v>
      </c>
    </row>
    <row r="9802" spans="5:7" x14ac:dyDescent="0.25">
      <c r="E9802">
        <v>9796</v>
      </c>
      <c r="G9802" t="b">
        <v>0</v>
      </c>
    </row>
    <row r="9803" spans="5:7" x14ac:dyDescent="0.25">
      <c r="E9803">
        <v>9797</v>
      </c>
      <c r="G9803" t="b">
        <v>0</v>
      </c>
    </row>
    <row r="9804" spans="5:7" x14ac:dyDescent="0.25">
      <c r="E9804">
        <v>9798</v>
      </c>
      <c r="G9804" t="b">
        <v>0</v>
      </c>
    </row>
    <row r="9805" spans="5:7" x14ac:dyDescent="0.25">
      <c r="E9805">
        <v>9799</v>
      </c>
      <c r="G9805" t="b">
        <v>0</v>
      </c>
    </row>
    <row r="9806" spans="5:7" x14ac:dyDescent="0.25">
      <c r="E9806">
        <v>9800</v>
      </c>
      <c r="G9806" t="b">
        <v>1</v>
      </c>
    </row>
    <row r="9807" spans="5:7" x14ac:dyDescent="0.25">
      <c r="E9807">
        <v>9801</v>
      </c>
      <c r="G9807" t="b">
        <v>0</v>
      </c>
    </row>
    <row r="9808" spans="5:7" x14ac:dyDescent="0.25">
      <c r="E9808">
        <v>9802</v>
      </c>
      <c r="G9808" t="b">
        <v>0</v>
      </c>
    </row>
    <row r="9809" spans="5:7" x14ac:dyDescent="0.25">
      <c r="E9809">
        <v>9803</v>
      </c>
      <c r="G9809" t="b">
        <v>0</v>
      </c>
    </row>
    <row r="9810" spans="5:7" x14ac:dyDescent="0.25">
      <c r="E9810">
        <v>9804</v>
      </c>
      <c r="G9810" t="b">
        <v>0</v>
      </c>
    </row>
    <row r="9811" spans="5:7" x14ac:dyDescent="0.25">
      <c r="E9811">
        <v>9805</v>
      </c>
      <c r="G9811" t="b">
        <v>0</v>
      </c>
    </row>
    <row r="9812" spans="5:7" x14ac:dyDescent="0.25">
      <c r="E9812">
        <v>9806</v>
      </c>
      <c r="G9812" t="b">
        <v>0</v>
      </c>
    </row>
    <row r="9813" spans="5:7" x14ac:dyDescent="0.25">
      <c r="E9813">
        <v>9807</v>
      </c>
      <c r="G9813" t="b">
        <v>0</v>
      </c>
    </row>
    <row r="9814" spans="5:7" x14ac:dyDescent="0.25">
      <c r="E9814">
        <v>9808</v>
      </c>
      <c r="G9814" t="b">
        <v>0</v>
      </c>
    </row>
    <row r="9815" spans="5:7" x14ac:dyDescent="0.25">
      <c r="E9815">
        <v>9809</v>
      </c>
      <c r="G9815" t="b">
        <v>0</v>
      </c>
    </row>
    <row r="9816" spans="5:7" x14ac:dyDescent="0.25">
      <c r="E9816">
        <v>9810</v>
      </c>
      <c r="G9816" t="b">
        <v>0</v>
      </c>
    </row>
    <row r="9817" spans="5:7" x14ac:dyDescent="0.25">
      <c r="E9817">
        <v>9811</v>
      </c>
      <c r="G9817" t="b">
        <v>0</v>
      </c>
    </row>
    <row r="9818" spans="5:7" x14ac:dyDescent="0.25">
      <c r="E9818">
        <v>9812</v>
      </c>
      <c r="G9818" t="b">
        <v>0</v>
      </c>
    </row>
    <row r="9819" spans="5:7" x14ac:dyDescent="0.25">
      <c r="E9819">
        <v>9813</v>
      </c>
      <c r="G9819" t="b">
        <v>0</v>
      </c>
    </row>
    <row r="9820" spans="5:7" x14ac:dyDescent="0.25">
      <c r="E9820">
        <v>9814</v>
      </c>
      <c r="G9820" t="b">
        <v>0</v>
      </c>
    </row>
    <row r="9821" spans="5:7" x14ac:dyDescent="0.25">
      <c r="E9821">
        <v>9815</v>
      </c>
      <c r="G9821" t="b">
        <v>0</v>
      </c>
    </row>
    <row r="9822" spans="5:7" x14ac:dyDescent="0.25">
      <c r="E9822">
        <v>9816</v>
      </c>
      <c r="G9822" t="b">
        <v>0</v>
      </c>
    </row>
    <row r="9823" spans="5:7" x14ac:dyDescent="0.25">
      <c r="E9823">
        <v>9817</v>
      </c>
      <c r="G9823" t="b">
        <v>0</v>
      </c>
    </row>
    <row r="9824" spans="5:7" x14ac:dyDescent="0.25">
      <c r="E9824">
        <v>9818</v>
      </c>
      <c r="G9824" t="b">
        <v>0</v>
      </c>
    </row>
    <row r="9825" spans="5:7" x14ac:dyDescent="0.25">
      <c r="E9825">
        <v>9819</v>
      </c>
      <c r="G9825" t="b">
        <v>0</v>
      </c>
    </row>
    <row r="9826" spans="5:7" x14ac:dyDescent="0.25">
      <c r="E9826">
        <v>9820</v>
      </c>
      <c r="G9826" t="b">
        <v>0</v>
      </c>
    </row>
    <row r="9827" spans="5:7" x14ac:dyDescent="0.25">
      <c r="E9827">
        <v>9821</v>
      </c>
      <c r="G9827" t="b">
        <v>0</v>
      </c>
    </row>
    <row r="9828" spans="5:7" x14ac:dyDescent="0.25">
      <c r="E9828">
        <v>9822</v>
      </c>
      <c r="G9828" t="b">
        <v>0</v>
      </c>
    </row>
    <row r="9829" spans="5:7" x14ac:dyDescent="0.25">
      <c r="E9829">
        <v>9823</v>
      </c>
      <c r="G9829" t="b">
        <v>0</v>
      </c>
    </row>
    <row r="9830" spans="5:7" x14ac:dyDescent="0.25">
      <c r="E9830">
        <v>9824</v>
      </c>
      <c r="G9830" t="b">
        <v>0</v>
      </c>
    </row>
    <row r="9831" spans="5:7" x14ac:dyDescent="0.25">
      <c r="E9831">
        <v>9825</v>
      </c>
      <c r="G9831" t="b">
        <v>0</v>
      </c>
    </row>
    <row r="9832" spans="5:7" x14ac:dyDescent="0.25">
      <c r="E9832">
        <v>9826</v>
      </c>
      <c r="G9832" t="b">
        <v>0</v>
      </c>
    </row>
    <row r="9833" spans="5:7" x14ac:dyDescent="0.25">
      <c r="E9833">
        <v>9827</v>
      </c>
      <c r="G9833" t="b">
        <v>0</v>
      </c>
    </row>
    <row r="9834" spans="5:7" x14ac:dyDescent="0.25">
      <c r="E9834">
        <v>9828</v>
      </c>
      <c r="G9834" t="b">
        <v>0</v>
      </c>
    </row>
    <row r="9835" spans="5:7" x14ac:dyDescent="0.25">
      <c r="E9835">
        <v>9829</v>
      </c>
      <c r="G9835" t="b">
        <v>0</v>
      </c>
    </row>
    <row r="9836" spans="5:7" x14ac:dyDescent="0.25">
      <c r="E9836">
        <v>9830</v>
      </c>
      <c r="G9836" t="b">
        <v>0</v>
      </c>
    </row>
    <row r="9837" spans="5:7" x14ac:dyDescent="0.25">
      <c r="E9837">
        <v>9831</v>
      </c>
      <c r="G9837" t="b">
        <v>0</v>
      </c>
    </row>
    <row r="9838" spans="5:7" x14ac:dyDescent="0.25">
      <c r="E9838">
        <v>9832</v>
      </c>
      <c r="G9838" t="b">
        <v>0</v>
      </c>
    </row>
    <row r="9839" spans="5:7" x14ac:dyDescent="0.25">
      <c r="E9839">
        <v>9833</v>
      </c>
      <c r="G9839" t="b">
        <v>0</v>
      </c>
    </row>
    <row r="9840" spans="5:7" x14ac:dyDescent="0.25">
      <c r="E9840">
        <v>9834</v>
      </c>
      <c r="G9840" t="b">
        <v>0</v>
      </c>
    </row>
    <row r="9841" spans="5:7" x14ac:dyDescent="0.25">
      <c r="E9841">
        <v>9835</v>
      </c>
      <c r="G9841" t="b">
        <v>0</v>
      </c>
    </row>
    <row r="9842" spans="5:7" x14ac:dyDescent="0.25">
      <c r="E9842">
        <v>9836</v>
      </c>
      <c r="G9842" t="b">
        <v>0</v>
      </c>
    </row>
    <row r="9843" spans="5:7" x14ac:dyDescent="0.25">
      <c r="E9843">
        <v>9837</v>
      </c>
      <c r="G9843" t="b">
        <v>1</v>
      </c>
    </row>
    <row r="9844" spans="5:7" x14ac:dyDescent="0.25">
      <c r="E9844">
        <v>9838</v>
      </c>
      <c r="G9844" t="b">
        <v>0</v>
      </c>
    </row>
    <row r="9845" spans="5:7" x14ac:dyDescent="0.25">
      <c r="E9845">
        <v>9839</v>
      </c>
      <c r="G9845" t="b">
        <v>1</v>
      </c>
    </row>
    <row r="9846" spans="5:7" x14ac:dyDescent="0.25">
      <c r="E9846">
        <v>9840</v>
      </c>
      <c r="G9846" t="b">
        <v>0</v>
      </c>
    </row>
    <row r="9847" spans="5:7" x14ac:dyDescent="0.25">
      <c r="E9847">
        <v>9841</v>
      </c>
      <c r="G9847" t="b">
        <v>0</v>
      </c>
    </row>
    <row r="9848" spans="5:7" x14ac:dyDescent="0.25">
      <c r="E9848">
        <v>9842</v>
      </c>
      <c r="G9848" t="b">
        <v>0</v>
      </c>
    </row>
    <row r="9849" spans="5:7" x14ac:dyDescent="0.25">
      <c r="E9849">
        <v>9843</v>
      </c>
      <c r="G9849" t="b">
        <v>0</v>
      </c>
    </row>
    <row r="9850" spans="5:7" x14ac:dyDescent="0.25">
      <c r="E9850">
        <v>9844</v>
      </c>
      <c r="G9850" t="b">
        <v>0</v>
      </c>
    </row>
    <row r="9851" spans="5:7" x14ac:dyDescent="0.25">
      <c r="E9851">
        <v>9845</v>
      </c>
      <c r="G9851" t="b">
        <v>0</v>
      </c>
    </row>
    <row r="9852" spans="5:7" x14ac:dyDescent="0.25">
      <c r="E9852">
        <v>9846</v>
      </c>
      <c r="G9852" t="b">
        <v>0</v>
      </c>
    </row>
    <row r="9853" spans="5:7" x14ac:dyDescent="0.25">
      <c r="E9853">
        <v>9847</v>
      </c>
      <c r="G9853" t="b">
        <v>0</v>
      </c>
    </row>
    <row r="9854" spans="5:7" x14ac:dyDescent="0.25">
      <c r="E9854">
        <v>9848</v>
      </c>
      <c r="G9854" t="b">
        <v>0</v>
      </c>
    </row>
    <row r="9855" spans="5:7" x14ac:dyDescent="0.25">
      <c r="E9855">
        <v>9849</v>
      </c>
      <c r="G9855" t="b">
        <v>0</v>
      </c>
    </row>
    <row r="9856" spans="5:7" x14ac:dyDescent="0.25">
      <c r="E9856">
        <v>9850</v>
      </c>
      <c r="G9856" t="b">
        <v>0</v>
      </c>
    </row>
    <row r="9857" spans="5:7" x14ac:dyDescent="0.25">
      <c r="E9857">
        <v>9851</v>
      </c>
      <c r="G9857" t="b">
        <v>0</v>
      </c>
    </row>
    <row r="9858" spans="5:7" x14ac:dyDescent="0.25">
      <c r="E9858">
        <v>9852</v>
      </c>
      <c r="G9858" t="b">
        <v>0</v>
      </c>
    </row>
    <row r="9859" spans="5:7" x14ac:dyDescent="0.25">
      <c r="E9859">
        <v>9853</v>
      </c>
      <c r="G9859" t="b">
        <v>0</v>
      </c>
    </row>
    <row r="9860" spans="5:7" x14ac:dyDescent="0.25">
      <c r="E9860">
        <v>9854</v>
      </c>
      <c r="G9860" t="b">
        <v>0</v>
      </c>
    </row>
    <row r="9861" spans="5:7" x14ac:dyDescent="0.25">
      <c r="E9861">
        <v>9855</v>
      </c>
      <c r="G9861" t="b">
        <v>0</v>
      </c>
    </row>
    <row r="9862" spans="5:7" x14ac:dyDescent="0.25">
      <c r="E9862">
        <v>9856</v>
      </c>
      <c r="G9862" t="b">
        <v>0</v>
      </c>
    </row>
    <row r="9863" spans="5:7" x14ac:dyDescent="0.25">
      <c r="E9863">
        <v>9857</v>
      </c>
      <c r="G9863" t="b">
        <v>0</v>
      </c>
    </row>
    <row r="9864" spans="5:7" x14ac:dyDescent="0.25">
      <c r="E9864">
        <v>9858</v>
      </c>
      <c r="G9864" t="b">
        <v>0</v>
      </c>
    </row>
    <row r="9865" spans="5:7" x14ac:dyDescent="0.25">
      <c r="E9865">
        <v>9859</v>
      </c>
      <c r="G9865" t="b">
        <v>0</v>
      </c>
    </row>
    <row r="9866" spans="5:7" x14ac:dyDescent="0.25">
      <c r="E9866">
        <v>9860</v>
      </c>
      <c r="G9866" t="b">
        <v>0</v>
      </c>
    </row>
    <row r="9867" spans="5:7" x14ac:dyDescent="0.25">
      <c r="E9867">
        <v>9861</v>
      </c>
      <c r="G9867" t="b">
        <v>0</v>
      </c>
    </row>
    <row r="9868" spans="5:7" x14ac:dyDescent="0.25">
      <c r="E9868">
        <v>9862</v>
      </c>
      <c r="G9868" t="b">
        <v>0</v>
      </c>
    </row>
    <row r="9869" spans="5:7" x14ac:dyDescent="0.25">
      <c r="E9869">
        <v>9863</v>
      </c>
      <c r="G9869" t="b">
        <v>0</v>
      </c>
    </row>
    <row r="9870" spans="5:7" x14ac:dyDescent="0.25">
      <c r="E9870">
        <v>9864</v>
      </c>
      <c r="G9870" t="b">
        <v>0</v>
      </c>
    </row>
    <row r="9871" spans="5:7" x14ac:dyDescent="0.25">
      <c r="E9871">
        <v>9865</v>
      </c>
      <c r="G9871" t="b">
        <v>0</v>
      </c>
    </row>
    <row r="9872" spans="5:7" x14ac:dyDescent="0.25">
      <c r="E9872">
        <v>9866</v>
      </c>
      <c r="G9872" t="b">
        <v>0</v>
      </c>
    </row>
    <row r="9873" spans="5:7" x14ac:dyDescent="0.25">
      <c r="E9873">
        <v>9867</v>
      </c>
      <c r="G9873" t="b">
        <v>0</v>
      </c>
    </row>
    <row r="9874" spans="5:7" x14ac:dyDescent="0.25">
      <c r="E9874">
        <v>9868</v>
      </c>
      <c r="G9874" t="b">
        <v>0</v>
      </c>
    </row>
    <row r="9875" spans="5:7" x14ac:dyDescent="0.25">
      <c r="E9875">
        <v>9869</v>
      </c>
      <c r="G9875" t="b">
        <v>0</v>
      </c>
    </row>
    <row r="9876" spans="5:7" x14ac:dyDescent="0.25">
      <c r="E9876">
        <v>9870</v>
      </c>
      <c r="G9876" t="b">
        <v>0</v>
      </c>
    </row>
    <row r="9877" spans="5:7" x14ac:dyDescent="0.25">
      <c r="E9877">
        <v>9871</v>
      </c>
      <c r="G9877" t="b">
        <v>0</v>
      </c>
    </row>
    <row r="9878" spans="5:7" x14ac:dyDescent="0.25">
      <c r="E9878">
        <v>9872</v>
      </c>
      <c r="G9878" t="b">
        <v>0</v>
      </c>
    </row>
    <row r="9879" spans="5:7" x14ac:dyDescent="0.25">
      <c r="E9879">
        <v>9873</v>
      </c>
      <c r="G9879" t="b">
        <v>0</v>
      </c>
    </row>
    <row r="9880" spans="5:7" x14ac:dyDescent="0.25">
      <c r="E9880">
        <v>9874</v>
      </c>
      <c r="G9880" t="b">
        <v>0</v>
      </c>
    </row>
    <row r="9881" spans="5:7" x14ac:dyDescent="0.25">
      <c r="E9881">
        <v>9875</v>
      </c>
      <c r="G9881" t="b">
        <v>0</v>
      </c>
    </row>
    <row r="9882" spans="5:7" x14ac:dyDescent="0.25">
      <c r="E9882">
        <v>9876</v>
      </c>
      <c r="G9882" t="b">
        <v>0</v>
      </c>
    </row>
    <row r="9883" spans="5:7" x14ac:dyDescent="0.25">
      <c r="E9883">
        <v>9877</v>
      </c>
      <c r="G9883" t="b">
        <v>0</v>
      </c>
    </row>
    <row r="9884" spans="5:7" x14ac:dyDescent="0.25">
      <c r="E9884">
        <v>9878</v>
      </c>
      <c r="G9884" t="b">
        <v>0</v>
      </c>
    </row>
    <row r="9885" spans="5:7" x14ac:dyDescent="0.25">
      <c r="E9885">
        <v>9879</v>
      </c>
      <c r="G9885" t="b">
        <v>0</v>
      </c>
    </row>
    <row r="9886" spans="5:7" x14ac:dyDescent="0.25">
      <c r="E9886">
        <v>9880</v>
      </c>
      <c r="G9886" t="b">
        <v>0</v>
      </c>
    </row>
    <row r="9887" spans="5:7" x14ac:dyDescent="0.25">
      <c r="E9887">
        <v>9881</v>
      </c>
      <c r="G9887" t="b">
        <v>0</v>
      </c>
    </row>
    <row r="9888" spans="5:7" x14ac:dyDescent="0.25">
      <c r="E9888">
        <v>9882</v>
      </c>
      <c r="G9888" t="b">
        <v>0</v>
      </c>
    </row>
    <row r="9889" spans="5:7" x14ac:dyDescent="0.25">
      <c r="E9889">
        <v>9883</v>
      </c>
      <c r="G9889" t="b">
        <v>0</v>
      </c>
    </row>
    <row r="9890" spans="5:7" x14ac:dyDescent="0.25">
      <c r="E9890">
        <v>9884</v>
      </c>
      <c r="G9890" t="b">
        <v>0</v>
      </c>
    </row>
    <row r="9891" spans="5:7" x14ac:dyDescent="0.25">
      <c r="E9891">
        <v>9885</v>
      </c>
      <c r="G9891" t="b">
        <v>0</v>
      </c>
    </row>
    <row r="9892" spans="5:7" x14ac:dyDescent="0.25">
      <c r="E9892">
        <v>9886</v>
      </c>
      <c r="G9892" t="b">
        <v>0</v>
      </c>
    </row>
    <row r="9893" spans="5:7" x14ac:dyDescent="0.25">
      <c r="E9893">
        <v>9887</v>
      </c>
      <c r="G9893" t="b">
        <v>0</v>
      </c>
    </row>
    <row r="9894" spans="5:7" x14ac:dyDescent="0.25">
      <c r="E9894">
        <v>9888</v>
      </c>
      <c r="G9894" t="b">
        <v>0</v>
      </c>
    </row>
    <row r="9895" spans="5:7" x14ac:dyDescent="0.25">
      <c r="E9895">
        <v>9889</v>
      </c>
      <c r="G9895" t="b">
        <v>0</v>
      </c>
    </row>
    <row r="9896" spans="5:7" x14ac:dyDescent="0.25">
      <c r="E9896">
        <v>9890</v>
      </c>
      <c r="G9896" t="b">
        <v>0</v>
      </c>
    </row>
    <row r="9897" spans="5:7" x14ac:dyDescent="0.25">
      <c r="E9897">
        <v>9891</v>
      </c>
      <c r="G9897" t="b">
        <v>0</v>
      </c>
    </row>
    <row r="9898" spans="5:7" x14ac:dyDescent="0.25">
      <c r="E9898">
        <v>9892</v>
      </c>
      <c r="G9898" t="b">
        <v>0</v>
      </c>
    </row>
    <row r="9899" spans="5:7" x14ac:dyDescent="0.25">
      <c r="E9899">
        <v>9893</v>
      </c>
      <c r="G9899" t="b">
        <v>0</v>
      </c>
    </row>
    <row r="9900" spans="5:7" x14ac:dyDescent="0.25">
      <c r="E9900">
        <v>9894</v>
      </c>
      <c r="G9900" t="b">
        <v>0</v>
      </c>
    </row>
    <row r="9901" spans="5:7" x14ac:dyDescent="0.25">
      <c r="E9901">
        <v>9895</v>
      </c>
      <c r="G9901" t="b">
        <v>0</v>
      </c>
    </row>
    <row r="9902" spans="5:7" x14ac:dyDescent="0.25">
      <c r="E9902">
        <v>9896</v>
      </c>
      <c r="G9902" t="b">
        <v>0</v>
      </c>
    </row>
    <row r="9903" spans="5:7" x14ac:dyDescent="0.25">
      <c r="E9903">
        <v>9897</v>
      </c>
      <c r="G9903" t="b">
        <v>1</v>
      </c>
    </row>
    <row r="9904" spans="5:7" x14ac:dyDescent="0.25">
      <c r="E9904">
        <v>9898</v>
      </c>
      <c r="G9904" t="b">
        <v>0</v>
      </c>
    </row>
    <row r="9905" spans="5:7" x14ac:dyDescent="0.25">
      <c r="E9905">
        <v>9899</v>
      </c>
      <c r="G9905" t="b">
        <v>0</v>
      </c>
    </row>
    <row r="9906" spans="5:7" x14ac:dyDescent="0.25">
      <c r="E9906">
        <v>9900</v>
      </c>
      <c r="G9906" t="b">
        <v>0</v>
      </c>
    </row>
    <row r="9907" spans="5:7" x14ac:dyDescent="0.25">
      <c r="E9907">
        <v>9901</v>
      </c>
      <c r="G9907" t="b">
        <v>0</v>
      </c>
    </row>
    <row r="9908" spans="5:7" x14ac:dyDescent="0.25">
      <c r="E9908">
        <v>9902</v>
      </c>
      <c r="G9908" t="b">
        <v>0</v>
      </c>
    </row>
    <row r="9909" spans="5:7" x14ac:dyDescent="0.25">
      <c r="E9909">
        <v>9903</v>
      </c>
      <c r="G9909" t="b">
        <v>0</v>
      </c>
    </row>
    <row r="9910" spans="5:7" x14ac:dyDescent="0.25">
      <c r="E9910">
        <v>9904</v>
      </c>
      <c r="G9910" t="b">
        <v>0</v>
      </c>
    </row>
    <row r="9911" spans="5:7" x14ac:dyDescent="0.25">
      <c r="E9911">
        <v>9905</v>
      </c>
      <c r="G9911" t="b">
        <v>0</v>
      </c>
    </row>
    <row r="9912" spans="5:7" x14ac:dyDescent="0.25">
      <c r="E9912">
        <v>9906</v>
      </c>
      <c r="G9912" t="b">
        <v>0</v>
      </c>
    </row>
    <row r="9913" spans="5:7" x14ac:dyDescent="0.25">
      <c r="E9913">
        <v>9907</v>
      </c>
      <c r="G9913" t="b">
        <v>0</v>
      </c>
    </row>
    <row r="9914" spans="5:7" x14ac:dyDescent="0.25">
      <c r="E9914">
        <v>9908</v>
      </c>
      <c r="G9914" t="b">
        <v>0</v>
      </c>
    </row>
    <row r="9915" spans="5:7" x14ac:dyDescent="0.25">
      <c r="E9915">
        <v>9909</v>
      </c>
      <c r="G9915" t="b">
        <v>0</v>
      </c>
    </row>
    <row r="9916" spans="5:7" x14ac:dyDescent="0.25">
      <c r="E9916">
        <v>9910</v>
      </c>
      <c r="G9916" t="b">
        <v>0</v>
      </c>
    </row>
    <row r="9917" spans="5:7" x14ac:dyDescent="0.25">
      <c r="E9917">
        <v>9911</v>
      </c>
      <c r="G9917" t="b">
        <v>1</v>
      </c>
    </row>
    <row r="9918" spans="5:7" x14ac:dyDescent="0.25">
      <c r="E9918">
        <v>9912</v>
      </c>
      <c r="G9918" t="b">
        <v>0</v>
      </c>
    </row>
    <row r="9919" spans="5:7" x14ac:dyDescent="0.25">
      <c r="E9919">
        <v>9913</v>
      </c>
      <c r="G9919" t="b">
        <v>0</v>
      </c>
    </row>
    <row r="9920" spans="5:7" x14ac:dyDescent="0.25">
      <c r="E9920">
        <v>9914</v>
      </c>
      <c r="G9920" t="b">
        <v>0</v>
      </c>
    </row>
    <row r="9921" spans="5:7" x14ac:dyDescent="0.25">
      <c r="E9921">
        <v>9915</v>
      </c>
      <c r="G9921" t="b">
        <v>0</v>
      </c>
    </row>
    <row r="9922" spans="5:7" x14ac:dyDescent="0.25">
      <c r="E9922">
        <v>9916</v>
      </c>
      <c r="G9922" t="b">
        <v>0</v>
      </c>
    </row>
    <row r="9923" spans="5:7" x14ac:dyDescent="0.25">
      <c r="E9923">
        <v>9917</v>
      </c>
      <c r="G9923" t="b">
        <v>0</v>
      </c>
    </row>
    <row r="9924" spans="5:7" x14ac:dyDescent="0.25">
      <c r="E9924">
        <v>9918</v>
      </c>
      <c r="G9924" t="b">
        <v>0</v>
      </c>
    </row>
    <row r="9925" spans="5:7" x14ac:dyDescent="0.25">
      <c r="E9925">
        <v>9919</v>
      </c>
      <c r="G9925" t="b">
        <v>1</v>
      </c>
    </row>
    <row r="9926" spans="5:7" x14ac:dyDescent="0.25">
      <c r="E9926">
        <v>9920</v>
      </c>
      <c r="G9926" t="b">
        <v>0</v>
      </c>
    </row>
    <row r="9927" spans="5:7" x14ac:dyDescent="0.25">
      <c r="E9927">
        <v>9921</v>
      </c>
      <c r="G9927" t="b">
        <v>1</v>
      </c>
    </row>
    <row r="9928" spans="5:7" x14ac:dyDescent="0.25">
      <c r="E9928">
        <v>9922</v>
      </c>
      <c r="G9928" t="b">
        <v>0</v>
      </c>
    </row>
    <row r="9929" spans="5:7" x14ac:dyDescent="0.25">
      <c r="E9929">
        <v>9923</v>
      </c>
      <c r="G9929" t="b">
        <v>0</v>
      </c>
    </row>
    <row r="9930" spans="5:7" x14ac:dyDescent="0.25">
      <c r="E9930">
        <v>9924</v>
      </c>
      <c r="G9930" t="b">
        <v>0</v>
      </c>
    </row>
    <row r="9931" spans="5:7" x14ac:dyDescent="0.25">
      <c r="E9931">
        <v>9925</v>
      </c>
      <c r="G9931" t="b">
        <v>1</v>
      </c>
    </row>
    <row r="9932" spans="5:7" x14ac:dyDescent="0.25">
      <c r="E9932">
        <v>9926</v>
      </c>
      <c r="G9932" t="b">
        <v>0</v>
      </c>
    </row>
    <row r="9933" spans="5:7" x14ac:dyDescent="0.25">
      <c r="E9933">
        <v>9927</v>
      </c>
      <c r="G9933" t="b">
        <v>0</v>
      </c>
    </row>
    <row r="9934" spans="5:7" x14ac:dyDescent="0.25">
      <c r="E9934">
        <v>9928</v>
      </c>
      <c r="G9934" t="b">
        <v>0</v>
      </c>
    </row>
    <row r="9935" spans="5:7" x14ac:dyDescent="0.25">
      <c r="E9935">
        <v>9929</v>
      </c>
      <c r="G9935" t="b">
        <v>0</v>
      </c>
    </row>
    <row r="9936" spans="5:7" x14ac:dyDescent="0.25">
      <c r="E9936">
        <v>9930</v>
      </c>
      <c r="G9936" t="b">
        <v>0</v>
      </c>
    </row>
    <row r="9937" spans="5:7" x14ac:dyDescent="0.25">
      <c r="E9937">
        <v>9931</v>
      </c>
      <c r="G9937" t="b">
        <v>0</v>
      </c>
    </row>
    <row r="9938" spans="5:7" x14ac:dyDescent="0.25">
      <c r="E9938">
        <v>9932</v>
      </c>
      <c r="G9938" t="b">
        <v>0</v>
      </c>
    </row>
    <row r="9939" spans="5:7" x14ac:dyDescent="0.25">
      <c r="E9939">
        <v>9933</v>
      </c>
      <c r="G9939" t="b">
        <v>0</v>
      </c>
    </row>
    <row r="9940" spans="5:7" x14ac:dyDescent="0.25">
      <c r="E9940">
        <v>9934</v>
      </c>
      <c r="G9940" t="b">
        <v>0</v>
      </c>
    </row>
    <row r="9941" spans="5:7" x14ac:dyDescent="0.25">
      <c r="E9941">
        <v>9935</v>
      </c>
      <c r="G9941" t="b">
        <v>0</v>
      </c>
    </row>
    <row r="9942" spans="5:7" x14ac:dyDescent="0.25">
      <c r="E9942">
        <v>9936</v>
      </c>
      <c r="G9942" t="b">
        <v>0</v>
      </c>
    </row>
    <row r="9943" spans="5:7" x14ac:dyDescent="0.25">
      <c r="E9943">
        <v>9937</v>
      </c>
      <c r="G9943" t="b">
        <v>0</v>
      </c>
    </row>
    <row r="9944" spans="5:7" x14ac:dyDescent="0.25">
      <c r="E9944">
        <v>9938</v>
      </c>
      <c r="G9944" t="b">
        <v>0</v>
      </c>
    </row>
    <row r="9945" spans="5:7" x14ac:dyDescent="0.25">
      <c r="E9945">
        <v>9939</v>
      </c>
      <c r="G9945" t="b">
        <v>0</v>
      </c>
    </row>
    <row r="9946" spans="5:7" x14ac:dyDescent="0.25">
      <c r="E9946">
        <v>9940</v>
      </c>
      <c r="G9946" t="b">
        <v>0</v>
      </c>
    </row>
    <row r="9947" spans="5:7" x14ac:dyDescent="0.25">
      <c r="E9947">
        <v>9941</v>
      </c>
      <c r="G9947" t="b">
        <v>0</v>
      </c>
    </row>
    <row r="9948" spans="5:7" x14ac:dyDescent="0.25">
      <c r="E9948">
        <v>9942</v>
      </c>
      <c r="G9948" t="b">
        <v>0</v>
      </c>
    </row>
    <row r="9949" spans="5:7" x14ac:dyDescent="0.25">
      <c r="E9949">
        <v>9943</v>
      </c>
      <c r="G9949" t="b">
        <v>0</v>
      </c>
    </row>
    <row r="9950" spans="5:7" x14ac:dyDescent="0.25">
      <c r="E9950">
        <v>9944</v>
      </c>
      <c r="G9950" t="b">
        <v>0</v>
      </c>
    </row>
    <row r="9951" spans="5:7" x14ac:dyDescent="0.25">
      <c r="E9951">
        <v>9945</v>
      </c>
      <c r="G9951" t="b">
        <v>0</v>
      </c>
    </row>
    <row r="9952" spans="5:7" x14ac:dyDescent="0.25">
      <c r="E9952">
        <v>9946</v>
      </c>
      <c r="G9952" t="b">
        <v>0</v>
      </c>
    </row>
    <row r="9953" spans="5:7" x14ac:dyDescent="0.25">
      <c r="E9953">
        <v>9947</v>
      </c>
      <c r="G9953" t="b">
        <v>0</v>
      </c>
    </row>
    <row r="9954" spans="5:7" x14ac:dyDescent="0.25">
      <c r="E9954">
        <v>9948</v>
      </c>
      <c r="G9954" t="b">
        <v>0</v>
      </c>
    </row>
    <row r="9955" spans="5:7" x14ac:dyDescent="0.25">
      <c r="E9955">
        <v>9949</v>
      </c>
      <c r="G9955" t="b">
        <v>0</v>
      </c>
    </row>
    <row r="9956" spans="5:7" x14ac:dyDescent="0.25">
      <c r="E9956">
        <v>9950</v>
      </c>
      <c r="G9956" t="b">
        <v>1</v>
      </c>
    </row>
    <row r="9957" spans="5:7" x14ac:dyDescent="0.25">
      <c r="E9957">
        <v>9951</v>
      </c>
      <c r="G9957" t="b">
        <v>1</v>
      </c>
    </row>
    <row r="9958" spans="5:7" x14ac:dyDescent="0.25">
      <c r="E9958">
        <v>9952</v>
      </c>
      <c r="G9958" t="b">
        <v>0</v>
      </c>
    </row>
    <row r="9959" spans="5:7" x14ac:dyDescent="0.25">
      <c r="E9959">
        <v>9953</v>
      </c>
      <c r="G9959" t="b">
        <v>0</v>
      </c>
    </row>
    <row r="9960" spans="5:7" x14ac:dyDescent="0.25">
      <c r="E9960">
        <v>9954</v>
      </c>
      <c r="G9960" t="b">
        <v>0</v>
      </c>
    </row>
    <row r="9961" spans="5:7" x14ac:dyDescent="0.25">
      <c r="E9961">
        <v>9955</v>
      </c>
      <c r="G9961" t="b">
        <v>0</v>
      </c>
    </row>
    <row r="9962" spans="5:7" x14ac:dyDescent="0.25">
      <c r="E9962">
        <v>9956</v>
      </c>
      <c r="G9962" t="b">
        <v>0</v>
      </c>
    </row>
    <row r="9963" spans="5:7" x14ac:dyDescent="0.25">
      <c r="E9963">
        <v>9957</v>
      </c>
      <c r="G9963" t="b">
        <v>0</v>
      </c>
    </row>
    <row r="9964" spans="5:7" x14ac:dyDescent="0.25">
      <c r="E9964">
        <v>9958</v>
      </c>
      <c r="G9964" t="b">
        <v>0</v>
      </c>
    </row>
    <row r="9965" spans="5:7" x14ac:dyDescent="0.25">
      <c r="E9965">
        <v>9959</v>
      </c>
      <c r="G9965" t="b">
        <v>0</v>
      </c>
    </row>
    <row r="9966" spans="5:7" x14ac:dyDescent="0.25">
      <c r="E9966">
        <v>9960</v>
      </c>
      <c r="G9966" t="b">
        <v>0</v>
      </c>
    </row>
    <row r="9967" spans="5:7" x14ac:dyDescent="0.25">
      <c r="E9967">
        <v>9961</v>
      </c>
      <c r="G9967" t="b">
        <v>0</v>
      </c>
    </row>
    <row r="9968" spans="5:7" x14ac:dyDescent="0.25">
      <c r="E9968">
        <v>9962</v>
      </c>
      <c r="G9968" t="b">
        <v>0</v>
      </c>
    </row>
    <row r="9969" spans="5:7" x14ac:dyDescent="0.25">
      <c r="E9969">
        <v>9963</v>
      </c>
      <c r="G9969" t="b">
        <v>0</v>
      </c>
    </row>
    <row r="9970" spans="5:7" x14ac:dyDescent="0.25">
      <c r="E9970">
        <v>9964</v>
      </c>
      <c r="G9970" t="b">
        <v>0</v>
      </c>
    </row>
    <row r="9971" spans="5:7" x14ac:dyDescent="0.25">
      <c r="E9971">
        <v>9965</v>
      </c>
      <c r="G9971" t="b">
        <v>0</v>
      </c>
    </row>
    <row r="9972" spans="5:7" x14ac:dyDescent="0.25">
      <c r="E9972">
        <v>9966</v>
      </c>
      <c r="G9972" t="b">
        <v>0</v>
      </c>
    </row>
    <row r="9973" spans="5:7" x14ac:dyDescent="0.25">
      <c r="E9973">
        <v>9967</v>
      </c>
      <c r="G9973" t="b">
        <v>0</v>
      </c>
    </row>
    <row r="9974" spans="5:7" x14ac:dyDescent="0.25">
      <c r="E9974">
        <v>9968</v>
      </c>
      <c r="G9974" t="b">
        <v>0</v>
      </c>
    </row>
    <row r="9975" spans="5:7" x14ac:dyDescent="0.25">
      <c r="E9975">
        <v>9969</v>
      </c>
      <c r="G9975" t="b">
        <v>1</v>
      </c>
    </row>
    <row r="9976" spans="5:7" x14ac:dyDescent="0.25">
      <c r="E9976">
        <v>9970</v>
      </c>
      <c r="G9976" t="b">
        <v>0</v>
      </c>
    </row>
    <row r="9977" spans="5:7" x14ac:dyDescent="0.25">
      <c r="E9977">
        <v>9971</v>
      </c>
      <c r="G9977" t="b">
        <v>0</v>
      </c>
    </row>
    <row r="9978" spans="5:7" x14ac:dyDescent="0.25">
      <c r="E9978">
        <v>9972</v>
      </c>
      <c r="G9978" t="b">
        <v>0</v>
      </c>
    </row>
    <row r="9979" spans="5:7" x14ac:dyDescent="0.25">
      <c r="E9979">
        <v>9973</v>
      </c>
      <c r="G9979" t="b">
        <v>0</v>
      </c>
    </row>
    <row r="9980" spans="5:7" x14ac:dyDescent="0.25">
      <c r="E9980">
        <v>9974</v>
      </c>
      <c r="G9980" t="b">
        <v>0</v>
      </c>
    </row>
    <row r="9981" spans="5:7" x14ac:dyDescent="0.25">
      <c r="E9981">
        <v>9975</v>
      </c>
      <c r="G9981" t="b">
        <v>0</v>
      </c>
    </row>
    <row r="9982" spans="5:7" x14ac:dyDescent="0.25">
      <c r="E9982">
        <v>9976</v>
      </c>
      <c r="G9982" t="b">
        <v>0</v>
      </c>
    </row>
    <row r="9983" spans="5:7" x14ac:dyDescent="0.25">
      <c r="E9983">
        <v>9977</v>
      </c>
      <c r="G9983" t="b">
        <v>0</v>
      </c>
    </row>
    <row r="9984" spans="5:7" x14ac:dyDescent="0.25">
      <c r="E9984">
        <v>9978</v>
      </c>
      <c r="G9984" t="b">
        <v>0</v>
      </c>
    </row>
    <row r="9985" spans="5:7" x14ac:dyDescent="0.25">
      <c r="E9985">
        <v>9979</v>
      </c>
      <c r="G9985" t="b">
        <v>0</v>
      </c>
    </row>
    <row r="9986" spans="5:7" x14ac:dyDescent="0.25">
      <c r="E9986">
        <v>9980</v>
      </c>
      <c r="G9986" t="b">
        <v>0</v>
      </c>
    </row>
    <row r="9987" spans="5:7" x14ac:dyDescent="0.25">
      <c r="E9987">
        <v>9981</v>
      </c>
      <c r="G9987" t="b">
        <v>0</v>
      </c>
    </row>
    <row r="9988" spans="5:7" x14ac:dyDescent="0.25">
      <c r="E9988">
        <v>9982</v>
      </c>
      <c r="G9988" t="b">
        <v>0</v>
      </c>
    </row>
    <row r="9989" spans="5:7" x14ac:dyDescent="0.25">
      <c r="E9989">
        <v>9983</v>
      </c>
      <c r="G9989" t="b">
        <v>0</v>
      </c>
    </row>
    <row r="9990" spans="5:7" x14ac:dyDescent="0.25">
      <c r="E9990">
        <v>9984</v>
      </c>
      <c r="G9990" t="b">
        <v>1</v>
      </c>
    </row>
    <row r="9991" spans="5:7" x14ac:dyDescent="0.25">
      <c r="E9991">
        <v>9985</v>
      </c>
      <c r="G9991" t="b">
        <v>0</v>
      </c>
    </row>
    <row r="9992" spans="5:7" x14ac:dyDescent="0.25">
      <c r="E9992">
        <v>9986</v>
      </c>
      <c r="G9992" t="b">
        <v>0</v>
      </c>
    </row>
    <row r="9993" spans="5:7" x14ac:dyDescent="0.25">
      <c r="E9993">
        <v>9987</v>
      </c>
      <c r="G9993" t="b">
        <v>0</v>
      </c>
    </row>
    <row r="9994" spans="5:7" x14ac:dyDescent="0.25">
      <c r="E9994">
        <v>9988</v>
      </c>
      <c r="G9994" t="b">
        <v>0</v>
      </c>
    </row>
    <row r="9995" spans="5:7" x14ac:dyDescent="0.25">
      <c r="E9995">
        <v>9989</v>
      </c>
      <c r="G9995" t="b">
        <v>0</v>
      </c>
    </row>
    <row r="9996" spans="5:7" x14ac:dyDescent="0.25">
      <c r="E9996">
        <v>9990</v>
      </c>
      <c r="G9996" t="b">
        <v>0</v>
      </c>
    </row>
    <row r="9997" spans="5:7" x14ac:dyDescent="0.25">
      <c r="E9997">
        <v>9991</v>
      </c>
      <c r="G9997" t="b">
        <v>0</v>
      </c>
    </row>
    <row r="9998" spans="5:7" x14ac:dyDescent="0.25">
      <c r="E9998">
        <v>9992</v>
      </c>
      <c r="G9998" t="b">
        <v>0</v>
      </c>
    </row>
    <row r="9999" spans="5:7" x14ac:dyDescent="0.25">
      <c r="E9999">
        <v>9993</v>
      </c>
      <c r="G9999" t="b">
        <v>0</v>
      </c>
    </row>
    <row r="10000" spans="5:7" x14ac:dyDescent="0.25">
      <c r="E10000">
        <v>9994</v>
      </c>
      <c r="G10000" t="b">
        <v>0</v>
      </c>
    </row>
    <row r="10001" spans="5:7" x14ac:dyDescent="0.25">
      <c r="E10001">
        <v>9995</v>
      </c>
      <c r="G10001" t="b">
        <v>0</v>
      </c>
    </row>
    <row r="10002" spans="5:7" x14ac:dyDescent="0.25">
      <c r="E10002">
        <v>9996</v>
      </c>
      <c r="G10002" t="b">
        <v>0</v>
      </c>
    </row>
    <row r="10003" spans="5:7" x14ac:dyDescent="0.25">
      <c r="E10003">
        <v>9997</v>
      </c>
      <c r="G10003" t="b">
        <v>0</v>
      </c>
    </row>
    <row r="10004" spans="5:7" x14ac:dyDescent="0.25">
      <c r="E10004">
        <v>9998</v>
      </c>
      <c r="G10004" t="b">
        <v>0</v>
      </c>
    </row>
    <row r="10005" spans="5:7" x14ac:dyDescent="0.25">
      <c r="E10005">
        <v>9999</v>
      </c>
      <c r="G10005" t="b">
        <v>0</v>
      </c>
    </row>
    <row r="10006" spans="5:7" x14ac:dyDescent="0.25">
      <c r="E10006">
        <v>10000</v>
      </c>
      <c r="G10006" t="b">
        <v>0</v>
      </c>
    </row>
  </sheetData>
  <mergeCells count="7">
    <mergeCell ref="E5:F5"/>
    <mergeCell ref="H1:I1"/>
    <mergeCell ref="D4:G4"/>
    <mergeCell ref="A1:C1"/>
    <mergeCell ref="D1:G1"/>
    <mergeCell ref="E2:F2"/>
    <mergeCell ref="E3:F3"/>
  </mergeCells>
  <conditionalFormatting sqref="G7:G10006">
    <cfRule type="cellIs" dxfId="1" priority="2" operator="equal">
      <formula>TRUE</formula>
    </cfRule>
  </conditionalFormatting>
  <conditionalFormatting sqref="B4">
    <cfRule type="cellIs" dxfId="0" priority="1" operator="equal">
      <formula>TRUE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63B0-7F41-47B1-85E3-7E815117DCC7}">
  <dimension ref="A1:N94"/>
  <sheetViews>
    <sheetView workbookViewId="0">
      <selection activeCell="F4" sqref="F4"/>
    </sheetView>
  </sheetViews>
  <sheetFormatPr defaultRowHeight="15" x14ac:dyDescent="0.25"/>
  <cols>
    <col min="5" max="6" width="9.5703125" bestFit="1" customWidth="1"/>
  </cols>
  <sheetData>
    <row r="1" spans="1:14" x14ac:dyDescent="0.25">
      <c r="A1" t="s">
        <v>57</v>
      </c>
      <c r="B1" t="s">
        <v>58</v>
      </c>
      <c r="E1" t="s">
        <v>57</v>
      </c>
      <c r="F1" t="s">
        <v>58</v>
      </c>
      <c r="H1" t="s">
        <v>57</v>
      </c>
      <c r="I1" t="s">
        <v>230</v>
      </c>
      <c r="J1" t="s">
        <v>231</v>
      </c>
      <c r="L1" t="s">
        <v>58</v>
      </c>
      <c r="M1" t="s">
        <v>230</v>
      </c>
      <c r="N1" t="s">
        <v>231</v>
      </c>
    </row>
    <row r="2" spans="1:14" x14ac:dyDescent="0.25">
      <c r="A2">
        <v>62</v>
      </c>
      <c r="B2">
        <v>134</v>
      </c>
      <c r="D2" t="s">
        <v>74</v>
      </c>
      <c r="E2" s="15">
        <f>AVERAGE(Table8[Nose])</f>
        <v>175.88172043010752</v>
      </c>
      <c r="F2" s="15">
        <f>AVERAGE(Table810[Main])</f>
        <v>408.58064516129031</v>
      </c>
      <c r="H2">
        <v>29</v>
      </c>
      <c r="I2" s="60">
        <f t="shared" ref="I2:I33" si="0">(H2-$E$2)/$E$3</f>
        <v>-0.90863843439810721</v>
      </c>
      <c r="J2" s="60">
        <f t="shared" ref="J2:J33" si="1">_xlfn.NORM.DIST(H2,$E$2,$E$3,FALSE)</f>
        <v>1.6332455624058345E-3</v>
      </c>
      <c r="L2">
        <v>61</v>
      </c>
      <c r="M2">
        <f t="shared" ref="M2:M33" si="2">(L2-$F$2)/$F$3</f>
        <v>-1.577859769829463</v>
      </c>
      <c r="N2">
        <f t="shared" ref="N2:N33" si="3">_xlfn.NORM.DIST(L2,$F$2,$F$3,FALSE)</f>
        <v>5.2155980170734591E-4</v>
      </c>
    </row>
    <row r="3" spans="1:14" x14ac:dyDescent="0.25">
      <c r="A3">
        <v>72</v>
      </c>
      <c r="B3">
        <v>145</v>
      </c>
      <c r="D3" t="s">
        <v>75</v>
      </c>
      <c r="E3" s="15">
        <f>_xlfn.STDEV.P(Table8[Nose])</f>
        <v>161.65034943454015</v>
      </c>
      <c r="F3" s="15">
        <f>_xlfn.STDEV.P(Table810[Main])</f>
        <v>220.28614443909501</v>
      </c>
      <c r="H3">
        <v>31</v>
      </c>
      <c r="I3">
        <f t="shared" si="0"/>
        <v>-0.89626605161640538</v>
      </c>
      <c r="J3">
        <f t="shared" si="1"/>
        <v>1.6515837273028962E-3</v>
      </c>
      <c r="L3">
        <v>61</v>
      </c>
      <c r="M3">
        <f t="shared" si="2"/>
        <v>-1.577859769829463</v>
      </c>
      <c r="N3">
        <f t="shared" si="3"/>
        <v>5.2155980170734591E-4</v>
      </c>
    </row>
    <row r="4" spans="1:14" x14ac:dyDescent="0.25">
      <c r="A4">
        <v>31</v>
      </c>
      <c r="B4">
        <v>255</v>
      </c>
      <c r="D4" t="s">
        <v>200</v>
      </c>
      <c r="E4" s="21">
        <f>_xlfn.SKEW.P(Table8[Nose])</f>
        <v>3.2508705359982493</v>
      </c>
      <c r="F4" s="21">
        <f>_xlfn.SKEW.P(Table810[Main])</f>
        <v>0.78543104988927304</v>
      </c>
      <c r="H4">
        <v>37</v>
      </c>
      <c r="I4" s="60">
        <f t="shared" si="0"/>
        <v>-0.85914890327129967</v>
      </c>
      <c r="J4" s="60">
        <f t="shared" si="1"/>
        <v>1.7062750496187481E-3</v>
      </c>
      <c r="L4">
        <v>88</v>
      </c>
      <c r="M4">
        <f t="shared" si="2"/>
        <v>-1.4552919157833135</v>
      </c>
      <c r="N4">
        <f t="shared" si="3"/>
        <v>6.2810502322120827E-4</v>
      </c>
    </row>
    <row r="5" spans="1:14" x14ac:dyDescent="0.25">
      <c r="A5">
        <v>69</v>
      </c>
      <c r="B5">
        <v>190</v>
      </c>
      <c r="H5">
        <v>44</v>
      </c>
      <c r="I5">
        <f t="shared" si="0"/>
        <v>-0.81584556353534299</v>
      </c>
      <c r="J5">
        <f t="shared" si="1"/>
        <v>1.7692913305003756E-3</v>
      </c>
      <c r="L5">
        <v>105</v>
      </c>
      <c r="M5">
        <f t="shared" si="2"/>
        <v>-1.3781195632357379</v>
      </c>
      <c r="N5">
        <f t="shared" si="3"/>
        <v>7.0067061768919463E-4</v>
      </c>
    </row>
    <row r="6" spans="1:14" x14ac:dyDescent="0.25">
      <c r="A6">
        <v>77</v>
      </c>
      <c r="B6">
        <v>61</v>
      </c>
      <c r="H6">
        <v>49</v>
      </c>
      <c r="I6">
        <f t="shared" si="0"/>
        <v>-0.78491460658108825</v>
      </c>
      <c r="J6">
        <f t="shared" si="1"/>
        <v>1.8136395186138443E-3</v>
      </c>
      <c r="L6">
        <v>115</v>
      </c>
      <c r="M6">
        <f t="shared" si="2"/>
        <v>-1.3327240617371641</v>
      </c>
      <c r="N6">
        <f t="shared" si="3"/>
        <v>7.4513689607534216E-4</v>
      </c>
    </row>
    <row r="7" spans="1:14" x14ac:dyDescent="0.25">
      <c r="A7">
        <v>101</v>
      </c>
      <c r="B7">
        <v>163</v>
      </c>
      <c r="H7">
        <v>52</v>
      </c>
      <c r="I7">
        <f t="shared" si="0"/>
        <v>-0.76635603240853545</v>
      </c>
      <c r="J7">
        <f t="shared" si="1"/>
        <v>1.8399350935060677E-3</v>
      </c>
      <c r="L7">
        <v>115</v>
      </c>
      <c r="M7" s="60">
        <f t="shared" si="2"/>
        <v>-1.3327240617371641</v>
      </c>
      <c r="N7" s="60">
        <f t="shared" si="3"/>
        <v>7.4513689607534216E-4</v>
      </c>
    </row>
    <row r="8" spans="1:14" x14ac:dyDescent="0.25">
      <c r="A8">
        <v>121</v>
      </c>
      <c r="B8">
        <v>251</v>
      </c>
      <c r="H8">
        <v>53</v>
      </c>
      <c r="I8">
        <f t="shared" si="0"/>
        <v>-0.76016984101768448</v>
      </c>
      <c r="J8">
        <f t="shared" si="1"/>
        <v>1.8486432401651021E-3</v>
      </c>
      <c r="L8">
        <v>117</v>
      </c>
      <c r="M8">
        <f t="shared" si="2"/>
        <v>-1.3236449614374493</v>
      </c>
      <c r="N8">
        <f t="shared" si="3"/>
        <v>7.5417668818403998E-4</v>
      </c>
    </row>
    <row r="9" spans="1:14" x14ac:dyDescent="0.25">
      <c r="A9">
        <v>61</v>
      </c>
      <c r="B9">
        <v>270</v>
      </c>
      <c r="H9">
        <v>54</v>
      </c>
      <c r="I9">
        <f t="shared" si="0"/>
        <v>-0.75398364962683351</v>
      </c>
      <c r="J9">
        <f t="shared" si="1"/>
        <v>1.8573215220923003E-3</v>
      </c>
      <c r="L9">
        <v>120</v>
      </c>
      <c r="M9">
        <f t="shared" si="2"/>
        <v>-1.3100263109878771</v>
      </c>
      <c r="N9">
        <f t="shared" si="3"/>
        <v>7.6782373819380832E-4</v>
      </c>
    </row>
    <row r="10" spans="1:14" x14ac:dyDescent="0.25">
      <c r="A10">
        <v>49</v>
      </c>
      <c r="B10">
        <v>364</v>
      </c>
      <c r="H10">
        <v>56</v>
      </c>
      <c r="I10">
        <f t="shared" si="0"/>
        <v>-0.74161126684513157</v>
      </c>
      <c r="J10">
        <f t="shared" si="1"/>
        <v>1.874585267667733E-3</v>
      </c>
      <c r="L10">
        <v>134</v>
      </c>
      <c r="M10">
        <f t="shared" si="2"/>
        <v>-1.2464726088898737</v>
      </c>
      <c r="N10">
        <f t="shared" si="3"/>
        <v>8.3280347055946088E-4</v>
      </c>
    </row>
    <row r="11" spans="1:14" x14ac:dyDescent="0.25">
      <c r="A11">
        <v>57</v>
      </c>
      <c r="B11">
        <v>307</v>
      </c>
      <c r="H11">
        <v>57</v>
      </c>
      <c r="I11">
        <f t="shared" si="0"/>
        <v>-0.7354250754542806</v>
      </c>
      <c r="J11">
        <f t="shared" si="1"/>
        <v>1.8831691188002566E-3</v>
      </c>
      <c r="L11">
        <v>141</v>
      </c>
      <c r="M11">
        <f t="shared" si="2"/>
        <v>-1.2146957578408719</v>
      </c>
      <c r="N11">
        <f t="shared" si="3"/>
        <v>8.660146063962633E-4</v>
      </c>
    </row>
    <row r="12" spans="1:14" x14ac:dyDescent="0.25">
      <c r="A12">
        <v>70</v>
      </c>
      <c r="B12">
        <v>536</v>
      </c>
      <c r="H12">
        <v>57</v>
      </c>
      <c r="I12">
        <f t="shared" si="0"/>
        <v>-0.7354250754542806</v>
      </c>
      <c r="J12">
        <f t="shared" si="1"/>
        <v>1.8831691188002566E-3</v>
      </c>
      <c r="L12">
        <v>145</v>
      </c>
      <c r="M12">
        <f t="shared" si="2"/>
        <v>-1.1965375572414425</v>
      </c>
      <c r="N12">
        <f t="shared" si="3"/>
        <v>8.8518229251710709E-4</v>
      </c>
    </row>
    <row r="13" spans="1:14" x14ac:dyDescent="0.25">
      <c r="A13">
        <v>37</v>
      </c>
      <c r="B13">
        <v>175</v>
      </c>
      <c r="H13">
        <v>61</v>
      </c>
      <c r="I13">
        <f t="shared" si="0"/>
        <v>-0.71068030989087683</v>
      </c>
      <c r="J13">
        <f t="shared" si="1"/>
        <v>1.9171655677770085E-3</v>
      </c>
      <c r="L13">
        <v>160</v>
      </c>
      <c r="M13">
        <f t="shared" si="2"/>
        <v>-1.1284443049935817</v>
      </c>
      <c r="N13">
        <f t="shared" si="3"/>
        <v>9.5809926762273616E-4</v>
      </c>
    </row>
    <row r="14" spans="1:14" x14ac:dyDescent="0.25">
      <c r="A14">
        <v>80</v>
      </c>
      <c r="B14">
        <v>426</v>
      </c>
      <c r="H14">
        <v>62</v>
      </c>
      <c r="I14">
        <f t="shared" si="0"/>
        <v>-0.70449411850002586</v>
      </c>
      <c r="J14">
        <f t="shared" si="1"/>
        <v>1.9255759127190693E-3</v>
      </c>
      <c r="L14">
        <v>163</v>
      </c>
      <c r="M14">
        <f t="shared" si="2"/>
        <v>-1.1148256545440094</v>
      </c>
      <c r="N14">
        <f t="shared" si="3"/>
        <v>9.7284673030992265E-4</v>
      </c>
    </row>
    <row r="15" spans="1:14" x14ac:dyDescent="0.25">
      <c r="A15">
        <v>166</v>
      </c>
      <c r="B15">
        <v>446</v>
      </c>
      <c r="H15">
        <v>67</v>
      </c>
      <c r="I15" s="60">
        <f t="shared" si="0"/>
        <v>-0.67356316154577112</v>
      </c>
      <c r="J15" s="60">
        <f t="shared" si="1"/>
        <v>1.9670548293786077E-3</v>
      </c>
      <c r="L15">
        <v>172</v>
      </c>
      <c r="M15">
        <f t="shared" si="2"/>
        <v>-1.0739697031952931</v>
      </c>
      <c r="N15">
        <f t="shared" si="3"/>
        <v>1.0173324193207419E-3</v>
      </c>
    </row>
    <row r="16" spans="1:14" x14ac:dyDescent="0.25">
      <c r="A16">
        <v>144</v>
      </c>
      <c r="B16">
        <v>558</v>
      </c>
      <c r="H16">
        <v>68</v>
      </c>
      <c r="I16" s="60">
        <f t="shared" si="0"/>
        <v>-0.66737697015492015</v>
      </c>
      <c r="J16" s="60">
        <f t="shared" si="1"/>
        <v>1.9752304395268695E-3</v>
      </c>
      <c r="L16">
        <v>175</v>
      </c>
      <c r="M16" s="60">
        <f t="shared" si="2"/>
        <v>-1.0603510527457207</v>
      </c>
      <c r="N16" s="60">
        <f t="shared" si="3"/>
        <v>1.0322255614517986E-3</v>
      </c>
    </row>
    <row r="17" spans="1:14" x14ac:dyDescent="0.25">
      <c r="A17">
        <v>177</v>
      </c>
      <c r="B17">
        <v>449</v>
      </c>
      <c r="H17">
        <v>69</v>
      </c>
      <c r="I17">
        <f t="shared" si="0"/>
        <v>-0.66119077876406929</v>
      </c>
      <c r="J17">
        <f t="shared" si="1"/>
        <v>1.9833641269723086E-3</v>
      </c>
      <c r="L17">
        <v>175</v>
      </c>
      <c r="M17" s="60">
        <f t="shared" si="2"/>
        <v>-1.0603510527457207</v>
      </c>
      <c r="N17" s="60">
        <f t="shared" si="3"/>
        <v>1.0322255614517986E-3</v>
      </c>
    </row>
    <row r="18" spans="1:14" x14ac:dyDescent="0.25">
      <c r="A18">
        <v>68</v>
      </c>
      <c r="B18">
        <v>476</v>
      </c>
      <c r="H18">
        <v>69</v>
      </c>
      <c r="I18">
        <f t="shared" si="0"/>
        <v>-0.66119077876406929</v>
      </c>
      <c r="J18">
        <f t="shared" si="1"/>
        <v>1.9833641269723086E-3</v>
      </c>
      <c r="L18">
        <v>180</v>
      </c>
      <c r="M18">
        <f t="shared" si="2"/>
        <v>-1.0376533019964338</v>
      </c>
      <c r="N18">
        <f t="shared" si="3"/>
        <v>1.0570977701981296E-3</v>
      </c>
    </row>
    <row r="19" spans="1:14" x14ac:dyDescent="0.25">
      <c r="A19">
        <v>117</v>
      </c>
      <c r="B19">
        <v>175</v>
      </c>
      <c r="H19">
        <v>70</v>
      </c>
      <c r="I19">
        <f t="shared" si="0"/>
        <v>-0.65500458737321832</v>
      </c>
      <c r="J19">
        <f t="shared" si="1"/>
        <v>1.9914550952784488E-3</v>
      </c>
      <c r="L19">
        <v>190</v>
      </c>
      <c r="M19">
        <f t="shared" si="2"/>
        <v>-0.99225780049785994</v>
      </c>
      <c r="N19">
        <f t="shared" si="3"/>
        <v>1.106942396488658E-3</v>
      </c>
    </row>
    <row r="20" spans="1:14" x14ac:dyDescent="0.25">
      <c r="A20">
        <v>109</v>
      </c>
      <c r="B20">
        <v>249</v>
      </c>
      <c r="H20">
        <v>72</v>
      </c>
      <c r="I20">
        <f t="shared" si="0"/>
        <v>-0.64263220459151638</v>
      </c>
      <c r="J20">
        <f t="shared" si="1"/>
        <v>2.0075056971061577E-3</v>
      </c>
      <c r="L20">
        <v>198</v>
      </c>
      <c r="M20">
        <f t="shared" si="2"/>
        <v>-0.9559413992990009</v>
      </c>
      <c r="N20">
        <f t="shared" si="3"/>
        <v>1.1468022403113196E-3</v>
      </c>
    </row>
    <row r="21" spans="1:14" x14ac:dyDescent="0.25">
      <c r="A21">
        <v>194</v>
      </c>
      <c r="B21">
        <v>88</v>
      </c>
      <c r="H21">
        <v>73</v>
      </c>
      <c r="I21">
        <f t="shared" si="0"/>
        <v>-0.63644601320066541</v>
      </c>
      <c r="J21">
        <f t="shared" si="1"/>
        <v>2.0154637465201034E-3</v>
      </c>
      <c r="L21">
        <v>229</v>
      </c>
      <c r="M21" s="60">
        <f t="shared" si="2"/>
        <v>-0.81521534465342183</v>
      </c>
      <c r="N21" s="60">
        <f t="shared" si="3"/>
        <v>1.2990086010154561E-3</v>
      </c>
    </row>
    <row r="22" spans="1:14" x14ac:dyDescent="0.25">
      <c r="A22">
        <v>201</v>
      </c>
      <c r="B22">
        <v>528</v>
      </c>
      <c r="H22">
        <v>73</v>
      </c>
      <c r="I22" s="60">
        <f t="shared" si="0"/>
        <v>-0.63644601320066541</v>
      </c>
      <c r="J22" s="60">
        <f t="shared" si="1"/>
        <v>2.0154637465201034E-3</v>
      </c>
      <c r="L22">
        <v>249</v>
      </c>
      <c r="M22" s="60">
        <f t="shared" si="2"/>
        <v>-0.72442434165627412</v>
      </c>
      <c r="N22" s="60">
        <f t="shared" si="3"/>
        <v>1.3930478919055764E-3</v>
      </c>
    </row>
    <row r="23" spans="1:14" x14ac:dyDescent="0.25">
      <c r="A23">
        <v>141</v>
      </c>
      <c r="B23">
        <v>683</v>
      </c>
      <c r="H23">
        <v>74</v>
      </c>
      <c r="I23">
        <f t="shared" si="0"/>
        <v>-0.63025982180981455</v>
      </c>
      <c r="J23">
        <f t="shared" si="1"/>
        <v>2.0233759088372962E-3</v>
      </c>
      <c r="L23">
        <v>250</v>
      </c>
      <c r="M23">
        <f t="shared" si="2"/>
        <v>-0.71988479150641671</v>
      </c>
      <c r="N23">
        <f t="shared" si="3"/>
        <v>1.3976221544359352E-3</v>
      </c>
    </row>
    <row r="24" spans="1:14" x14ac:dyDescent="0.25">
      <c r="A24">
        <v>180</v>
      </c>
      <c r="B24">
        <v>338</v>
      </c>
      <c r="H24">
        <v>76</v>
      </c>
      <c r="I24">
        <f t="shared" si="0"/>
        <v>-0.61788743902811261</v>
      </c>
      <c r="J24">
        <f t="shared" si="1"/>
        <v>2.0390594268849477E-3</v>
      </c>
      <c r="L24">
        <v>251</v>
      </c>
      <c r="M24">
        <f t="shared" si="2"/>
        <v>-0.7153452413565593</v>
      </c>
      <c r="N24">
        <f t="shared" si="3"/>
        <v>1.4021825413841941E-3</v>
      </c>
    </row>
    <row r="25" spans="1:14" x14ac:dyDescent="0.25">
      <c r="A25">
        <v>263</v>
      </c>
      <c r="B25">
        <v>341</v>
      </c>
      <c r="H25">
        <v>77</v>
      </c>
      <c r="I25">
        <f t="shared" si="0"/>
        <v>-0.61170124763726164</v>
      </c>
      <c r="J25">
        <f t="shared" si="1"/>
        <v>2.0468292158335073E-3</v>
      </c>
      <c r="L25">
        <v>254</v>
      </c>
      <c r="M25">
        <f t="shared" si="2"/>
        <v>-0.70172659090698719</v>
      </c>
      <c r="N25">
        <f t="shared" si="3"/>
        <v>1.4157781139594954E-3</v>
      </c>
    </row>
    <row r="26" spans="1:14" x14ac:dyDescent="0.25">
      <c r="A26">
        <v>194</v>
      </c>
      <c r="B26">
        <v>608</v>
      </c>
      <c r="H26">
        <v>80</v>
      </c>
      <c r="I26">
        <f t="shared" si="0"/>
        <v>-0.59314267346470884</v>
      </c>
      <c r="J26">
        <f t="shared" si="1"/>
        <v>2.0698413553076897E-3</v>
      </c>
      <c r="L26">
        <v>255</v>
      </c>
      <c r="M26">
        <f t="shared" si="2"/>
        <v>-0.69718704075712978</v>
      </c>
      <c r="N26">
        <f t="shared" si="3"/>
        <v>1.4202806644514261E-3</v>
      </c>
    </row>
    <row r="27" spans="1:14" x14ac:dyDescent="0.25">
      <c r="A27">
        <v>258</v>
      </c>
      <c r="B27">
        <v>506</v>
      </c>
      <c r="H27">
        <v>80</v>
      </c>
      <c r="I27">
        <f t="shared" si="0"/>
        <v>-0.59314267346470884</v>
      </c>
      <c r="J27">
        <f t="shared" si="1"/>
        <v>2.0698413553076897E-3</v>
      </c>
      <c r="L27">
        <v>259</v>
      </c>
      <c r="M27">
        <f t="shared" si="2"/>
        <v>-0.67902884015770015</v>
      </c>
      <c r="N27">
        <f t="shared" si="3"/>
        <v>1.4381381205262338E-3</v>
      </c>
    </row>
    <row r="28" spans="1:14" x14ac:dyDescent="0.25">
      <c r="A28">
        <v>247</v>
      </c>
      <c r="B28">
        <v>325</v>
      </c>
      <c r="H28">
        <v>80</v>
      </c>
      <c r="I28" s="60">
        <f t="shared" si="0"/>
        <v>-0.59314267346470884</v>
      </c>
      <c r="J28" s="60">
        <f t="shared" si="1"/>
        <v>2.0698413553076897E-3</v>
      </c>
      <c r="L28">
        <v>260</v>
      </c>
      <c r="M28">
        <f t="shared" si="2"/>
        <v>-0.67448929000784286</v>
      </c>
      <c r="N28">
        <f t="shared" si="3"/>
        <v>1.4425631359095005E-3</v>
      </c>
    </row>
    <row r="29" spans="1:14" x14ac:dyDescent="0.25">
      <c r="A29">
        <v>178</v>
      </c>
      <c r="B29">
        <v>579</v>
      </c>
      <c r="H29">
        <v>81</v>
      </c>
      <c r="I29">
        <f t="shared" si="0"/>
        <v>-0.58695648207385787</v>
      </c>
      <c r="J29">
        <f t="shared" si="1"/>
        <v>2.0774104123681071E-3</v>
      </c>
      <c r="L29">
        <v>262</v>
      </c>
      <c r="M29" s="60">
        <f t="shared" si="2"/>
        <v>-0.66541018970812804</v>
      </c>
      <c r="N29" s="60">
        <f t="shared" si="3"/>
        <v>1.4513643248220216E-3</v>
      </c>
    </row>
    <row r="30" spans="1:14" x14ac:dyDescent="0.25">
      <c r="A30">
        <v>242</v>
      </c>
      <c r="B30">
        <v>596</v>
      </c>
      <c r="H30">
        <v>82</v>
      </c>
      <c r="I30">
        <f t="shared" si="0"/>
        <v>-0.5807702906830069</v>
      </c>
      <c r="J30">
        <f t="shared" si="1"/>
        <v>2.0849273586435579E-3</v>
      </c>
      <c r="L30">
        <v>270</v>
      </c>
      <c r="M30">
        <f t="shared" si="2"/>
        <v>-0.62909378850926889</v>
      </c>
      <c r="N30">
        <f t="shared" si="3"/>
        <v>1.4858840138140751E-3</v>
      </c>
    </row>
    <row r="31" spans="1:14" x14ac:dyDescent="0.25">
      <c r="A31">
        <v>67</v>
      </c>
      <c r="B31">
        <v>409</v>
      </c>
      <c r="H31">
        <v>84</v>
      </c>
      <c r="I31" s="60">
        <f t="shared" si="0"/>
        <v>-0.56839790790130496</v>
      </c>
      <c r="J31" s="60">
        <f t="shared" si="1"/>
        <v>2.0998018624872002E-3</v>
      </c>
      <c r="L31">
        <v>273</v>
      </c>
      <c r="M31">
        <f t="shared" si="2"/>
        <v>-0.61547513805969678</v>
      </c>
      <c r="N31">
        <f t="shared" si="3"/>
        <v>1.4985299065303152E-3</v>
      </c>
    </row>
    <row r="32" spans="1:14" x14ac:dyDescent="0.25">
      <c r="A32">
        <v>145</v>
      </c>
      <c r="B32">
        <v>641</v>
      </c>
      <c r="H32">
        <v>86</v>
      </c>
      <c r="I32">
        <f t="shared" si="0"/>
        <v>-0.55602552511960313</v>
      </c>
      <c r="J32">
        <f t="shared" si="1"/>
        <v>2.1144587881877894E-3</v>
      </c>
      <c r="L32">
        <v>273</v>
      </c>
      <c r="M32">
        <f t="shared" si="2"/>
        <v>-0.61547513805969678</v>
      </c>
      <c r="N32">
        <f t="shared" si="3"/>
        <v>1.4985299065303152E-3</v>
      </c>
    </row>
    <row r="33" spans="1:14" x14ac:dyDescent="0.25">
      <c r="A33">
        <v>181</v>
      </c>
      <c r="B33">
        <v>454</v>
      </c>
      <c r="H33">
        <v>93</v>
      </c>
      <c r="I33" s="60">
        <f t="shared" si="0"/>
        <v>-0.51272218538364644</v>
      </c>
      <c r="J33" s="60">
        <f t="shared" si="1"/>
        <v>2.1639582335978413E-3</v>
      </c>
      <c r="L33">
        <v>281</v>
      </c>
      <c r="M33">
        <f t="shared" si="2"/>
        <v>-0.57915873686083763</v>
      </c>
      <c r="N33">
        <f t="shared" si="3"/>
        <v>1.5313917565982016E-3</v>
      </c>
    </row>
    <row r="34" spans="1:14" x14ac:dyDescent="0.25">
      <c r="A34">
        <v>275</v>
      </c>
      <c r="B34">
        <v>544</v>
      </c>
      <c r="H34">
        <v>95</v>
      </c>
      <c r="I34">
        <f t="shared" ref="I34:I65" si="4">(H34-$E$2)/$E$3</f>
        <v>-0.5003498026019445</v>
      </c>
      <c r="J34">
        <f t="shared" ref="J34:J65" si="5">_xlfn.NORM.DIST(H34,$E$2,$E$3,FALSE)</f>
        <v>2.1775624683808971E-3</v>
      </c>
      <c r="L34">
        <v>281</v>
      </c>
      <c r="M34">
        <f t="shared" ref="M34:M65" si="6">(L34-$F$2)/$F$3</f>
        <v>-0.57915873686083763</v>
      </c>
      <c r="N34">
        <f t="shared" ref="N34:N65" si="7">_xlfn.NORM.DIST(L34,$F$2,$F$3,FALSE)</f>
        <v>1.5313917565982016E-3</v>
      </c>
    </row>
    <row r="35" spans="1:14" x14ac:dyDescent="0.25">
      <c r="A35">
        <v>236</v>
      </c>
      <c r="B35">
        <v>115</v>
      </c>
      <c r="H35">
        <v>99</v>
      </c>
      <c r="I35">
        <f t="shared" si="4"/>
        <v>-0.47560503703854073</v>
      </c>
      <c r="J35">
        <f t="shared" si="5"/>
        <v>2.2040156771427066E-3</v>
      </c>
      <c r="L35">
        <v>291</v>
      </c>
      <c r="M35">
        <f t="shared" si="6"/>
        <v>-0.53376323536226378</v>
      </c>
      <c r="N35">
        <f t="shared" si="7"/>
        <v>1.5705687144840534E-3</v>
      </c>
    </row>
    <row r="36" spans="1:14" x14ac:dyDescent="0.25">
      <c r="A36">
        <v>531</v>
      </c>
      <c r="B36">
        <v>404</v>
      </c>
      <c r="H36">
        <v>100</v>
      </c>
      <c r="I36" s="60">
        <f t="shared" si="4"/>
        <v>-0.46941884564768982</v>
      </c>
      <c r="J36" s="60">
        <f t="shared" si="5"/>
        <v>2.2104675486082754E-3</v>
      </c>
      <c r="L36">
        <v>307</v>
      </c>
      <c r="M36">
        <f t="shared" si="6"/>
        <v>-0.46113043296454559</v>
      </c>
      <c r="N36">
        <f t="shared" si="7"/>
        <v>1.6283524713697228E-3</v>
      </c>
    </row>
    <row r="37" spans="1:14" x14ac:dyDescent="0.25">
      <c r="A37">
        <v>205</v>
      </c>
      <c r="B37">
        <v>796</v>
      </c>
      <c r="H37">
        <v>101</v>
      </c>
      <c r="I37">
        <f t="shared" si="4"/>
        <v>-0.46323265425683885</v>
      </c>
      <c r="J37">
        <f t="shared" si="5"/>
        <v>2.2168534684934718E-3</v>
      </c>
      <c r="L37">
        <v>325</v>
      </c>
      <c r="M37" s="60">
        <f t="shared" si="6"/>
        <v>-0.37941853026711259</v>
      </c>
      <c r="N37" s="60">
        <f t="shared" si="7"/>
        <v>1.6852436916126397E-3</v>
      </c>
    </row>
    <row r="38" spans="1:14" x14ac:dyDescent="0.25">
      <c r="A38">
        <v>418</v>
      </c>
      <c r="B38">
        <v>671</v>
      </c>
      <c r="H38">
        <v>104</v>
      </c>
      <c r="I38">
        <f t="shared" si="4"/>
        <v>-0.44467408008428599</v>
      </c>
      <c r="J38">
        <f t="shared" si="5"/>
        <v>2.2356087474100467E-3</v>
      </c>
      <c r="L38">
        <v>326</v>
      </c>
      <c r="M38">
        <f t="shared" si="6"/>
        <v>-0.37487898011725518</v>
      </c>
      <c r="N38">
        <f t="shared" si="7"/>
        <v>1.6881314445529459E-3</v>
      </c>
    </row>
    <row r="39" spans="1:14" x14ac:dyDescent="0.25">
      <c r="A39">
        <v>461</v>
      </c>
      <c r="B39">
        <v>987</v>
      </c>
      <c r="H39">
        <v>109</v>
      </c>
      <c r="I39" s="60">
        <f t="shared" si="4"/>
        <v>-0.41374312313003125</v>
      </c>
      <c r="J39" s="60">
        <f t="shared" si="5"/>
        <v>2.2654862005212903E-3</v>
      </c>
      <c r="L39">
        <v>338</v>
      </c>
      <c r="M39" s="60">
        <f t="shared" si="6"/>
        <v>-0.32040437831896657</v>
      </c>
      <c r="N39" s="60">
        <f t="shared" si="7"/>
        <v>1.7204053044389208E-3</v>
      </c>
    </row>
    <row r="40" spans="1:14" x14ac:dyDescent="0.25">
      <c r="A40">
        <v>184</v>
      </c>
      <c r="B40">
        <v>394</v>
      </c>
      <c r="H40">
        <v>110</v>
      </c>
      <c r="I40">
        <f t="shared" si="4"/>
        <v>-0.40755693173918028</v>
      </c>
      <c r="J40">
        <f t="shared" si="5"/>
        <v>2.2712486665544466E-3</v>
      </c>
      <c r="L40">
        <v>339</v>
      </c>
      <c r="M40">
        <f t="shared" si="6"/>
        <v>-0.31586482816910916</v>
      </c>
      <c r="N40">
        <f t="shared" si="7"/>
        <v>1.722891688080894E-3</v>
      </c>
    </row>
    <row r="41" spans="1:14" x14ac:dyDescent="0.25">
      <c r="A41">
        <v>271</v>
      </c>
      <c r="B41">
        <v>957</v>
      </c>
      <c r="H41">
        <v>112</v>
      </c>
      <c r="I41">
        <f t="shared" si="4"/>
        <v>-0.3951845489574784</v>
      </c>
      <c r="J41">
        <f t="shared" si="5"/>
        <v>2.2825555397904566E-3</v>
      </c>
      <c r="L41">
        <v>341</v>
      </c>
      <c r="M41" s="60">
        <f t="shared" si="6"/>
        <v>-0.3067857278693944</v>
      </c>
      <c r="N41" s="60">
        <f t="shared" si="7"/>
        <v>1.727768422410909E-3</v>
      </c>
    </row>
    <row r="42" spans="1:14" x14ac:dyDescent="0.25">
      <c r="A42">
        <v>372</v>
      </c>
      <c r="B42">
        <v>720</v>
      </c>
      <c r="H42">
        <v>112</v>
      </c>
      <c r="I42" s="60">
        <f t="shared" si="4"/>
        <v>-0.3951845489574784</v>
      </c>
      <c r="J42" s="60">
        <f t="shared" si="5"/>
        <v>2.2825555397904566E-3</v>
      </c>
      <c r="L42">
        <v>358</v>
      </c>
      <c r="M42">
        <f t="shared" si="6"/>
        <v>-0.22961337532181877</v>
      </c>
      <c r="N42">
        <f t="shared" si="7"/>
        <v>1.763901711523793E-3</v>
      </c>
    </row>
    <row r="43" spans="1:14" x14ac:dyDescent="0.25">
      <c r="A43">
        <v>381</v>
      </c>
      <c r="B43">
        <v>229</v>
      </c>
      <c r="H43">
        <v>114</v>
      </c>
      <c r="I43">
        <f t="shared" si="4"/>
        <v>-0.38281216617577651</v>
      </c>
      <c r="J43">
        <f t="shared" si="5"/>
        <v>2.2935675849216006E-3</v>
      </c>
      <c r="L43">
        <v>364</v>
      </c>
      <c r="M43">
        <f t="shared" si="6"/>
        <v>-0.20237607442267444</v>
      </c>
      <c r="N43">
        <f t="shared" si="7"/>
        <v>1.7743095303373614E-3</v>
      </c>
    </row>
    <row r="44" spans="1:14" x14ac:dyDescent="0.25">
      <c r="A44">
        <v>618</v>
      </c>
      <c r="B44">
        <v>956</v>
      </c>
      <c r="H44">
        <v>117</v>
      </c>
      <c r="I44" s="60">
        <f t="shared" si="4"/>
        <v>-0.36425359200322366</v>
      </c>
      <c r="J44" s="60">
        <f t="shared" si="5"/>
        <v>2.3095223777837032E-3</v>
      </c>
      <c r="L44">
        <v>369</v>
      </c>
      <c r="M44">
        <f t="shared" si="6"/>
        <v>-0.17967832367338751</v>
      </c>
      <c r="N44">
        <f t="shared" si="7"/>
        <v>1.7820194398675783E-3</v>
      </c>
    </row>
    <row r="45" spans="1:14" x14ac:dyDescent="0.25">
      <c r="A45">
        <v>93</v>
      </c>
      <c r="B45">
        <v>551</v>
      </c>
      <c r="H45">
        <v>119</v>
      </c>
      <c r="I45">
        <f t="shared" si="4"/>
        <v>-0.35188120922152177</v>
      </c>
      <c r="J45">
        <f t="shared" si="5"/>
        <v>2.3197765983642097E-3</v>
      </c>
      <c r="L45">
        <v>381</v>
      </c>
      <c r="M45">
        <f t="shared" si="6"/>
        <v>-0.12520372187509884</v>
      </c>
      <c r="N45">
        <f t="shared" si="7"/>
        <v>1.7968792352671919E-3</v>
      </c>
    </row>
    <row r="46" spans="1:14" x14ac:dyDescent="0.25">
      <c r="H46">
        <v>119</v>
      </c>
      <c r="I46">
        <f t="shared" si="4"/>
        <v>-0.35188120922152177</v>
      </c>
      <c r="J46">
        <f t="shared" si="5"/>
        <v>2.3197765983642097E-3</v>
      </c>
      <c r="L46">
        <v>383</v>
      </c>
      <c r="M46" s="60">
        <f t="shared" si="6"/>
        <v>-0.11612462157538408</v>
      </c>
      <c r="N46" s="60">
        <f t="shared" si="7"/>
        <v>1.7988488348852037E-3</v>
      </c>
    </row>
    <row r="47" spans="1:14" x14ac:dyDescent="0.25">
      <c r="H47">
        <v>120</v>
      </c>
      <c r="I47">
        <f t="shared" si="4"/>
        <v>-0.3456950178306708</v>
      </c>
      <c r="J47">
        <f t="shared" si="5"/>
        <v>2.3247873145876233E-3</v>
      </c>
      <c r="L47">
        <v>389</v>
      </c>
      <c r="M47">
        <f t="shared" si="6"/>
        <v>-8.8887320676239751E-2</v>
      </c>
      <c r="N47">
        <f t="shared" si="7"/>
        <v>1.8038782133214281E-3</v>
      </c>
    </row>
    <row r="48" spans="1:14" x14ac:dyDescent="0.25">
      <c r="H48">
        <v>121</v>
      </c>
      <c r="I48">
        <f t="shared" si="4"/>
        <v>-0.33950882643981983</v>
      </c>
      <c r="J48">
        <f t="shared" si="5"/>
        <v>2.3297196962904399E-3</v>
      </c>
      <c r="L48">
        <v>394</v>
      </c>
      <c r="M48" s="60">
        <f t="shared" si="6"/>
        <v>-6.618956992695281E-2</v>
      </c>
      <c r="N48" s="60">
        <f t="shared" si="7"/>
        <v>1.8070557410473766E-3</v>
      </c>
    </row>
    <row r="49" spans="8:14" x14ac:dyDescent="0.25">
      <c r="H49">
        <v>121</v>
      </c>
      <c r="I49">
        <f t="shared" si="4"/>
        <v>-0.33950882643981983</v>
      </c>
      <c r="J49">
        <f t="shared" si="5"/>
        <v>2.3297196962904399E-3</v>
      </c>
      <c r="L49">
        <v>401</v>
      </c>
      <c r="M49" s="60">
        <f t="shared" si="6"/>
        <v>-3.4412718877951096E-2</v>
      </c>
      <c r="N49" s="60">
        <f t="shared" si="7"/>
        <v>1.8099464702528562E-3</v>
      </c>
    </row>
    <row r="50" spans="8:14" x14ac:dyDescent="0.25">
      <c r="H50">
        <v>122</v>
      </c>
      <c r="I50" s="60">
        <f t="shared" si="4"/>
        <v>-0.33332263504896892</v>
      </c>
      <c r="J50" s="60">
        <f t="shared" si="5"/>
        <v>2.3345731993668134E-3</v>
      </c>
      <c r="L50">
        <v>404</v>
      </c>
      <c r="M50" s="60">
        <f t="shared" si="6"/>
        <v>-2.0794068428378928E-2</v>
      </c>
      <c r="N50" s="60">
        <f t="shared" si="7"/>
        <v>1.8106269949882321E-3</v>
      </c>
    </row>
    <row r="51" spans="8:14" x14ac:dyDescent="0.25">
      <c r="H51">
        <v>141</v>
      </c>
      <c r="I51" s="60">
        <f t="shared" si="4"/>
        <v>-0.21578499862280084</v>
      </c>
      <c r="J51" s="60">
        <f t="shared" si="5"/>
        <v>2.4111395959271705E-3</v>
      </c>
      <c r="L51">
        <v>409</v>
      </c>
      <c r="M51" s="60">
        <f t="shared" si="6"/>
        <v>1.9036823209080118E-3</v>
      </c>
      <c r="N51" s="60">
        <f t="shared" si="7"/>
        <v>1.8110152072124673E-3</v>
      </c>
    </row>
    <row r="52" spans="8:14" x14ac:dyDescent="0.25">
      <c r="H52">
        <v>144</v>
      </c>
      <c r="I52" s="60">
        <f t="shared" si="4"/>
        <v>-0.19722642445024799</v>
      </c>
      <c r="J52" s="60">
        <f t="shared" si="5"/>
        <v>2.4203979013156319E-3</v>
      </c>
      <c r="L52">
        <v>419</v>
      </c>
      <c r="M52" s="60">
        <f t="shared" si="6"/>
        <v>4.7299183819481894E-2</v>
      </c>
      <c r="N52" s="60">
        <f t="shared" si="7"/>
        <v>1.8089938045412581E-3</v>
      </c>
    </row>
    <row r="53" spans="8:14" x14ac:dyDescent="0.25">
      <c r="H53">
        <v>145</v>
      </c>
      <c r="I53" s="60">
        <f t="shared" si="4"/>
        <v>-0.19104023305939705</v>
      </c>
      <c r="J53" s="60">
        <f t="shared" si="5"/>
        <v>2.4233064144509155E-3</v>
      </c>
      <c r="L53">
        <v>420</v>
      </c>
      <c r="M53">
        <f t="shared" si="6"/>
        <v>5.183873396933928E-2</v>
      </c>
      <c r="N53">
        <f t="shared" si="7"/>
        <v>1.8085867891489697E-3</v>
      </c>
    </row>
    <row r="54" spans="8:14" x14ac:dyDescent="0.25">
      <c r="H54">
        <v>154</v>
      </c>
      <c r="I54">
        <f t="shared" si="4"/>
        <v>-0.13536451054173848</v>
      </c>
      <c r="J54">
        <f t="shared" si="5"/>
        <v>2.4454259112281006E-3</v>
      </c>
      <c r="L54">
        <v>423</v>
      </c>
      <c r="M54">
        <f t="shared" si="6"/>
        <v>6.5457384418911441E-2</v>
      </c>
      <c r="N54">
        <f t="shared" si="7"/>
        <v>1.8071428341904332E-3</v>
      </c>
    </row>
    <row r="55" spans="8:14" x14ac:dyDescent="0.25">
      <c r="H55">
        <v>154</v>
      </c>
      <c r="I55" s="60">
        <f t="shared" si="4"/>
        <v>-0.13536451054173848</v>
      </c>
      <c r="J55" s="60">
        <f t="shared" si="5"/>
        <v>2.4454259112281006E-3</v>
      </c>
      <c r="L55">
        <v>426</v>
      </c>
      <c r="M55" s="60">
        <f t="shared" si="6"/>
        <v>7.9076034868483608E-2</v>
      </c>
      <c r="N55" s="60">
        <f t="shared" si="7"/>
        <v>1.8053651641999008E-3</v>
      </c>
    </row>
    <row r="56" spans="8:14" x14ac:dyDescent="0.25">
      <c r="H56">
        <v>154</v>
      </c>
      <c r="I56" s="60">
        <f t="shared" si="4"/>
        <v>-0.13536451054173848</v>
      </c>
      <c r="J56" s="60">
        <f t="shared" si="5"/>
        <v>2.4454259112281006E-3</v>
      </c>
      <c r="L56">
        <v>445</v>
      </c>
      <c r="M56">
        <f t="shared" si="6"/>
        <v>0.16532748771577399</v>
      </c>
      <c r="N56">
        <f t="shared" si="7"/>
        <v>1.7864364024934712E-3</v>
      </c>
    </row>
    <row r="57" spans="8:14" x14ac:dyDescent="0.25">
      <c r="H57">
        <v>163</v>
      </c>
      <c r="I57" s="60">
        <f t="shared" si="4"/>
        <v>-7.9688788024079943E-2</v>
      </c>
      <c r="J57" s="60">
        <f t="shared" si="5"/>
        <v>2.4601096656087064E-3</v>
      </c>
      <c r="L57">
        <v>446</v>
      </c>
      <c r="M57">
        <f t="shared" si="6"/>
        <v>0.16986703786563137</v>
      </c>
      <c r="N57">
        <f t="shared" si="7"/>
        <v>1.7850777696754052E-3</v>
      </c>
    </row>
    <row r="58" spans="8:14" x14ac:dyDescent="0.25">
      <c r="H58">
        <v>164</v>
      </c>
      <c r="I58">
        <f t="shared" si="4"/>
        <v>-7.3502596633228987E-2</v>
      </c>
      <c r="J58">
        <f t="shared" si="5"/>
        <v>2.4612756293945957E-3</v>
      </c>
      <c r="L58">
        <v>449</v>
      </c>
      <c r="M58">
        <f t="shared" si="6"/>
        <v>0.18348568831520354</v>
      </c>
      <c r="N58">
        <f t="shared" si="7"/>
        <v>1.7807878684434643E-3</v>
      </c>
    </row>
    <row r="59" spans="8:14" x14ac:dyDescent="0.25">
      <c r="H59">
        <v>166</v>
      </c>
      <c r="I59">
        <f t="shared" si="4"/>
        <v>-6.1130213851527095E-2</v>
      </c>
      <c r="J59">
        <f t="shared" si="5"/>
        <v>2.463326391965317E-3</v>
      </c>
      <c r="L59">
        <v>451</v>
      </c>
      <c r="M59">
        <f t="shared" si="6"/>
        <v>0.19256478861491833</v>
      </c>
      <c r="N59">
        <f t="shared" si="7"/>
        <v>1.7777504787767754E-3</v>
      </c>
    </row>
    <row r="60" spans="8:14" x14ac:dyDescent="0.25">
      <c r="H60">
        <v>169</v>
      </c>
      <c r="I60" s="60">
        <f t="shared" si="4"/>
        <v>-4.2571639678974239E-2</v>
      </c>
      <c r="J60" s="60">
        <f t="shared" si="5"/>
        <v>2.4656979407513772E-3</v>
      </c>
      <c r="L60">
        <v>454</v>
      </c>
      <c r="M60" s="60">
        <f t="shared" si="6"/>
        <v>0.20618343906449046</v>
      </c>
      <c r="N60" s="60">
        <f t="shared" si="7"/>
        <v>1.77293006652977E-3</v>
      </c>
    </row>
    <row r="61" spans="8:14" x14ac:dyDescent="0.25">
      <c r="H61">
        <v>177</v>
      </c>
      <c r="I61">
        <f t="shared" si="4"/>
        <v>6.9178914478333587E-3</v>
      </c>
      <c r="J61">
        <f t="shared" si="5"/>
        <v>2.4678742469563014E-3</v>
      </c>
      <c r="L61">
        <v>465</v>
      </c>
      <c r="M61" s="60">
        <f t="shared" si="6"/>
        <v>0.25611849071292175</v>
      </c>
      <c r="N61" s="60">
        <f t="shared" si="7"/>
        <v>1.7525836092752859E-3</v>
      </c>
    </row>
    <row r="62" spans="8:14" x14ac:dyDescent="0.25">
      <c r="H62">
        <v>178</v>
      </c>
      <c r="I62" s="60">
        <f t="shared" si="4"/>
        <v>1.3104082838684309E-2</v>
      </c>
      <c r="J62" s="60">
        <f t="shared" si="5"/>
        <v>2.4677214165266474E-3</v>
      </c>
      <c r="L62">
        <v>476</v>
      </c>
      <c r="M62" s="60">
        <f t="shared" si="6"/>
        <v>0.30605354236135301</v>
      </c>
      <c r="N62" s="60">
        <f t="shared" si="7"/>
        <v>1.7281561011384971E-3</v>
      </c>
    </row>
    <row r="63" spans="8:14" x14ac:dyDescent="0.25">
      <c r="H63">
        <v>180</v>
      </c>
      <c r="I63" s="60">
        <f t="shared" si="4"/>
        <v>2.5476465620386208E-2</v>
      </c>
      <c r="J63" s="60">
        <f t="shared" si="5"/>
        <v>2.4671325239837218E-3</v>
      </c>
      <c r="L63">
        <v>488</v>
      </c>
      <c r="M63" s="60">
        <f t="shared" si="6"/>
        <v>0.36052814415964168</v>
      </c>
      <c r="N63" s="60">
        <f t="shared" si="7"/>
        <v>1.6970630114366623E-3</v>
      </c>
    </row>
    <row r="64" spans="8:14" x14ac:dyDescent="0.25">
      <c r="H64">
        <v>181</v>
      </c>
      <c r="I64" s="60">
        <f t="shared" si="4"/>
        <v>3.1662657011237161E-2</v>
      </c>
      <c r="J64" s="60">
        <f t="shared" si="5"/>
        <v>2.4666965294690472E-3</v>
      </c>
      <c r="L64">
        <v>496</v>
      </c>
      <c r="M64" s="60">
        <f t="shared" si="6"/>
        <v>0.39684454535850078</v>
      </c>
      <c r="N64" s="60">
        <f t="shared" si="7"/>
        <v>1.6738838608159499E-3</v>
      </c>
    </row>
    <row r="65" spans="8:14" x14ac:dyDescent="0.25">
      <c r="H65">
        <v>184</v>
      </c>
      <c r="I65" s="60">
        <f t="shared" si="4"/>
        <v>5.0221231183790009E-2</v>
      </c>
      <c r="J65" s="60">
        <f t="shared" si="5"/>
        <v>2.4648229858549634E-3</v>
      </c>
      <c r="L65">
        <v>496</v>
      </c>
      <c r="M65" s="60">
        <f t="shared" si="6"/>
        <v>0.39684454535850078</v>
      </c>
      <c r="N65" s="60">
        <f t="shared" si="7"/>
        <v>1.6738838608159499E-3</v>
      </c>
    </row>
    <row r="66" spans="8:14" x14ac:dyDescent="0.25">
      <c r="H66">
        <v>188</v>
      </c>
      <c r="I66">
        <f t="shared" ref="I66:I97" si="8">(H66-$E$2)/$E$3</f>
        <v>7.4965996747193814E-2</v>
      </c>
      <c r="J66">
        <f t="shared" ref="J66:J94" si="9">_xlfn.NORM.DIST(H66,$E$2,$E$3,FALSE)</f>
        <v>2.4610082645235842E-3</v>
      </c>
      <c r="L66">
        <v>501</v>
      </c>
      <c r="M66" s="60">
        <f t="shared" ref="M66:M97" si="10">(L66-$F$2)/$F$3</f>
        <v>0.4195422961077877</v>
      </c>
      <c r="N66" s="60">
        <f t="shared" ref="N66:N94" si="11">_xlfn.NORM.DIST(L66,$F$2,$F$3,FALSE)</f>
        <v>1.6584468284933465E-3</v>
      </c>
    </row>
    <row r="67" spans="8:14" x14ac:dyDescent="0.25">
      <c r="H67">
        <v>194</v>
      </c>
      <c r="I67">
        <f t="shared" si="8"/>
        <v>0.11208314509229951</v>
      </c>
      <c r="J67">
        <f t="shared" si="9"/>
        <v>2.452480016548493E-3</v>
      </c>
      <c r="L67">
        <v>505</v>
      </c>
      <c r="M67" s="60">
        <f t="shared" si="10"/>
        <v>0.43770049670721728</v>
      </c>
      <c r="N67" s="60">
        <f t="shared" si="11"/>
        <v>1.6455892480784675E-3</v>
      </c>
    </row>
    <row r="68" spans="8:14" x14ac:dyDescent="0.25">
      <c r="H68">
        <v>194</v>
      </c>
      <c r="I68" s="60">
        <f t="shared" si="8"/>
        <v>0.11208314509229951</v>
      </c>
      <c r="J68" s="60">
        <f t="shared" si="9"/>
        <v>2.452480016548493E-3</v>
      </c>
      <c r="L68">
        <v>506</v>
      </c>
      <c r="M68" s="60">
        <f t="shared" si="10"/>
        <v>0.44224004685707463</v>
      </c>
      <c r="N68" s="60">
        <f t="shared" si="11"/>
        <v>1.6423058467976192E-3</v>
      </c>
    </row>
    <row r="69" spans="8:14" x14ac:dyDescent="0.25">
      <c r="H69">
        <v>201</v>
      </c>
      <c r="I69" s="60">
        <f t="shared" si="8"/>
        <v>0.15538648482825615</v>
      </c>
      <c r="J69" s="60">
        <f t="shared" si="9"/>
        <v>2.438318348107199E-3</v>
      </c>
      <c r="L69">
        <v>524</v>
      </c>
      <c r="M69">
        <f t="shared" si="10"/>
        <v>0.52395194955450763</v>
      </c>
      <c r="N69">
        <f t="shared" si="11"/>
        <v>1.5787392181234679E-3</v>
      </c>
    </row>
    <row r="70" spans="8:14" x14ac:dyDescent="0.25">
      <c r="H70">
        <v>205</v>
      </c>
      <c r="I70" s="60">
        <f t="shared" si="8"/>
        <v>0.18013125039165995</v>
      </c>
      <c r="J70" s="60">
        <f t="shared" si="9"/>
        <v>2.428217493114899E-3</v>
      </c>
      <c r="L70">
        <v>524</v>
      </c>
      <c r="M70" s="60">
        <f t="shared" si="10"/>
        <v>0.52395194955450763</v>
      </c>
      <c r="N70" s="60">
        <f t="shared" si="11"/>
        <v>1.5787392181234679E-3</v>
      </c>
    </row>
    <row r="71" spans="8:14" x14ac:dyDescent="0.25">
      <c r="H71">
        <v>216</v>
      </c>
      <c r="I71">
        <f t="shared" si="8"/>
        <v>0.2481793556910204</v>
      </c>
      <c r="J71">
        <f t="shared" si="9"/>
        <v>2.3930880035061132E-3</v>
      </c>
      <c r="L71">
        <v>528</v>
      </c>
      <c r="M71" s="60">
        <f t="shared" si="10"/>
        <v>0.54211015015393715</v>
      </c>
      <c r="N71" s="60">
        <f t="shared" si="11"/>
        <v>1.56353249399378E-3</v>
      </c>
    </row>
    <row r="72" spans="8:14" x14ac:dyDescent="0.25">
      <c r="H72">
        <v>216</v>
      </c>
      <c r="I72">
        <f t="shared" si="8"/>
        <v>0.2481793556910204</v>
      </c>
      <c r="J72">
        <f t="shared" si="9"/>
        <v>2.3930880035061132E-3</v>
      </c>
      <c r="L72">
        <v>532</v>
      </c>
      <c r="M72" s="60">
        <f t="shared" si="10"/>
        <v>0.56026835075336678</v>
      </c>
      <c r="N72" s="60">
        <f t="shared" si="11"/>
        <v>1.5479617655057374E-3</v>
      </c>
    </row>
    <row r="73" spans="8:14" x14ac:dyDescent="0.25">
      <c r="H73">
        <v>236</v>
      </c>
      <c r="I73" s="60">
        <f t="shared" si="8"/>
        <v>0.37190318350803941</v>
      </c>
      <c r="J73" s="60">
        <f t="shared" si="9"/>
        <v>2.303028718921817E-3</v>
      </c>
      <c r="L73">
        <v>536</v>
      </c>
      <c r="M73">
        <f t="shared" si="10"/>
        <v>0.5784265513527963</v>
      </c>
      <c r="N73">
        <f t="shared" si="11"/>
        <v>1.5320408728213388E-3</v>
      </c>
    </row>
    <row r="74" spans="8:14" x14ac:dyDescent="0.25">
      <c r="H74">
        <v>242</v>
      </c>
      <c r="I74" s="60">
        <f t="shared" si="8"/>
        <v>0.40902033185314512</v>
      </c>
      <c r="J74" s="60">
        <f t="shared" si="9"/>
        <v>2.2698920243585264E-3</v>
      </c>
      <c r="L74">
        <v>544</v>
      </c>
      <c r="M74" s="60">
        <f t="shared" si="10"/>
        <v>0.61474295255165545</v>
      </c>
      <c r="N74" s="60">
        <f t="shared" si="11"/>
        <v>1.4992049573330311E-3</v>
      </c>
    </row>
    <row r="75" spans="8:14" x14ac:dyDescent="0.25">
      <c r="H75">
        <v>247</v>
      </c>
      <c r="I75" s="60">
        <f t="shared" si="8"/>
        <v>0.43995128880739987</v>
      </c>
      <c r="J75" s="60">
        <f t="shared" si="9"/>
        <v>2.2402837045703877E-3</v>
      </c>
      <c r="L75">
        <v>551</v>
      </c>
      <c r="M75" s="60">
        <f t="shared" si="10"/>
        <v>0.64651980360065708</v>
      </c>
      <c r="N75" s="60">
        <f t="shared" si="11"/>
        <v>1.4694606956680706E-3</v>
      </c>
    </row>
    <row r="76" spans="8:14" x14ac:dyDescent="0.25">
      <c r="H76">
        <v>251</v>
      </c>
      <c r="I76" s="60">
        <f t="shared" si="8"/>
        <v>0.46469605437080369</v>
      </c>
      <c r="J76" s="60">
        <f t="shared" si="9"/>
        <v>2.2153488123568404E-3</v>
      </c>
      <c r="L76">
        <v>558</v>
      </c>
      <c r="M76" s="60">
        <f t="shared" si="10"/>
        <v>0.67829665464965883</v>
      </c>
      <c r="N76" s="60">
        <f t="shared" si="11"/>
        <v>1.4388529190457683E-3</v>
      </c>
    </row>
    <row r="77" spans="8:14" x14ac:dyDescent="0.25">
      <c r="H77">
        <v>258</v>
      </c>
      <c r="I77" s="60">
        <f t="shared" si="8"/>
        <v>0.50799939410676032</v>
      </c>
      <c r="J77" s="60">
        <f t="shared" si="9"/>
        <v>2.1691803726109175E-3</v>
      </c>
      <c r="L77">
        <v>579</v>
      </c>
      <c r="M77" s="60">
        <f t="shared" si="10"/>
        <v>0.77362720779666394</v>
      </c>
      <c r="N77" s="60">
        <f t="shared" si="11"/>
        <v>1.3426427318258436E-3</v>
      </c>
    </row>
    <row r="78" spans="8:14" x14ac:dyDescent="0.25">
      <c r="H78">
        <v>263</v>
      </c>
      <c r="I78" s="60">
        <f t="shared" si="8"/>
        <v>0.53893035106101506</v>
      </c>
      <c r="J78" s="60">
        <f t="shared" si="9"/>
        <v>2.134341393485104E-3</v>
      </c>
      <c r="L78">
        <v>587</v>
      </c>
      <c r="M78" s="60">
        <f t="shared" si="10"/>
        <v>0.80994360899552309</v>
      </c>
      <c r="N78" s="60">
        <f t="shared" si="11"/>
        <v>1.3045851051387844E-3</v>
      </c>
    </row>
    <row r="79" spans="8:14" x14ac:dyDescent="0.25">
      <c r="H79">
        <v>268</v>
      </c>
      <c r="I79" s="60">
        <f t="shared" si="8"/>
        <v>0.5698613080152698</v>
      </c>
      <c r="J79" s="60">
        <f t="shared" si="9"/>
        <v>2.0980537404845425E-3</v>
      </c>
      <c r="L79">
        <v>595</v>
      </c>
      <c r="M79" s="60">
        <f t="shared" si="10"/>
        <v>0.84626001019438224</v>
      </c>
      <c r="N79" s="60">
        <f t="shared" si="11"/>
        <v>1.2659355139516919E-3</v>
      </c>
    </row>
    <row r="80" spans="8:14" x14ac:dyDescent="0.25">
      <c r="H80">
        <v>271</v>
      </c>
      <c r="I80" s="60">
        <f t="shared" si="8"/>
        <v>0.58841988218782271</v>
      </c>
      <c r="J80" s="60">
        <f t="shared" si="9"/>
        <v>2.0756245597784622E-3</v>
      </c>
      <c r="L80">
        <v>596</v>
      </c>
      <c r="M80" s="60">
        <f t="shared" si="10"/>
        <v>0.85079956034423954</v>
      </c>
      <c r="N80" s="60">
        <f t="shared" si="11"/>
        <v>1.2610685814520208E-3</v>
      </c>
    </row>
    <row r="81" spans="8:14" x14ac:dyDescent="0.25">
      <c r="H81">
        <v>275</v>
      </c>
      <c r="I81" s="60">
        <f t="shared" si="8"/>
        <v>0.61316464775122648</v>
      </c>
      <c r="J81" s="60">
        <f t="shared" si="9"/>
        <v>2.0449955987844361E-3</v>
      </c>
      <c r="L81">
        <v>606</v>
      </c>
      <c r="M81" s="60">
        <f t="shared" si="10"/>
        <v>0.8961950618428135</v>
      </c>
      <c r="N81" s="60">
        <f t="shared" si="11"/>
        <v>1.212042064307288E-3</v>
      </c>
    </row>
    <row r="82" spans="8:14" x14ac:dyDescent="0.25">
      <c r="H82">
        <v>276</v>
      </c>
      <c r="I82" s="60">
        <f t="shared" si="8"/>
        <v>0.61935083914207745</v>
      </c>
      <c r="J82" s="60">
        <f t="shared" si="9"/>
        <v>2.0372143275423694E-3</v>
      </c>
      <c r="L82">
        <v>608</v>
      </c>
      <c r="M82" s="60">
        <f t="shared" si="10"/>
        <v>0.9052741621425282</v>
      </c>
      <c r="N82" s="60">
        <f t="shared" si="11"/>
        <v>1.2021705729811701E-3</v>
      </c>
    </row>
    <row r="83" spans="8:14" x14ac:dyDescent="0.25">
      <c r="H83">
        <v>281</v>
      </c>
      <c r="I83" s="60">
        <f t="shared" si="8"/>
        <v>0.65028179609633219</v>
      </c>
      <c r="J83" s="60">
        <f t="shared" si="9"/>
        <v>1.9976028221796709E-3</v>
      </c>
      <c r="L83">
        <v>641</v>
      </c>
      <c r="M83" s="60">
        <f t="shared" si="10"/>
        <v>1.0550793170878221</v>
      </c>
      <c r="N83" s="60">
        <f t="shared" si="11"/>
        <v>1.0379973225735928E-3</v>
      </c>
    </row>
    <row r="84" spans="8:14" x14ac:dyDescent="0.25">
      <c r="H84">
        <v>293</v>
      </c>
      <c r="I84" s="60">
        <f t="shared" si="8"/>
        <v>0.72451609278654361</v>
      </c>
      <c r="J84" s="60">
        <f t="shared" si="9"/>
        <v>1.8982251074052651E-3</v>
      </c>
      <c r="L84">
        <v>671</v>
      </c>
      <c r="M84" s="60">
        <f t="shared" si="10"/>
        <v>1.1912658215835437</v>
      </c>
      <c r="N84" s="60">
        <f t="shared" si="11"/>
        <v>8.9077114101242803E-4</v>
      </c>
    </row>
    <row r="85" spans="8:14" x14ac:dyDescent="0.25">
      <c r="H85">
        <v>294</v>
      </c>
      <c r="I85" s="60">
        <f t="shared" si="8"/>
        <v>0.73070228417739447</v>
      </c>
      <c r="J85" s="60">
        <f t="shared" si="9"/>
        <v>1.889700150363161E-3</v>
      </c>
      <c r="L85">
        <v>683</v>
      </c>
      <c r="M85" s="60">
        <f t="shared" si="10"/>
        <v>1.2457404233818323</v>
      </c>
      <c r="N85" s="60">
        <f t="shared" si="11"/>
        <v>8.3356365146778071E-4</v>
      </c>
    </row>
    <row r="86" spans="8:14" x14ac:dyDescent="0.25">
      <c r="H86">
        <v>372</v>
      </c>
      <c r="I86" s="60">
        <f t="shared" si="8"/>
        <v>1.2132252126637686</v>
      </c>
      <c r="J86" s="60">
        <f t="shared" si="9"/>
        <v>1.1822546924439401E-3</v>
      </c>
      <c r="L86">
        <v>700</v>
      </c>
      <c r="M86" s="60">
        <f t="shared" si="10"/>
        <v>1.3229127759294079</v>
      </c>
      <c r="N86" s="60">
        <f t="shared" si="11"/>
        <v>7.5490775322719305E-4</v>
      </c>
    </row>
    <row r="87" spans="8:14" x14ac:dyDescent="0.25">
      <c r="H87">
        <v>381</v>
      </c>
      <c r="I87" s="60">
        <f t="shared" si="8"/>
        <v>1.2689009351814271</v>
      </c>
      <c r="J87" s="60">
        <f t="shared" si="9"/>
        <v>1.1033227276607486E-3</v>
      </c>
      <c r="L87">
        <v>720</v>
      </c>
      <c r="M87" s="60">
        <f t="shared" si="10"/>
        <v>1.4137037789265556</v>
      </c>
      <c r="N87" s="60">
        <f t="shared" si="11"/>
        <v>6.6671687444872451E-4</v>
      </c>
    </row>
    <row r="88" spans="8:14" x14ac:dyDescent="0.25">
      <c r="H88">
        <v>418</v>
      </c>
      <c r="I88" s="60">
        <f t="shared" si="8"/>
        <v>1.4977900166429123</v>
      </c>
      <c r="J88" s="60">
        <f t="shared" si="9"/>
        <v>8.0387910578939793E-4</v>
      </c>
      <c r="L88">
        <v>796</v>
      </c>
      <c r="M88" s="60">
        <f t="shared" si="10"/>
        <v>1.7587095903157173</v>
      </c>
      <c r="N88" s="60">
        <f t="shared" si="11"/>
        <v>3.8572124889027504E-4</v>
      </c>
    </row>
    <row r="89" spans="8:14" x14ac:dyDescent="0.25">
      <c r="H89">
        <v>425</v>
      </c>
      <c r="I89" s="60">
        <f t="shared" si="8"/>
        <v>1.5410933563788689</v>
      </c>
      <c r="J89" s="60">
        <f t="shared" si="9"/>
        <v>7.5268889801192714E-4</v>
      </c>
      <c r="L89">
        <v>810</v>
      </c>
      <c r="M89" s="60">
        <f t="shared" si="10"/>
        <v>1.8222632924137205</v>
      </c>
      <c r="N89" s="60">
        <f t="shared" si="11"/>
        <v>3.4423443196898642E-4</v>
      </c>
    </row>
    <row r="90" spans="8:14" x14ac:dyDescent="0.25">
      <c r="H90">
        <v>461</v>
      </c>
      <c r="I90" s="60">
        <f t="shared" si="8"/>
        <v>1.7637962464495032</v>
      </c>
      <c r="J90" s="60">
        <f t="shared" si="9"/>
        <v>5.2094671363063592E-4</v>
      </c>
      <c r="L90">
        <v>864</v>
      </c>
      <c r="M90" s="60">
        <f t="shared" si="10"/>
        <v>2.0673990005060197</v>
      </c>
      <c r="N90" s="60">
        <f t="shared" si="11"/>
        <v>2.1370046822044898E-4</v>
      </c>
    </row>
    <row r="91" spans="8:14" x14ac:dyDescent="0.25">
      <c r="H91">
        <v>531</v>
      </c>
      <c r="I91" s="60">
        <f t="shared" si="8"/>
        <v>2.1968296438090698</v>
      </c>
      <c r="J91" s="60">
        <f t="shared" si="9"/>
        <v>2.209874951660301E-4</v>
      </c>
      <c r="L91">
        <v>956</v>
      </c>
      <c r="M91" s="60">
        <f t="shared" si="10"/>
        <v>2.4850376142928994</v>
      </c>
      <c r="N91" s="60">
        <f t="shared" si="11"/>
        <v>8.2594136783889868E-5</v>
      </c>
    </row>
    <row r="92" spans="8:14" x14ac:dyDescent="0.25">
      <c r="H92">
        <v>618</v>
      </c>
      <c r="I92" s="60">
        <f t="shared" si="8"/>
        <v>2.7350282948131022</v>
      </c>
      <c r="J92" s="60">
        <f t="shared" si="9"/>
        <v>5.8612411365484998E-5</v>
      </c>
      <c r="L92">
        <v>957</v>
      </c>
      <c r="M92" s="60">
        <f t="shared" si="10"/>
        <v>2.4895771644427569</v>
      </c>
      <c r="N92" s="60">
        <f t="shared" si="11"/>
        <v>8.1666790494076881E-5</v>
      </c>
    </row>
    <row r="93" spans="8:14" x14ac:dyDescent="0.25">
      <c r="H93">
        <v>660</v>
      </c>
      <c r="I93" s="60">
        <f t="shared" si="8"/>
        <v>2.994848333228842</v>
      </c>
      <c r="J93" s="60">
        <f t="shared" si="9"/>
        <v>2.784290258067992E-5</v>
      </c>
      <c r="L93">
        <v>987</v>
      </c>
      <c r="M93" s="60">
        <f t="shared" si="10"/>
        <v>2.6257636689384785</v>
      </c>
      <c r="N93" s="60">
        <f t="shared" si="11"/>
        <v>5.7646368032577812E-5</v>
      </c>
    </row>
    <row r="94" spans="8:14" x14ac:dyDescent="0.25">
      <c r="H94">
        <v>1177</v>
      </c>
      <c r="I94" s="60">
        <f t="shared" si="8"/>
        <v>6.1931092822987832</v>
      </c>
      <c r="J94" s="60">
        <f t="shared" si="9"/>
        <v>1.1580766082737547E-11</v>
      </c>
      <c r="L94">
        <v>1098</v>
      </c>
      <c r="M94" s="60">
        <f t="shared" si="10"/>
        <v>3.1296537355726488</v>
      </c>
      <c r="N94" s="60">
        <f t="shared" si="11"/>
        <v>1.3521464891318394E-5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F769-C437-42F4-90FC-EDFFA683FF69}">
  <sheetPr codeName="Sheet11">
    <pageSetUpPr fitToPage="1"/>
  </sheetPr>
  <dimension ref="A1"/>
  <sheetViews>
    <sheetView showGridLines="0" view="pageBreakPreview" topLeftCell="A26" zoomScale="160" zoomScaleNormal="55" zoomScaleSheetLayoutView="160" workbookViewId="0">
      <selection activeCell="U72" sqref="U72"/>
    </sheetView>
  </sheetViews>
  <sheetFormatPr defaultRowHeight="15" x14ac:dyDescent="0.25"/>
  <cols>
    <col min="13" max="13" width="3.5703125" customWidth="1"/>
  </cols>
  <sheetData/>
  <printOptions horizontalCentered="1" verticalCentered="1"/>
  <pageMargins left="0" right="0" top="0" bottom="0" header="0" footer="0"/>
  <pageSetup paperSize="9" scale="92" fitToWidth="0" fitToHeight="2" orientation="portrait" r:id="rId1"/>
  <drawing r:id="rId2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Nose Gear</vt:lpstr>
      <vt:lpstr>Main Gear</vt:lpstr>
      <vt:lpstr>Offset</vt:lpstr>
      <vt:lpstr>Distance</vt:lpstr>
      <vt:lpstr>Pitch</vt:lpstr>
      <vt:lpstr>Bank</vt:lpstr>
      <vt:lpstr>Crab</vt:lpstr>
      <vt:lpstr>vRef</vt:lpstr>
      <vt:lpstr>Nose Transition</vt:lpstr>
      <vt:lpstr>Landing Score Tester</vt:lpstr>
      <vt:lpstr>Landing Stats</vt:lpstr>
      <vt:lpstr>Score Distribution</vt:lpstr>
      <vt:lpstr>Duplicate Simulation</vt:lpstr>
      <vt:lpstr>Bell Curves</vt:lpstr>
      <vt:lpstr>Print 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 IT</dc:creator>
  <cp:keywords/>
  <dc:description/>
  <cp:lastModifiedBy>Steven Brown</cp:lastModifiedBy>
  <cp:revision/>
  <dcterms:created xsi:type="dcterms:W3CDTF">2018-02-26T07:37:10Z</dcterms:created>
  <dcterms:modified xsi:type="dcterms:W3CDTF">2020-12-17T01:00:26Z</dcterms:modified>
  <cp:category/>
  <cp:contentStatus/>
</cp:coreProperties>
</file>