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waro\Desktop\Ohio\Funding Model\"/>
    </mc:Choice>
  </mc:AlternateContent>
  <xr:revisionPtr revIDLastSave="0" documentId="13_ncr:1_{301B2F6A-FA8B-4512-9F0B-E1B6FD51B881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Benefit Paymen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BL3" i="2"/>
  <c r="BN3" i="2"/>
  <c r="BN2" i="2"/>
  <c r="BM2" i="2"/>
  <c r="BM3" i="2"/>
  <c r="BL2" i="2"/>
  <c r="BK2" i="2"/>
  <c r="BK3" i="2"/>
  <c r="BJ2" i="2"/>
  <c r="BJ3" i="2"/>
  <c r="BI3" i="2"/>
  <c r="AY3" i="2" s="1"/>
  <c r="BI2" i="2"/>
  <c r="AY2" i="2" s="1"/>
  <c r="M3" i="2"/>
  <c r="L3" i="2"/>
  <c r="K3" i="2"/>
  <c r="J3" i="2"/>
  <c r="M2" i="2"/>
  <c r="L2" i="2"/>
  <c r="K2" i="2"/>
  <c r="J2" i="2"/>
  <c r="D2" i="2"/>
  <c r="D3" i="2"/>
  <c r="S3" i="2"/>
  <c r="X3" i="2" s="1"/>
  <c r="DG2" i="2"/>
  <c r="DK2" i="2" s="1"/>
  <c r="DG3" i="2"/>
  <c r="DK3" i="2" s="1"/>
  <c r="BY3" i="2"/>
  <c r="BY2" i="2"/>
  <c r="Y3" i="2"/>
  <c r="Y2" i="2"/>
  <c r="W2" i="2"/>
  <c r="C31" i="1"/>
  <c r="C30" i="1"/>
  <c r="R3" i="2" l="1"/>
  <c r="W3" i="2" s="1"/>
  <c r="AR3" i="2" s="1"/>
  <c r="AQ2" i="2"/>
  <c r="AC2" i="2"/>
  <c r="AC3" i="2"/>
  <c r="S2" i="2"/>
  <c r="X2" i="2" s="1"/>
  <c r="B2" i="2"/>
  <c r="C2" i="2" s="1"/>
  <c r="AR2" i="2" l="1"/>
  <c r="AI2" i="2"/>
  <c r="AQ3" i="2"/>
  <c r="AI3" i="2"/>
  <c r="AM2" i="2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4" i="3"/>
  <c r="D10" i="3"/>
  <c r="D11" i="3"/>
  <c r="D12" i="3"/>
  <c r="D13" i="3"/>
  <c r="D14" i="3"/>
  <c r="D15" i="3"/>
  <c r="D16" i="3"/>
  <c r="D17" i="3"/>
  <c r="D18" i="3"/>
  <c r="D19" i="3"/>
  <c r="D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AN2" i="2" l="1"/>
  <c r="AK2" i="2"/>
  <c r="AF2" i="2"/>
  <c r="AF3" i="2"/>
  <c r="Z3" i="2"/>
  <c r="Z2" i="2"/>
  <c r="AJ2" i="2" l="1"/>
  <c r="AO2" i="2"/>
  <c r="CW2" i="2"/>
  <c r="DA2" i="2" l="1"/>
  <c r="CY2" i="2"/>
  <c r="C54" i="1" l="1"/>
  <c r="C53" i="1" s="1"/>
  <c r="AA3" i="2"/>
  <c r="AM3" i="2" l="1"/>
  <c r="AJ3" i="2" l="1"/>
  <c r="AK3" i="2"/>
  <c r="AN3" i="2"/>
  <c r="AO3" i="2"/>
  <c r="E52" i="1" l="1"/>
  <c r="D53" i="1"/>
  <c r="E54" i="1"/>
  <c r="E53" i="1" s="1"/>
  <c r="C56" i="1" l="1"/>
  <c r="C57" i="1"/>
  <c r="C60" i="1" l="1"/>
  <c r="C58" i="1"/>
  <c r="C61" i="1" l="1"/>
  <c r="C59" i="1"/>
  <c r="B3" i="2"/>
  <c r="C3" i="2" s="1"/>
  <c r="CW3" i="2" l="1"/>
  <c r="DA3" i="2" l="1"/>
  <c r="CY3" i="2"/>
</calcChain>
</file>

<file path=xl/sharedStrings.xml><?xml version="1.0" encoding="utf-8"?>
<sst xmlns="http://schemas.openxmlformats.org/spreadsheetml/2006/main" count="362" uniqueCount="322">
  <si>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</si>
  <si>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</si>
  <si>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</si>
  <si>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</si>
  <si>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</si>
  <si>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</si>
  <si>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</si>
  <si>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</si>
  <si>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</si>
  <si>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</si>
  <si>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</si>
  <si>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</si>
  <si>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</si>
  <si>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</si>
  <si>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</si>
  <si>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</si>
  <si>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</si>
  <si>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</si>
  <si>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</si>
  <si>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</si>
  <si>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</si>
  <si>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</si>
  <si>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</si>
  <si>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</si>
  <si>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</si>
  <si>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</si>
  <si>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</si>
  <si>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</si>
  <si>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</si>
  <si>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</si>
  <si>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</si>
  <si>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</si>
  <si>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</si>
  <si>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</si>
  <si>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</si>
  <si>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</si>
  <si>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</si>
  <si>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</si>
  <si>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</si>
  <si>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</si>
  <si>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</si>
  <si>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</si>
  <si>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</si>
  <si>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</si>
  <si>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</si>
  <si>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</si>
  <si>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</si>
  <si>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</si>
  <si>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</si>
  <si>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</si>
  <si>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</si>
  <si>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</si>
  <si>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</si>
  <si>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</si>
  <si>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</si>
  <si>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</si>
  <si>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</si>
  <si>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</si>
  <si>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</si>
  <si>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</si>
  <si>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</si>
  <si>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</si>
  <si>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</si>
  <si>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</si>
  <si>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</si>
  <si>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</si>
  <si>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</si>
  <si>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</si>
  <si>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</si>
  <si>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</si>
  <si>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</si>
  <si>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</si>
  <si>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</si>
  <si>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</si>
  <si>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</si>
  <si>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</si>
  <si>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</si>
  <si>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</si>
  <si>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</si>
  <si>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</si>
  <si>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</si>
  <si>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</si>
  <si>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</si>
  <si>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</si>
  <si>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</si>
  <si>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</si>
  <si>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</si>
  <si>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</si>
  <si>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</si>
  <si>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</si>
  <si>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</si>
  <si>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</si>
  <si>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</si>
  <si>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</si>
  <si>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</si>
  <si>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</si>
  <si>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</si>
  <si>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</si>
  <si>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</si>
  <si>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</si>
  <si>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</si>
  <si>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</si>
  <si>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</si>
  <si>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</si>
  <si>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</si>
  <si>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</si>
  <si>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</si>
  <si>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</si>
  <si>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</si>
  <si>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</si>
  <si>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</si>
  <si>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</si>
  <si>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</si>
  <si>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</si>
  <si>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</si>
  <si>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</si>
  <si>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</si>
  <si>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</si>
  <si>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</si>
  <si>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</si>
  <si>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</si>
  <si>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</si>
  <si>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</si>
  <si>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</si>
  <si>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</si>
  <si>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</si>
  <si>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</si>
  <si>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</si>
  <si>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</si>
  <si>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</si>
  <si>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</si>
  <si>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</si>
  <si>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</si>
  <si>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</si>
  <si>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</si>
  <si>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</si>
  <si>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</si>
  <si>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</si>
  <si>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</si>
  <si>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</si>
  <si>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</si>
  <si>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</si>
  <si>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</si>
  <si>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</si>
  <si>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</si>
  <si>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</si>
  <si>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</si>
  <si>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</si>
  <si>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</si>
  <si>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</si>
  <si>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</si>
  <si>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</si>
  <si>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</si>
  <si>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</si>
  <si>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</si>
  <si>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</si>
  <si>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</si>
  <si>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</si>
  <si>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</si>
  <si>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</si>
  <si>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</si>
  <si>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</si>
  <si>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</si>
  <si>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</si>
  <si>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</si>
  <si>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</si>
  <si>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</si>
  <si>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</si>
  <si>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</si>
  <si>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</si>
  <si>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</si>
  <si>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</si>
  <si>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</si>
  <si>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</si>
  <si>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</si>
  <si>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</si>
  <si>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</si>
  <si>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</si>
  <si>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</si>
  <si>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</si>
  <si>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</si>
  <si>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</si>
  <si>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</si>
  <si>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</si>
  <si>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</si>
  <si>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</si>
  <si>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</si>
  <si>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</si>
  <si>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</si>
  <si>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</si>
  <si>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</si>
  <si>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</si>
  <si>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</si>
  <si>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</si>
  <si>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</si>
  <si>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</si>
  <si>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</si>
  <si>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</si>
  <si>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</si>
  <si>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</si>
  <si>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</si>
  <si>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</si>
  <si>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</si>
  <si>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</si>
  <si>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</si>
  <si>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</si>
  <si>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</si>
  <si>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</si>
  <si>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</si>
  <si>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</si>
  <si>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</si>
  <si>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</si>
  <si>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</si>
  <si>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</si>
  <si>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</si>
  <si>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</si>
  <si>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</si>
  <si>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</si>
  <si>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</si>
  <si>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</si>
  <si>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</si>
  <si>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</si>
  <si>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</si>
  <si>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</si>
  <si>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</si>
  <si>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</si>
  <si>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EEContribDB_CurrentHire</t>
  </si>
  <si>
    <t>EEContribCombined_DB_Transfer_CurrentHire</t>
  </si>
  <si>
    <t>ERContrib_DC_DB_UAL_CurrentHire</t>
  </si>
  <si>
    <t>ERContrib_DC_ARP_UAL_CurrentHire</t>
  </si>
  <si>
    <t>EEContribDB_NewHire</t>
  </si>
  <si>
    <t>EEContribCombined_DB_Transfer_NewHire</t>
  </si>
  <si>
    <t>ERContrib_DC_DB_UAL_NewHire</t>
  </si>
  <si>
    <t>ERContrib_DC_ARP_UAL_NewHire</t>
  </si>
  <si>
    <t>Statutory Amo rate - DB Plan - CurrentHires</t>
  </si>
  <si>
    <t>AmoRate_Stat_DB_CurrentHires</t>
  </si>
  <si>
    <t>Statutory Amo rate - Combined Plan - CurrentHires</t>
  </si>
  <si>
    <t>AmoRate_Stat_Combined_CurrentHires</t>
  </si>
  <si>
    <t>Statutory Amo rate - DB Plan - NewHires</t>
  </si>
  <si>
    <t>AmoRate_Stat_DB_NewHires</t>
  </si>
  <si>
    <t>Statutory Amo rate - Combined Plan - NewHires</t>
  </si>
  <si>
    <t>AmoRate_Stat_Combined_NewHires</t>
  </si>
  <si>
    <t>DBPayroll_CurrentHires</t>
  </si>
  <si>
    <t>CombinedPlanPayroll_CurrentHires</t>
  </si>
  <si>
    <t>DCPayroll_CurrentHires</t>
  </si>
  <si>
    <t>ARPPayroll_CurrentHires</t>
  </si>
  <si>
    <t>DBPayroll_NewHires</t>
  </si>
  <si>
    <t>CombinedPlanPayroll_NewHires</t>
  </si>
  <si>
    <t>DCPayroll_NewHires</t>
  </si>
  <si>
    <t>ARPPayroll_NewHires</t>
  </si>
  <si>
    <t>AdminExp_CurrentHires</t>
  </si>
  <si>
    <t>AdminExp_NewHires</t>
  </si>
  <si>
    <t>Gross Normal Cost Rate (MOY) - Current DB Plan, 7% DR - CurrentHire</t>
  </si>
  <si>
    <t>Gross Normal cost Rate (MOY) - New Entrants, 7% DR - CurrentHire</t>
  </si>
  <si>
    <t>Total Normal Cost Rate - CurrentHire</t>
  </si>
  <si>
    <t>NC_DB_Pct_CurrentHire</t>
  </si>
  <si>
    <t>NC_Combined_Pct_CurrentHire</t>
  </si>
  <si>
    <t>NC_Total_Pct_CurrentHire</t>
  </si>
  <si>
    <t>Gross Normal Cost Rate (MOY) - Current DB Plan, 7% DR - NewHire</t>
  </si>
  <si>
    <t>NC_DB_Pct_NewHire</t>
  </si>
  <si>
    <t>Gross Normal cost Rate (MOY) - New Entrants, 7% DR - NewHire</t>
  </si>
  <si>
    <t>NC_Combined_Pct_NewHire</t>
  </si>
  <si>
    <t>Total Normal Cost Rate - NewHire</t>
  </si>
  <si>
    <t>NC_Total_Pct_NewHire</t>
  </si>
  <si>
    <t>EE Contrib RateDB plan - CurrentHire</t>
  </si>
  <si>
    <t>EE Contrib RateCombined Plan DB Transfer - CurrentHire</t>
  </si>
  <si>
    <t>EE Contrib RateDB plan - NewHire</t>
  </si>
  <si>
    <t>EE Contrib RateCombined Plan DB Transfer - NewHire</t>
  </si>
  <si>
    <t>ER Contrib RateDB plan - CurrentHire</t>
  </si>
  <si>
    <t>ER Contrib RateDC Plan - DB UAL - CurrentHire</t>
  </si>
  <si>
    <t>ER Contrib RateARP Plan - DB UAL - CurrentHire</t>
  </si>
  <si>
    <t>ER Contrib RateCombined Plan - CurrentHire</t>
  </si>
  <si>
    <t>ER Contrib RateDB plan - NewHire</t>
  </si>
  <si>
    <t>ER Contrib RateDC Plan - DB UAL - NewHire</t>
  </si>
  <si>
    <t>ER Contrib RateARP Plan - DB UAL - NewHire</t>
  </si>
  <si>
    <t>ER Contrib RateCombined Plan - NewHire</t>
  </si>
  <si>
    <t>ActualReturnMVA_CurrentHires</t>
  </si>
  <si>
    <t>ActualReturnMVA_NewHires</t>
  </si>
  <si>
    <t>DeferedCurYear_CurrentHires</t>
  </si>
  <si>
    <t>DeferedCurYear_NewHires</t>
  </si>
  <si>
    <t>NewHireBP_Pct</t>
  </si>
  <si>
    <t>EE_NC_DB_CurrentHires_Pct</t>
  </si>
  <si>
    <t>EE_NC_Combined_CurrentHires_Pct</t>
  </si>
  <si>
    <t>EE_NC_DB_NewHires_Pct</t>
  </si>
  <si>
    <t>EE_NC_Combined_NewHires_Pct</t>
  </si>
  <si>
    <t>ER_NC_DB_CurrentHires_Pct</t>
  </si>
  <si>
    <t>ER_NC_Combined_CurrentHires_Pct</t>
  </si>
  <si>
    <t>ER_NC_DB_NewHires_Pct</t>
  </si>
  <si>
    <t>ER_NC_Combined_NewHires_Pct</t>
  </si>
  <si>
    <t>ER_NC_CurrentHires_Pct</t>
  </si>
  <si>
    <t>ER_NC_NewHires_Pct</t>
  </si>
  <si>
    <t>Amortization Policy (FY 2021+)</t>
  </si>
  <si>
    <t>Miscellaneous</t>
  </si>
  <si>
    <t>Total_NC_DB_CurrentHires_Pct</t>
  </si>
  <si>
    <t>Total_NC_Combined_CurrentHires_Pct</t>
  </si>
  <si>
    <t>Total_NC_DB_NewHires_Pct</t>
  </si>
  <si>
    <t>Total_NC_Combined_NewHires_Pct</t>
  </si>
  <si>
    <t>ER_Contrib_CurrentHires_Pct</t>
  </si>
  <si>
    <t>ER_Contrib_NewHires_Pct</t>
  </si>
  <si>
    <t>ER_Contrib_DB_CurrentHires_Pct</t>
  </si>
  <si>
    <t>ER_Contrib_Combined_CurrentHires_Pct</t>
  </si>
  <si>
    <t>ER_Contrib_DB_NewHires_Pct</t>
  </si>
  <si>
    <t>ER_Contrib_Combined_NewHires_Pct</t>
  </si>
  <si>
    <t>Total_NC_CurrentHires_Pct</t>
  </si>
  <si>
    <t>Total_NC_NewHires_Pct</t>
  </si>
  <si>
    <t>ERContribDB_Stat_CurrentHire</t>
  </si>
  <si>
    <t>ERContribCombined_Stat_CurrentHire</t>
  </si>
  <si>
    <t>ERContribDB_Stat_NewHire</t>
  </si>
  <si>
    <t>ERContribCombined_Stat_NewHire</t>
  </si>
  <si>
    <t>ER_Contrib_CurrentHires</t>
  </si>
  <si>
    <t>ER_Contrib_NewHires</t>
  </si>
  <si>
    <t>Cashflows_Current</t>
  </si>
  <si>
    <t>Cashflows_New</t>
  </si>
  <si>
    <t>Cashflows_Total</t>
  </si>
  <si>
    <t>Benefit</t>
  </si>
  <si>
    <t>% Change</t>
  </si>
  <si>
    <t>EE_Amo_CurrentHires</t>
  </si>
  <si>
    <t>EE_Amo_NewHires</t>
  </si>
  <si>
    <t>EEAmoRate_CurrentHires</t>
  </si>
  <si>
    <t>EEAmoRate_NewHires</t>
  </si>
  <si>
    <t>ADEC</t>
  </si>
  <si>
    <t>Statutory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</si>
</sst>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70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0" fontId="0" fillId="4" borderId="0" xfId="0" applyFill="1"/>
    <xf numFmtId="10" fontId="0" fillId="4" borderId="0" xfId="2" applyNumberFormat="1" applyFont="1" applyFill="1"/>
    <xf numFmtId="0" fontId="0" fillId="6" borderId="0" xfId="0" applyFill="1"/>
    <xf numFmtId="10" fontId="0" fillId="6" borderId="0" xfId="2" applyNumberFormat="1" applyFont="1" applyFill="1"/>
    <xf numFmtId="0" fontId="5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7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opLeftCell="A13" zoomScaleNormal="100" workbookViewId="0">
      <selection activeCell="D28" sqref="D28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3.5546875" bestFit="1" customWidth="1"/>
    <col min="4" max="4" width="17.109375" bestFit="1" customWidth="1"/>
    <col min="5" max="5" width="10.44140625" bestFit="1" customWidth="1"/>
  </cols>
  <sheetData>
    <row r="1" spans="1:3" x14ac:dyDescent="0.3">
      <c r="A1" s="24" t="s">
        <v>0</v>
      </c>
    </row>
    <row r="2" spans="1:3" x14ac:dyDescent="0.3">
      <c r="A2" t="s">
        <v>87</v>
      </c>
      <c r="B2" t="s">
        <v>136</v>
      </c>
      <c r="C2" s="25">
        <v>7.4499999999999997E-2</v>
      </c>
    </row>
    <row r="3" spans="1:3" x14ac:dyDescent="0.3">
      <c r="A3" t="s">
        <v>88</v>
      </c>
      <c r="B3" t="s">
        <v>137</v>
      </c>
      <c r="C3" s="25">
        <v>7.0000000000000007E-2</v>
      </c>
    </row>
    <row r="4" spans="1:3" x14ac:dyDescent="0.3">
      <c r="A4" t="s">
        <v>89</v>
      </c>
      <c r="B4" t="s">
        <v>138</v>
      </c>
      <c r="C4" s="25">
        <v>7.4499999999999997E-2</v>
      </c>
    </row>
    <row r="5" spans="1:3" x14ac:dyDescent="0.3">
      <c r="A5" t="s">
        <v>90</v>
      </c>
      <c r="B5" t="s">
        <v>139</v>
      </c>
      <c r="C5" s="25">
        <v>7.0000000000000007E-2</v>
      </c>
    </row>
    <row r="6" spans="1:3" x14ac:dyDescent="0.3">
      <c r="A6" t="s">
        <v>12</v>
      </c>
      <c r="B6" t="s">
        <v>55</v>
      </c>
      <c r="C6" s="25">
        <v>2.5000000000000001E-2</v>
      </c>
    </row>
    <row r="7" spans="1:3" x14ac:dyDescent="0.3">
      <c r="A7" s="24" t="s">
        <v>3</v>
      </c>
    </row>
    <row r="8" spans="1:3" x14ac:dyDescent="0.3">
      <c r="A8" t="s">
        <v>92</v>
      </c>
      <c r="B8" t="s">
        <v>93</v>
      </c>
      <c r="C8" s="26">
        <v>0.5</v>
      </c>
    </row>
    <row r="9" spans="1:3" x14ac:dyDescent="0.3">
      <c r="A9" t="s">
        <v>54</v>
      </c>
      <c r="B9" t="s">
        <v>58</v>
      </c>
      <c r="C9">
        <v>2021</v>
      </c>
    </row>
    <row r="10" spans="1:3" x14ac:dyDescent="0.3">
      <c r="A10" t="s">
        <v>252</v>
      </c>
      <c r="B10" t="s">
        <v>255</v>
      </c>
      <c r="C10" s="15">
        <v>0.1206</v>
      </c>
    </row>
    <row r="11" spans="1:3" x14ac:dyDescent="0.3">
      <c r="A11" t="s">
        <v>253</v>
      </c>
      <c r="B11" t="s">
        <v>256</v>
      </c>
      <c r="C11" s="45">
        <v>4.4999999999999998E-2</v>
      </c>
    </row>
    <row r="12" spans="1:3" x14ac:dyDescent="0.3">
      <c r="A12" t="s">
        <v>254</v>
      </c>
      <c r="B12" t="s">
        <v>257</v>
      </c>
      <c r="C12" s="45">
        <v>0.1176</v>
      </c>
    </row>
    <row r="13" spans="1:3" x14ac:dyDescent="0.3">
      <c r="A13" t="s">
        <v>258</v>
      </c>
      <c r="B13" t="s">
        <v>259</v>
      </c>
      <c r="C13" s="15">
        <v>0.1206</v>
      </c>
    </row>
    <row r="14" spans="1:3" x14ac:dyDescent="0.3">
      <c r="A14" t="s">
        <v>260</v>
      </c>
      <c r="B14" t="s">
        <v>261</v>
      </c>
      <c r="C14" s="45">
        <v>4.4999999999999998E-2</v>
      </c>
    </row>
    <row r="15" spans="1:3" x14ac:dyDescent="0.3">
      <c r="A15" t="s">
        <v>262</v>
      </c>
      <c r="B15" t="s">
        <v>263</v>
      </c>
      <c r="C15" s="45">
        <v>0.1176</v>
      </c>
    </row>
    <row r="16" spans="1:3" x14ac:dyDescent="0.3">
      <c r="A16" s="40" t="s">
        <v>182</v>
      </c>
      <c r="B16" t="s">
        <v>184</v>
      </c>
      <c r="C16" s="15">
        <v>1.7500000000000002E-2</v>
      </c>
    </row>
    <row r="17" spans="1:3" x14ac:dyDescent="0.3">
      <c r="A17" s="40" t="s">
        <v>181</v>
      </c>
      <c r="B17" t="s">
        <v>183</v>
      </c>
      <c r="C17" s="15">
        <v>1.7500000000000002E-2</v>
      </c>
    </row>
    <row r="18" spans="1:3" x14ac:dyDescent="0.3">
      <c r="A18" s="40" t="s">
        <v>200</v>
      </c>
      <c r="B18" t="s">
        <v>198</v>
      </c>
      <c r="C18" s="15">
        <v>0.2</v>
      </c>
    </row>
    <row r="19" spans="1:3" x14ac:dyDescent="0.3">
      <c r="A19" s="40" t="s">
        <v>201</v>
      </c>
      <c r="B19" t="s">
        <v>199</v>
      </c>
      <c r="C19" s="15">
        <v>0.2</v>
      </c>
    </row>
    <row r="20" spans="1:3" x14ac:dyDescent="0.3">
      <c r="A20" s="24" t="s">
        <v>96</v>
      </c>
    </row>
    <row r="21" spans="1:3" x14ac:dyDescent="0.3">
      <c r="A21" t="s">
        <v>14</v>
      </c>
      <c r="B21" t="s">
        <v>59</v>
      </c>
      <c r="C21" s="25">
        <v>7.0000000000000007E-2</v>
      </c>
    </row>
    <row r="22" spans="1:3" x14ac:dyDescent="0.3">
      <c r="A22" t="s">
        <v>5</v>
      </c>
      <c r="B22" t="s">
        <v>57</v>
      </c>
      <c r="C22" s="25">
        <v>0</v>
      </c>
    </row>
    <row r="23" spans="1:3" x14ac:dyDescent="0.3">
      <c r="A23" t="s">
        <v>97</v>
      </c>
      <c r="B23" t="s">
        <v>98</v>
      </c>
      <c r="C23" s="25">
        <v>5.1999999999999998E-3</v>
      </c>
    </row>
    <row r="24" spans="1:3" x14ac:dyDescent="0.3">
      <c r="A24" t="s">
        <v>166</v>
      </c>
      <c r="B24" t="s">
        <v>167</v>
      </c>
      <c r="C24" s="25">
        <v>5.0000000000000001E-3</v>
      </c>
    </row>
    <row r="25" spans="1:3" x14ac:dyDescent="0.3">
      <c r="A25" t="s">
        <v>212</v>
      </c>
      <c r="B25" t="s">
        <v>165</v>
      </c>
      <c r="C25" s="25">
        <v>0.57999999999999996</v>
      </c>
    </row>
    <row r="26" spans="1:3" x14ac:dyDescent="0.3">
      <c r="A26" t="s">
        <v>4</v>
      </c>
      <c r="B26" t="s">
        <v>60</v>
      </c>
      <c r="C26" s="25">
        <v>0.03</v>
      </c>
    </row>
    <row r="27" spans="1:3" x14ac:dyDescent="0.3">
      <c r="A27" s="24" t="s">
        <v>291</v>
      </c>
      <c r="C27" s="25"/>
    </row>
    <row r="28" spans="1:3" x14ac:dyDescent="0.3">
      <c r="A28" s="31" t="s">
        <v>204</v>
      </c>
      <c r="B28" t="s">
        <v>205</v>
      </c>
      <c r="C28" s="32">
        <v>30</v>
      </c>
    </row>
    <row r="29" spans="1:3" x14ac:dyDescent="0.3">
      <c r="A29" s="31" t="s">
        <v>203</v>
      </c>
      <c r="B29" t="s">
        <v>206</v>
      </c>
      <c r="C29" s="32">
        <v>30</v>
      </c>
    </row>
    <row r="30" spans="1:3" x14ac:dyDescent="0.3">
      <c r="A30" t="s">
        <v>169</v>
      </c>
      <c r="B30" t="s">
        <v>174</v>
      </c>
      <c r="C30" s="25">
        <f>C26</f>
        <v>0.03</v>
      </c>
    </row>
    <row r="31" spans="1:3" x14ac:dyDescent="0.3">
      <c r="A31" t="s">
        <v>172</v>
      </c>
      <c r="B31" t="s">
        <v>175</v>
      </c>
      <c r="C31" s="15">
        <f>C26</f>
        <v>0.03</v>
      </c>
    </row>
    <row r="32" spans="1:3" x14ac:dyDescent="0.3">
      <c r="A32" s="52" t="s">
        <v>269</v>
      </c>
      <c r="B32" s="52" t="s">
        <v>228</v>
      </c>
      <c r="C32" s="53">
        <v>4.4699999999999997E-2</v>
      </c>
    </row>
    <row r="33" spans="1:3" x14ac:dyDescent="0.3">
      <c r="A33" s="52" t="s">
        <v>270</v>
      </c>
      <c r="B33" s="52" t="s">
        <v>229</v>
      </c>
      <c r="C33" s="53">
        <v>4.4699999999999997E-2</v>
      </c>
    </row>
    <row r="34" spans="1:3" x14ac:dyDescent="0.3">
      <c r="A34" s="52" t="s">
        <v>234</v>
      </c>
      <c r="B34" s="52" t="s">
        <v>235</v>
      </c>
      <c r="C34" s="53">
        <v>0.15939999999999999</v>
      </c>
    </row>
    <row r="35" spans="1:3" x14ac:dyDescent="0.3">
      <c r="A35" s="52" t="s">
        <v>236</v>
      </c>
      <c r="B35" s="52" t="s">
        <v>237</v>
      </c>
      <c r="C35" s="53">
        <v>0.115</v>
      </c>
    </row>
    <row r="36" spans="1:3" x14ac:dyDescent="0.3">
      <c r="A36" s="50" t="s">
        <v>273</v>
      </c>
      <c r="B36" s="50" t="s">
        <v>232</v>
      </c>
      <c r="C36" s="51">
        <v>4.4699999999999997E-2</v>
      </c>
    </row>
    <row r="37" spans="1:3" x14ac:dyDescent="0.3">
      <c r="A37" s="50" t="s">
        <v>274</v>
      </c>
      <c r="B37" s="50" t="s">
        <v>233</v>
      </c>
      <c r="C37" s="51">
        <v>4.4699999999999997E-2</v>
      </c>
    </row>
    <row r="38" spans="1:3" x14ac:dyDescent="0.3">
      <c r="A38" s="50" t="s">
        <v>238</v>
      </c>
      <c r="B38" s="50" t="s">
        <v>239</v>
      </c>
      <c r="C38" s="51">
        <v>0.15939999999999999</v>
      </c>
    </row>
    <row r="39" spans="1:3" x14ac:dyDescent="0.3">
      <c r="A39" s="50" t="s">
        <v>240</v>
      </c>
      <c r="B39" s="50" t="s">
        <v>241</v>
      </c>
      <c r="C39" s="51">
        <v>0.115</v>
      </c>
    </row>
    <row r="40" spans="1:3" x14ac:dyDescent="0.3">
      <c r="A40" s="24" t="s">
        <v>6</v>
      </c>
    </row>
    <row r="41" spans="1:3" x14ac:dyDescent="0.3">
      <c r="A41" s="52" t="s">
        <v>264</v>
      </c>
      <c r="B41" s="52" t="s">
        <v>226</v>
      </c>
      <c r="C41" s="53">
        <v>0.14000000000000001</v>
      </c>
    </row>
    <row r="42" spans="1:3" x14ac:dyDescent="0.3">
      <c r="A42" s="52" t="s">
        <v>265</v>
      </c>
      <c r="B42" s="52" t="s">
        <v>227</v>
      </c>
      <c r="C42" s="53">
        <v>0.02</v>
      </c>
    </row>
    <row r="43" spans="1:3" x14ac:dyDescent="0.3">
      <c r="A43" s="52" t="s">
        <v>268</v>
      </c>
      <c r="B43" s="52" t="s">
        <v>305</v>
      </c>
      <c r="C43" s="53">
        <v>0.14000000000000001</v>
      </c>
    </row>
    <row r="44" spans="1:3" x14ac:dyDescent="0.3">
      <c r="A44" s="52" t="s">
        <v>271</v>
      </c>
      <c r="B44" s="52" t="s">
        <v>306</v>
      </c>
      <c r="C44" s="53">
        <v>0.14000000000000001</v>
      </c>
    </row>
    <row r="45" spans="1:3" x14ac:dyDescent="0.3">
      <c r="A45" s="50" t="s">
        <v>266</v>
      </c>
      <c r="B45" s="50" t="s">
        <v>230</v>
      </c>
      <c r="C45" s="51">
        <v>0.14000000000000001</v>
      </c>
    </row>
    <row r="46" spans="1:3" x14ac:dyDescent="0.3">
      <c r="A46" s="50" t="s">
        <v>267</v>
      </c>
      <c r="B46" s="50" t="s">
        <v>231</v>
      </c>
      <c r="C46" s="51">
        <v>0.02</v>
      </c>
    </row>
    <row r="47" spans="1:3" x14ac:dyDescent="0.3">
      <c r="A47" s="50" t="s">
        <v>272</v>
      </c>
      <c r="B47" s="50" t="s">
        <v>307</v>
      </c>
      <c r="C47" s="51">
        <v>0.14000000000000001</v>
      </c>
    </row>
    <row r="48" spans="1:3" x14ac:dyDescent="0.3">
      <c r="A48" s="50" t="s">
        <v>275</v>
      </c>
      <c r="B48" s="50" t="s">
        <v>308</v>
      </c>
      <c r="C48" s="51">
        <v>0.14000000000000001</v>
      </c>
    </row>
    <row r="49" spans="1:5" x14ac:dyDescent="0.3">
      <c r="A49" s="24" t="s">
        <v>292</v>
      </c>
    </row>
    <row r="50" spans="1:5" x14ac:dyDescent="0.3">
      <c r="A50" t="s">
        <v>10</v>
      </c>
      <c r="B50" t="s">
        <v>63</v>
      </c>
      <c r="C50">
        <v>0.91</v>
      </c>
    </row>
    <row r="51" spans="1:5" x14ac:dyDescent="0.3">
      <c r="A51" t="s">
        <v>11</v>
      </c>
      <c r="B51" t="s">
        <v>64</v>
      </c>
      <c r="C51">
        <v>1.0900000000000001</v>
      </c>
    </row>
    <row r="52" spans="1:5" x14ac:dyDescent="0.3">
      <c r="A52" t="s">
        <v>17</v>
      </c>
      <c r="C52" s="25">
        <v>0.06</v>
      </c>
      <c r="D52" s="25">
        <v>7.0000000000000007E-2</v>
      </c>
      <c r="E52" s="25">
        <f>D52+1%</f>
        <v>0.08</v>
      </c>
    </row>
    <row r="53" spans="1:5" x14ac:dyDescent="0.3">
      <c r="A53" t="s">
        <v>18</v>
      </c>
      <c r="C53" s="28">
        <f>C54+C55</f>
        <v>115748.71059</v>
      </c>
      <c r="D53" s="28">
        <f>D54+D55</f>
        <v>104591.40558999999</v>
      </c>
      <c r="E53" s="28">
        <f>E54+E55</f>
        <v>95163.507589999994</v>
      </c>
    </row>
    <row r="54" spans="1:5" x14ac:dyDescent="0.3">
      <c r="A54" t="s">
        <v>19</v>
      </c>
      <c r="C54" s="28">
        <f>D54</f>
        <v>91805.507589999994</v>
      </c>
      <c r="D54" s="28">
        <v>91805.507589999994</v>
      </c>
      <c r="E54" s="28">
        <f>D54</f>
        <v>91805.507589999994</v>
      </c>
    </row>
    <row r="55" spans="1:5" x14ac:dyDescent="0.3">
      <c r="A55" t="s">
        <v>20</v>
      </c>
      <c r="C55" s="28">
        <v>23943.203000000001</v>
      </c>
      <c r="D55" s="28">
        <v>12785.897999999999</v>
      </c>
      <c r="E55" s="28">
        <v>3358</v>
      </c>
    </row>
    <row r="56" spans="1:5" x14ac:dyDescent="0.3">
      <c r="A56" t="s">
        <v>21</v>
      </c>
      <c r="B56" t="s">
        <v>65</v>
      </c>
      <c r="C56" s="27">
        <f>((C53/E53)^(1/2)-1)*100</f>
        <v>10.286628483893413</v>
      </c>
    </row>
    <row r="57" spans="1:5" x14ac:dyDescent="0.3">
      <c r="A57" t="s">
        <v>22</v>
      </c>
      <c r="B57" t="s">
        <v>22</v>
      </c>
      <c r="C57" s="27">
        <f>((C53*E53)/(D53^2)-1)*100</f>
        <v>0.69191580477196979</v>
      </c>
    </row>
    <row r="58" spans="1:5" x14ac:dyDescent="0.3">
      <c r="A58" t="s">
        <v>23</v>
      </c>
      <c r="B58" t="s">
        <v>66</v>
      </c>
      <c r="C58" s="27">
        <f>C56*2</f>
        <v>20.573256967786826</v>
      </c>
    </row>
    <row r="59" spans="1:5" x14ac:dyDescent="0.3">
      <c r="A59" t="s">
        <v>140</v>
      </c>
      <c r="B59" t="s">
        <v>143</v>
      </c>
      <c r="C59" s="27">
        <f>C58</f>
        <v>20.573256967786826</v>
      </c>
    </row>
    <row r="60" spans="1:5" x14ac:dyDescent="0.3">
      <c r="A60" t="s">
        <v>141</v>
      </c>
      <c r="B60" t="s">
        <v>144</v>
      </c>
      <c r="C60" s="27">
        <f>C56</f>
        <v>10.286628483893413</v>
      </c>
    </row>
    <row r="61" spans="1:5" x14ac:dyDescent="0.3">
      <c r="A61" t="s">
        <v>142</v>
      </c>
      <c r="B61" t="s">
        <v>145</v>
      </c>
      <c r="C61" s="27">
        <f>(C58-C60)/45</f>
        <v>0.22859174408652028</v>
      </c>
    </row>
    <row r="62" spans="1:5" x14ac:dyDescent="0.3">
      <c r="A62" t="s">
        <v>79</v>
      </c>
      <c r="B62" t="s">
        <v>84</v>
      </c>
      <c r="C62" s="47">
        <v>7.2725830078124998E-2</v>
      </c>
    </row>
    <row r="63" spans="1:5" x14ac:dyDescent="0.3">
      <c r="A63" t="s">
        <v>80</v>
      </c>
      <c r="B63" t="s">
        <v>83</v>
      </c>
      <c r="C63" s="47">
        <v>6.5045261642687577E-2</v>
      </c>
    </row>
    <row r="64" spans="1:5" x14ac:dyDescent="0.3">
      <c r="A64" t="s">
        <v>81</v>
      </c>
      <c r="B64" t="s">
        <v>82</v>
      </c>
      <c r="C64" s="47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workbookViewId="0">
      <selection activeCell="C6" sqref="C4:C6"/>
    </sheetView>
  </sheetViews>
  <sheetFormatPr defaultRowHeight="14.4" x14ac:dyDescent="0.3"/>
  <sheetData>
    <row r="1" spans="1:3" x14ac:dyDescent="0.3">
      <c r="B1" t="s">
        <v>314</v>
      </c>
      <c r="C1" t="s">
        <v>315</v>
      </c>
    </row>
    <row r="2" spans="1:3" x14ac:dyDescent="0.3">
      <c r="A2">
        <v>2017</v>
      </c>
      <c r="B2">
        <v>6989</v>
      </c>
    </row>
    <row r="3" spans="1:3" x14ac:dyDescent="0.3">
      <c r="A3">
        <v>2018</v>
      </c>
      <c r="B3">
        <v>7303</v>
      </c>
      <c r="C3" s="57">
        <f t="shared" ref="C3:C5" si="0">(B3/B2)-1</f>
        <v>4.4927743597081182E-2</v>
      </c>
    </row>
    <row r="4" spans="1:3" x14ac:dyDescent="0.3">
      <c r="A4">
        <v>2019</v>
      </c>
      <c r="B4">
        <v>7258</v>
      </c>
      <c r="C4" s="57">
        <f t="shared" si="0"/>
        <v>-6.1618512939887182E-3</v>
      </c>
    </row>
    <row r="5" spans="1:3" x14ac:dyDescent="0.3">
      <c r="A5">
        <v>2020</v>
      </c>
      <c r="B5">
        <v>7248</v>
      </c>
      <c r="C5" s="57">
        <f t="shared" si="0"/>
        <v>-1.3777900248002073E-3</v>
      </c>
    </row>
    <row r="6" spans="1:3" x14ac:dyDescent="0.3">
      <c r="A6">
        <v>2021</v>
      </c>
      <c r="B6">
        <v>7269</v>
      </c>
      <c r="C6" s="57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L18" sqref="L18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2.44140625" bestFit="1" customWidth="1"/>
  </cols>
  <sheetData>
    <row r="1" spans="1:3" x14ac:dyDescent="0.3">
      <c r="A1" s="24" t="s">
        <v>3</v>
      </c>
    </row>
    <row r="2" spans="1:3" x14ac:dyDescent="0.3">
      <c r="A2" t="s">
        <v>86</v>
      </c>
      <c r="B2" t="s">
        <v>150</v>
      </c>
      <c r="C2" t="s">
        <v>149</v>
      </c>
    </row>
    <row r="3" spans="1:3" x14ac:dyDescent="0.3">
      <c r="A3" t="s">
        <v>91</v>
      </c>
      <c r="B3" t="s">
        <v>107</v>
      </c>
      <c r="C3" t="s">
        <v>102</v>
      </c>
    </row>
    <row r="4" spans="1:3" x14ac:dyDescent="0.3">
      <c r="A4" t="s">
        <v>152</v>
      </c>
      <c r="B4" t="s">
        <v>156</v>
      </c>
      <c r="C4" t="s">
        <v>8</v>
      </c>
    </row>
    <row r="5" spans="1:3" x14ac:dyDescent="0.3">
      <c r="A5" t="s">
        <v>153</v>
      </c>
      <c r="B5" t="s">
        <v>158</v>
      </c>
      <c r="C5" t="s">
        <v>8</v>
      </c>
    </row>
    <row r="6" spans="1:3" x14ac:dyDescent="0.3">
      <c r="A6" t="s">
        <v>154</v>
      </c>
      <c r="B6" t="s">
        <v>157</v>
      </c>
      <c r="C6" t="s">
        <v>8</v>
      </c>
    </row>
    <row r="7" spans="1:3" x14ac:dyDescent="0.3">
      <c r="A7" t="s">
        <v>155</v>
      </c>
      <c r="B7" t="s">
        <v>159</v>
      </c>
      <c r="C7" t="s">
        <v>8</v>
      </c>
    </row>
    <row r="8" spans="1:3" x14ac:dyDescent="0.3">
      <c r="A8" t="s">
        <v>94</v>
      </c>
      <c r="B8" t="s">
        <v>95</v>
      </c>
      <c r="C8" t="s">
        <v>8</v>
      </c>
    </row>
    <row r="9" spans="1:3" x14ac:dyDescent="0.3">
      <c r="A9" t="s">
        <v>1</v>
      </c>
      <c r="B9" t="s">
        <v>56</v>
      </c>
      <c r="C9" t="s">
        <v>2</v>
      </c>
    </row>
    <row r="10" spans="1:3" x14ac:dyDescent="0.3">
      <c r="A10" t="s">
        <v>187</v>
      </c>
      <c r="B10" t="s">
        <v>188</v>
      </c>
      <c r="C10" t="s">
        <v>8</v>
      </c>
    </row>
    <row r="11" spans="1:3" x14ac:dyDescent="0.3">
      <c r="A11" s="24" t="s">
        <v>6</v>
      </c>
    </row>
    <row r="12" spans="1:3" x14ac:dyDescent="0.3">
      <c r="A12" t="s">
        <v>7</v>
      </c>
      <c r="B12" t="s">
        <v>61</v>
      </c>
      <c r="C12" t="s">
        <v>320</v>
      </c>
    </row>
    <row r="13" spans="1:3" x14ac:dyDescent="0.3">
      <c r="A13" t="s">
        <v>108</v>
      </c>
      <c r="B13" t="s">
        <v>62</v>
      </c>
      <c r="C13" t="s">
        <v>105</v>
      </c>
    </row>
    <row r="14" spans="1:3" x14ac:dyDescent="0.3">
      <c r="A14" s="42" t="s">
        <v>170</v>
      </c>
      <c r="B14" t="s">
        <v>173</v>
      </c>
      <c r="C14" t="s">
        <v>177</v>
      </c>
    </row>
    <row r="15" spans="1:3" x14ac:dyDescent="0.3">
      <c r="A15" s="42" t="s">
        <v>171</v>
      </c>
      <c r="B15" t="s">
        <v>176</v>
      </c>
      <c r="C15" t="s">
        <v>177</v>
      </c>
    </row>
    <row r="16" spans="1:3" x14ac:dyDescent="0.3">
      <c r="A16" t="s">
        <v>160</v>
      </c>
      <c r="B16" t="s">
        <v>161</v>
      </c>
      <c r="C16" t="s">
        <v>101</v>
      </c>
    </row>
    <row r="17" spans="1:3" x14ac:dyDescent="0.3">
      <c r="A17" s="24" t="s">
        <v>33</v>
      </c>
    </row>
    <row r="18" spans="1:3" x14ac:dyDescent="0.3">
      <c r="A18" t="s">
        <v>35</v>
      </c>
      <c r="B18" t="s">
        <v>67</v>
      </c>
      <c r="C18" t="s">
        <v>37</v>
      </c>
    </row>
    <row r="19" spans="1:3" x14ac:dyDescent="0.3">
      <c r="A19" t="s">
        <v>34</v>
      </c>
      <c r="B19" t="s">
        <v>68</v>
      </c>
      <c r="C19" t="s">
        <v>38</v>
      </c>
    </row>
    <row r="20" spans="1:3" x14ac:dyDescent="0.3">
      <c r="A20" t="s">
        <v>36</v>
      </c>
      <c r="B20" t="s">
        <v>71</v>
      </c>
      <c r="C20" t="s">
        <v>27</v>
      </c>
    </row>
    <row r="21" spans="1:3" x14ac:dyDescent="0.3">
      <c r="A21" t="s">
        <v>42</v>
      </c>
      <c r="B21" t="s">
        <v>69</v>
      </c>
      <c r="C21" t="s">
        <v>43</v>
      </c>
    </row>
    <row r="22" spans="1:3" x14ac:dyDescent="0.3">
      <c r="A22" t="s">
        <v>40</v>
      </c>
      <c r="B22" t="s">
        <v>70</v>
      </c>
      <c r="C22" t="s">
        <v>39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55468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1" t="s">
        <v>26</v>
      </c>
      <c r="B2" s="21"/>
      <c r="C2" t="s">
        <v>2</v>
      </c>
      <c r="E2" t="s">
        <v>46</v>
      </c>
      <c r="G2" t="s">
        <v>39</v>
      </c>
      <c r="I2" t="s">
        <v>47</v>
      </c>
      <c r="K2" s="11" t="s">
        <v>48</v>
      </c>
      <c r="M2" s="21" t="s">
        <v>37</v>
      </c>
    </row>
    <row r="3" spans="1:13" x14ac:dyDescent="0.3">
      <c r="A3" s="21" t="s">
        <v>27</v>
      </c>
      <c r="B3" s="21"/>
      <c r="C3" t="s">
        <v>44</v>
      </c>
      <c r="E3" t="s">
        <v>8</v>
      </c>
      <c r="G3" t="s">
        <v>43</v>
      </c>
      <c r="I3" t="s">
        <v>43</v>
      </c>
      <c r="K3" s="11" t="s">
        <v>49</v>
      </c>
      <c r="M3" s="22" t="s">
        <v>50</v>
      </c>
    </row>
    <row r="4" spans="1:13" x14ac:dyDescent="0.3">
      <c r="A4" s="21" t="s">
        <v>24</v>
      </c>
      <c r="B4" s="21"/>
      <c r="G4" s="21"/>
      <c r="I4" s="21"/>
      <c r="K4" s="21"/>
      <c r="L4" s="21"/>
    </row>
    <row r="5" spans="1:13" x14ac:dyDescent="0.3">
      <c r="A5" s="21" t="s">
        <v>25</v>
      </c>
      <c r="B5" s="21"/>
      <c r="C5" s="20" t="s">
        <v>320</v>
      </c>
      <c r="E5" t="s">
        <v>45</v>
      </c>
      <c r="G5" s="21"/>
      <c r="I5" s="21"/>
      <c r="K5" s="11" t="s">
        <v>48</v>
      </c>
      <c r="L5" s="21"/>
    </row>
    <row r="6" spans="1:13" x14ac:dyDescent="0.3">
      <c r="A6" s="21" t="s">
        <v>28</v>
      </c>
      <c r="B6" s="21"/>
      <c r="C6" s="20" t="s">
        <v>321</v>
      </c>
      <c r="E6" t="s">
        <v>9</v>
      </c>
      <c r="G6" s="21"/>
      <c r="I6" s="21"/>
      <c r="K6" s="11" t="s">
        <v>51</v>
      </c>
      <c r="L6" s="21"/>
    </row>
    <row r="7" spans="1:13" x14ac:dyDescent="0.3">
      <c r="A7" s="21" t="s">
        <v>29</v>
      </c>
      <c r="B7" s="21"/>
      <c r="C7" s="20"/>
      <c r="G7" s="21" t="s">
        <v>46</v>
      </c>
      <c r="I7" s="21" t="s">
        <v>38</v>
      </c>
      <c r="K7" s="21"/>
      <c r="L7" s="21"/>
    </row>
    <row r="8" spans="1:13" x14ac:dyDescent="0.3">
      <c r="A8" s="21" t="s">
        <v>52</v>
      </c>
      <c r="B8" s="21"/>
      <c r="C8" s="2" t="s">
        <v>99</v>
      </c>
      <c r="E8" s="1" t="s">
        <v>101</v>
      </c>
      <c r="G8" s="21" t="s">
        <v>8</v>
      </c>
      <c r="I8" s="21" t="s">
        <v>53</v>
      </c>
      <c r="K8" s="21"/>
      <c r="L8" s="21"/>
    </row>
    <row r="9" spans="1:13" x14ac:dyDescent="0.3">
      <c r="A9" s="21" t="s">
        <v>30</v>
      </c>
      <c r="B9" s="21"/>
      <c r="C9" s="29" t="s">
        <v>100</v>
      </c>
      <c r="E9" s="29" t="s">
        <v>9</v>
      </c>
      <c r="I9" s="21"/>
      <c r="K9" s="21"/>
      <c r="L9" s="21"/>
    </row>
    <row r="10" spans="1:13" x14ac:dyDescent="0.3">
      <c r="A10" s="21" t="s">
        <v>31</v>
      </c>
      <c r="B10" s="21"/>
      <c r="I10" s="21"/>
      <c r="K10" s="21"/>
      <c r="L10" s="21"/>
    </row>
    <row r="11" spans="1:13" x14ac:dyDescent="0.3">
      <c r="A11" s="21" t="s">
        <v>32</v>
      </c>
      <c r="B11" s="21"/>
      <c r="C11" s="29" t="s">
        <v>146</v>
      </c>
      <c r="E11" s="29" t="s">
        <v>46</v>
      </c>
      <c r="G11" s="29" t="s">
        <v>102</v>
      </c>
      <c r="I11" s="21"/>
      <c r="K11" s="21"/>
      <c r="L11" s="21"/>
    </row>
    <row r="12" spans="1:13" x14ac:dyDescent="0.3">
      <c r="C12" s="29" t="s">
        <v>149</v>
      </c>
      <c r="E12" s="29" t="s">
        <v>8</v>
      </c>
      <c r="G12" s="29" t="s">
        <v>103</v>
      </c>
      <c r="I12" s="21"/>
      <c r="K12" s="21"/>
      <c r="L12" s="21"/>
    </row>
    <row r="13" spans="1:13" x14ac:dyDescent="0.3">
      <c r="G13" s="29" t="s">
        <v>104</v>
      </c>
      <c r="I13" s="21"/>
      <c r="K13" s="21"/>
      <c r="L13" s="21"/>
    </row>
    <row r="14" spans="1:13" x14ac:dyDescent="0.3">
      <c r="C14" s="29" t="s">
        <v>105</v>
      </c>
      <c r="I14" s="21"/>
      <c r="K14" s="21"/>
      <c r="L14" s="21"/>
    </row>
    <row r="15" spans="1:13" x14ac:dyDescent="0.3">
      <c r="C15" s="29" t="s">
        <v>106</v>
      </c>
      <c r="L15" s="21"/>
    </row>
    <row r="16" spans="1:13" x14ac:dyDescent="0.3">
      <c r="L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D15" sqref="D15"/>
    </sheetView>
  </sheetViews>
  <sheetFormatPr defaultColWidth="8.5546875" defaultRowHeight="14.4" x14ac:dyDescent="0.3"/>
  <sheetData>
    <row r="1" spans="1:2" x14ac:dyDescent="0.3">
      <c r="A1" t="s">
        <v>13</v>
      </c>
      <c r="B1" t="s">
        <v>85</v>
      </c>
    </row>
    <row r="2" spans="1:2" x14ac:dyDescent="0.3">
      <c r="A2">
        <v>2015</v>
      </c>
      <c r="B2">
        <v>30</v>
      </c>
    </row>
    <row r="3" spans="1:2" x14ac:dyDescent="0.3">
      <c r="A3">
        <v>2016</v>
      </c>
      <c r="B3">
        <v>29</v>
      </c>
    </row>
    <row r="4" spans="1:2" x14ac:dyDescent="0.3">
      <c r="A4">
        <v>2017</v>
      </c>
      <c r="B4">
        <v>28</v>
      </c>
    </row>
    <row r="5" spans="1:2" x14ac:dyDescent="0.3">
      <c r="A5">
        <v>2018</v>
      </c>
      <c r="B5">
        <v>27</v>
      </c>
    </row>
    <row r="6" spans="1:2" x14ac:dyDescent="0.3">
      <c r="A6">
        <v>2019</v>
      </c>
      <c r="B6">
        <v>26</v>
      </c>
    </row>
    <row r="7" spans="1:2" x14ac:dyDescent="0.3">
      <c r="A7">
        <v>2020</v>
      </c>
      <c r="B7">
        <v>25</v>
      </c>
    </row>
    <row r="8" spans="1:2" x14ac:dyDescent="0.3">
      <c r="A8">
        <v>2021</v>
      </c>
      <c r="B8">
        <v>24</v>
      </c>
    </row>
    <row r="9" spans="1:2" x14ac:dyDescent="0.3">
      <c r="A9">
        <v>2022</v>
      </c>
      <c r="B9">
        <v>23</v>
      </c>
    </row>
    <row r="10" spans="1:2" x14ac:dyDescent="0.3">
      <c r="A10">
        <v>2023</v>
      </c>
      <c r="B10">
        <v>22</v>
      </c>
    </row>
    <row r="11" spans="1:2" x14ac:dyDescent="0.3">
      <c r="A11">
        <v>2024</v>
      </c>
      <c r="B11">
        <v>21</v>
      </c>
    </row>
    <row r="12" spans="1:2" x14ac:dyDescent="0.3">
      <c r="A12">
        <v>2025</v>
      </c>
      <c r="B12">
        <v>20</v>
      </c>
    </row>
    <row r="13" spans="1:2" x14ac:dyDescent="0.3">
      <c r="A13">
        <v>2026</v>
      </c>
      <c r="B13">
        <v>19</v>
      </c>
    </row>
    <row r="14" spans="1:2" x14ac:dyDescent="0.3">
      <c r="A14">
        <v>2027</v>
      </c>
      <c r="B14">
        <v>18</v>
      </c>
    </row>
    <row r="15" spans="1:2" x14ac:dyDescent="0.3">
      <c r="A15">
        <v>2028</v>
      </c>
      <c r="B15">
        <v>17</v>
      </c>
    </row>
    <row r="16" spans="1:2" x14ac:dyDescent="0.3">
      <c r="A16">
        <v>2029</v>
      </c>
      <c r="B16">
        <v>16</v>
      </c>
    </row>
    <row r="17" spans="1:2" x14ac:dyDescent="0.3">
      <c r="A17">
        <v>2030</v>
      </c>
      <c r="B17">
        <v>15</v>
      </c>
    </row>
    <row r="18" spans="1:2" x14ac:dyDescent="0.3">
      <c r="A18">
        <v>2031</v>
      </c>
      <c r="B18">
        <v>14</v>
      </c>
    </row>
    <row r="19" spans="1:2" x14ac:dyDescent="0.3">
      <c r="A19">
        <v>2032</v>
      </c>
      <c r="B19">
        <v>13</v>
      </c>
    </row>
    <row r="20" spans="1:2" x14ac:dyDescent="0.3">
      <c r="A20">
        <v>2033</v>
      </c>
      <c r="B20">
        <v>12</v>
      </c>
    </row>
    <row r="21" spans="1:2" x14ac:dyDescent="0.3">
      <c r="A21">
        <v>2034</v>
      </c>
      <c r="B21">
        <v>11</v>
      </c>
    </row>
    <row r="22" spans="1:2" x14ac:dyDescent="0.3">
      <c r="A22">
        <v>2035</v>
      </c>
      <c r="B22">
        <v>10</v>
      </c>
    </row>
    <row r="23" spans="1:2" x14ac:dyDescent="0.3">
      <c r="A23">
        <v>2036</v>
      </c>
      <c r="B23">
        <v>9</v>
      </c>
    </row>
    <row r="24" spans="1:2" x14ac:dyDescent="0.3">
      <c r="A24">
        <v>2037</v>
      </c>
      <c r="B24">
        <v>8</v>
      </c>
    </row>
    <row r="25" spans="1:2" x14ac:dyDescent="0.3">
      <c r="A25">
        <v>2038</v>
      </c>
      <c r="B25">
        <v>7</v>
      </c>
    </row>
    <row r="26" spans="1:2" x14ac:dyDescent="0.3">
      <c r="A26">
        <v>2039</v>
      </c>
      <c r="B26">
        <v>6</v>
      </c>
    </row>
    <row r="27" spans="1:2" x14ac:dyDescent="0.3">
      <c r="A27">
        <v>2040</v>
      </c>
      <c r="B27">
        <v>5</v>
      </c>
    </row>
    <row r="28" spans="1:2" x14ac:dyDescent="0.3">
      <c r="A28">
        <v>2041</v>
      </c>
      <c r="B28">
        <v>4</v>
      </c>
    </row>
    <row r="29" spans="1:2" x14ac:dyDescent="0.3">
      <c r="A29">
        <v>2042</v>
      </c>
      <c r="B29">
        <v>3</v>
      </c>
    </row>
    <row r="30" spans="1:2" x14ac:dyDescent="0.3">
      <c r="A30">
        <v>2043</v>
      </c>
      <c r="B30">
        <v>2</v>
      </c>
    </row>
    <row r="31" spans="1:2" x14ac:dyDescent="0.3">
      <c r="A31">
        <v>2044</v>
      </c>
      <c r="B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546875" defaultRowHeight="14.4" x14ac:dyDescent="0.3"/>
  <sheetData>
    <row r="1" spans="1:2" x14ac:dyDescent="0.3">
      <c r="A1" t="s">
        <v>13</v>
      </c>
      <c r="B1" t="s">
        <v>85</v>
      </c>
    </row>
    <row r="2" spans="1:2" x14ac:dyDescent="0.3">
      <c r="A2">
        <v>2021</v>
      </c>
      <c r="B2">
        <v>30</v>
      </c>
    </row>
    <row r="3" spans="1:2" x14ac:dyDescent="0.3">
      <c r="A3">
        <v>2022</v>
      </c>
      <c r="B3">
        <v>30</v>
      </c>
    </row>
    <row r="4" spans="1:2" x14ac:dyDescent="0.3">
      <c r="A4">
        <v>2023</v>
      </c>
      <c r="B4">
        <v>30</v>
      </c>
    </row>
    <row r="5" spans="1:2" x14ac:dyDescent="0.3">
      <c r="A5">
        <v>2024</v>
      </c>
      <c r="B5">
        <v>30</v>
      </c>
    </row>
    <row r="6" spans="1:2" x14ac:dyDescent="0.3">
      <c r="A6">
        <v>2025</v>
      </c>
      <c r="B6">
        <v>30</v>
      </c>
    </row>
    <row r="7" spans="1:2" x14ac:dyDescent="0.3">
      <c r="A7">
        <v>2026</v>
      </c>
      <c r="B7">
        <v>30</v>
      </c>
    </row>
    <row r="8" spans="1:2" x14ac:dyDescent="0.3">
      <c r="A8">
        <v>2027</v>
      </c>
      <c r="B8">
        <v>30</v>
      </c>
    </row>
    <row r="9" spans="1:2" x14ac:dyDescent="0.3">
      <c r="A9">
        <v>2028</v>
      </c>
      <c r="B9">
        <v>30</v>
      </c>
    </row>
    <row r="10" spans="1:2" x14ac:dyDescent="0.3">
      <c r="A10">
        <v>2029</v>
      </c>
      <c r="B10">
        <v>30</v>
      </c>
    </row>
    <row r="11" spans="1:2" x14ac:dyDescent="0.3">
      <c r="A11">
        <v>2030</v>
      </c>
      <c r="B11">
        <v>30</v>
      </c>
    </row>
    <row r="12" spans="1:2" x14ac:dyDescent="0.3">
      <c r="A12">
        <v>2031</v>
      </c>
      <c r="B12">
        <v>30</v>
      </c>
    </row>
    <row r="13" spans="1:2" x14ac:dyDescent="0.3">
      <c r="A13">
        <v>2032</v>
      </c>
      <c r="B13">
        <v>30</v>
      </c>
    </row>
    <row r="14" spans="1:2" x14ac:dyDescent="0.3">
      <c r="A14">
        <v>2033</v>
      </c>
      <c r="B14">
        <v>30</v>
      </c>
    </row>
    <row r="15" spans="1:2" x14ac:dyDescent="0.3">
      <c r="A15">
        <v>2034</v>
      </c>
      <c r="B15">
        <v>30</v>
      </c>
    </row>
    <row r="16" spans="1:2" x14ac:dyDescent="0.3">
      <c r="A16">
        <v>2035</v>
      </c>
      <c r="B16">
        <v>30</v>
      </c>
    </row>
    <row r="17" spans="1:2" x14ac:dyDescent="0.3">
      <c r="A17">
        <v>2036</v>
      </c>
      <c r="B17">
        <v>30</v>
      </c>
    </row>
    <row r="18" spans="1:2" x14ac:dyDescent="0.3">
      <c r="A18">
        <v>2037</v>
      </c>
      <c r="B18">
        <v>30</v>
      </c>
    </row>
    <row r="19" spans="1:2" x14ac:dyDescent="0.3">
      <c r="A19">
        <v>2038</v>
      </c>
      <c r="B19">
        <v>30</v>
      </c>
    </row>
    <row r="20" spans="1:2" x14ac:dyDescent="0.3">
      <c r="A20">
        <v>2039</v>
      </c>
      <c r="B20">
        <v>30</v>
      </c>
    </row>
    <row r="21" spans="1:2" x14ac:dyDescent="0.3">
      <c r="A21">
        <v>2040</v>
      </c>
      <c r="B21">
        <v>30</v>
      </c>
    </row>
    <row r="22" spans="1:2" x14ac:dyDescent="0.3">
      <c r="A22">
        <v>2041</v>
      </c>
      <c r="B22">
        <v>30</v>
      </c>
    </row>
    <row r="23" spans="1:2" x14ac:dyDescent="0.3">
      <c r="A23">
        <v>2042</v>
      </c>
      <c r="B23">
        <v>30</v>
      </c>
    </row>
    <row r="24" spans="1:2" x14ac:dyDescent="0.3">
      <c r="A24">
        <v>2043</v>
      </c>
      <c r="B24">
        <v>30</v>
      </c>
    </row>
    <row r="25" spans="1:2" x14ac:dyDescent="0.3">
      <c r="A25">
        <v>2044</v>
      </c>
      <c r="B25">
        <v>30</v>
      </c>
    </row>
    <row r="26" spans="1:2" x14ac:dyDescent="0.3">
      <c r="A26">
        <v>2045</v>
      </c>
      <c r="B26">
        <v>30</v>
      </c>
    </row>
    <row r="27" spans="1:2" x14ac:dyDescent="0.3">
      <c r="A27">
        <v>2046</v>
      </c>
      <c r="B27">
        <v>30</v>
      </c>
    </row>
    <row r="28" spans="1:2" x14ac:dyDescent="0.3">
      <c r="A28">
        <v>2047</v>
      </c>
      <c r="B28">
        <v>30</v>
      </c>
    </row>
    <row r="29" spans="1:2" x14ac:dyDescent="0.3">
      <c r="A29">
        <v>2048</v>
      </c>
      <c r="B29">
        <v>30</v>
      </c>
    </row>
    <row r="30" spans="1:2" x14ac:dyDescent="0.3">
      <c r="A30">
        <v>2049</v>
      </c>
      <c r="B30">
        <v>30</v>
      </c>
    </row>
    <row r="31" spans="1:2" x14ac:dyDescent="0.3">
      <c r="A31">
        <v>2050</v>
      </c>
      <c r="B31">
        <v>30</v>
      </c>
    </row>
    <row r="32" spans="1:2" x14ac:dyDescent="0.3">
      <c r="A32">
        <v>2051</v>
      </c>
      <c r="B32">
        <v>30</v>
      </c>
    </row>
    <row r="33" spans="1:2" x14ac:dyDescent="0.3">
      <c r="A33">
        <v>2052</v>
      </c>
      <c r="B33">
        <v>30</v>
      </c>
    </row>
    <row r="34" spans="1:2" x14ac:dyDescent="0.3">
      <c r="A34">
        <v>2053</v>
      </c>
      <c r="B34">
        <v>30</v>
      </c>
    </row>
    <row r="35" spans="1:2" x14ac:dyDescent="0.3">
      <c r="A35">
        <v>2054</v>
      </c>
      <c r="B35">
        <v>30</v>
      </c>
    </row>
    <row r="36" spans="1:2" x14ac:dyDescent="0.3">
      <c r="A36">
        <v>2055</v>
      </c>
      <c r="B36">
        <v>30</v>
      </c>
    </row>
    <row r="37" spans="1:2" x14ac:dyDescent="0.3">
      <c r="A37">
        <v>2056</v>
      </c>
      <c r="B37">
        <v>30</v>
      </c>
    </row>
    <row r="38" spans="1:2" x14ac:dyDescent="0.3">
      <c r="A38">
        <v>2057</v>
      </c>
      <c r="B38">
        <v>30</v>
      </c>
    </row>
    <row r="39" spans="1:2" x14ac:dyDescent="0.3">
      <c r="A39">
        <v>2058</v>
      </c>
      <c r="B39">
        <v>30</v>
      </c>
    </row>
    <row r="40" spans="1:2" x14ac:dyDescent="0.3">
      <c r="A40">
        <v>2059</v>
      </c>
      <c r="B40">
        <v>30</v>
      </c>
    </row>
    <row r="41" spans="1:2" x14ac:dyDescent="0.3">
      <c r="A41">
        <v>2060</v>
      </c>
      <c r="B41">
        <v>30</v>
      </c>
    </row>
    <row r="42" spans="1:2" x14ac:dyDescent="0.3">
      <c r="A42">
        <v>2061</v>
      </c>
      <c r="B42">
        <v>30</v>
      </c>
    </row>
    <row r="43" spans="1:2" x14ac:dyDescent="0.3">
      <c r="A43">
        <v>2062</v>
      </c>
      <c r="B43">
        <v>30</v>
      </c>
    </row>
    <row r="44" spans="1:2" x14ac:dyDescent="0.3">
      <c r="A44">
        <v>2063</v>
      </c>
      <c r="B44">
        <v>30</v>
      </c>
    </row>
    <row r="45" spans="1:2" x14ac:dyDescent="0.3">
      <c r="A45">
        <v>2064</v>
      </c>
      <c r="B45">
        <v>30</v>
      </c>
    </row>
    <row r="46" spans="1:2" x14ac:dyDescent="0.3">
      <c r="A46">
        <v>2065</v>
      </c>
      <c r="B46">
        <v>30</v>
      </c>
    </row>
    <row r="47" spans="1:2" x14ac:dyDescent="0.3">
      <c r="A47">
        <v>2066</v>
      </c>
      <c r="B47">
        <v>30</v>
      </c>
    </row>
    <row r="48" spans="1:2" x14ac:dyDescent="0.3">
      <c r="A48">
        <v>2067</v>
      </c>
      <c r="B48">
        <v>30</v>
      </c>
    </row>
    <row r="49" spans="1:2" x14ac:dyDescent="0.3">
      <c r="A49">
        <v>2068</v>
      </c>
      <c r="B49">
        <v>30</v>
      </c>
    </row>
    <row r="50" spans="1:2" x14ac:dyDescent="0.3">
      <c r="A50">
        <v>2069</v>
      </c>
      <c r="B50">
        <v>30</v>
      </c>
    </row>
    <row r="51" spans="1:2" x14ac:dyDescent="0.3">
      <c r="A51">
        <v>2070</v>
      </c>
      <c r="B51">
        <v>30</v>
      </c>
    </row>
    <row r="52" spans="1:2" x14ac:dyDescent="0.3">
      <c r="A52">
        <v>2071</v>
      </c>
      <c r="B52">
        <v>30</v>
      </c>
    </row>
    <row r="53" spans="1:2" x14ac:dyDescent="0.3">
      <c r="A53">
        <v>2072</v>
      </c>
      <c r="B53">
        <v>30</v>
      </c>
    </row>
    <row r="54" spans="1:2" x14ac:dyDescent="0.3">
      <c r="A54">
        <v>2073</v>
      </c>
      <c r="B54">
        <v>30</v>
      </c>
    </row>
    <row r="55" spans="1:2" x14ac:dyDescent="0.3">
      <c r="A55">
        <v>2074</v>
      </c>
      <c r="B55">
        <v>30</v>
      </c>
    </row>
    <row r="56" spans="1:2" x14ac:dyDescent="0.3">
      <c r="A56">
        <v>2075</v>
      </c>
      <c r="B56">
        <v>30</v>
      </c>
    </row>
    <row r="57" spans="1:2" x14ac:dyDescent="0.3">
      <c r="A57">
        <v>2076</v>
      </c>
      <c r="B57">
        <v>30</v>
      </c>
    </row>
    <row r="58" spans="1:2" x14ac:dyDescent="0.3">
      <c r="A58">
        <v>2077</v>
      </c>
      <c r="B58">
        <v>30</v>
      </c>
    </row>
    <row r="59" spans="1:2" x14ac:dyDescent="0.3">
      <c r="A59">
        <v>2078</v>
      </c>
      <c r="B59">
        <v>30</v>
      </c>
    </row>
    <row r="60" spans="1:2" x14ac:dyDescent="0.3">
      <c r="A60">
        <v>2079</v>
      </c>
      <c r="B60">
        <v>30</v>
      </c>
    </row>
    <row r="61" spans="1:2" x14ac:dyDescent="0.3">
      <c r="A61">
        <v>2080</v>
      </c>
      <c r="B61">
        <v>30</v>
      </c>
    </row>
    <row r="62" spans="1:2" x14ac:dyDescent="0.3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3"/>
  <sheetViews>
    <sheetView workbookViewId="0">
      <selection activeCell="B4" sqref="B4"/>
    </sheetView>
  </sheetViews>
  <sheetFormatPr defaultColWidth="8.5546875" defaultRowHeight="14.4" x14ac:dyDescent="0.3"/>
  <cols>
    <col min="2" max="2" width="12.44140625" customWidth="1"/>
    <col min="3" max="3" width="20.44140625" customWidth="1"/>
    <col min="4" max="4" width="19" customWidth="1"/>
    <col min="5" max="5" width="14" customWidth="1"/>
    <col min="9" max="9" width="20.109375" bestFit="1" customWidth="1"/>
  </cols>
  <sheetData>
    <row r="1" spans="1:5" x14ac:dyDescent="0.3">
      <c r="A1" t="s">
        <v>41</v>
      </c>
      <c r="B1" s="12" t="s">
        <v>27</v>
      </c>
      <c r="C1" s="13" t="s">
        <v>28</v>
      </c>
      <c r="D1" s="13" t="s">
        <v>29</v>
      </c>
      <c r="E1" s="14" t="s">
        <v>32</v>
      </c>
    </row>
    <row r="2" spans="1:5" x14ac:dyDescent="0.3">
      <c r="A2">
        <v>2020</v>
      </c>
      <c r="B2" s="15">
        <v>3.6200000000000003E-2</v>
      </c>
      <c r="C2" s="15">
        <v>3.6200000000000003E-2</v>
      </c>
      <c r="D2" s="15">
        <v>3.6200000000000003E-2</v>
      </c>
      <c r="E2" s="15">
        <v>3.6200000000000003E-2</v>
      </c>
    </row>
    <row r="3" spans="1:5" x14ac:dyDescent="0.3">
      <c r="A3">
        <v>2021</v>
      </c>
      <c r="B3" s="15">
        <v>0.29039999999999999</v>
      </c>
      <c r="C3" s="15">
        <v>0.29039999999999999</v>
      </c>
      <c r="D3" s="15">
        <v>0.29039999999999999</v>
      </c>
      <c r="E3" s="15">
        <v>0.29039999999999999</v>
      </c>
    </row>
    <row r="4" spans="1:5" x14ac:dyDescent="0.3">
      <c r="A4">
        <v>2022</v>
      </c>
      <c r="B4" s="15">
        <v>-6.8500000000000005E-2</v>
      </c>
      <c r="C4" s="15">
        <v>-6.8500000000000005E-2</v>
      </c>
      <c r="D4" s="15">
        <v>-6.8500000000000005E-2</v>
      </c>
      <c r="E4" s="15">
        <v>-6.8500000000000005E-2</v>
      </c>
    </row>
    <row r="5" spans="1:5" x14ac:dyDescent="0.3">
      <c r="A5">
        <v>2023</v>
      </c>
      <c r="B5" s="15">
        <f>'Numeric Inputs'!$C$5</f>
        <v>7.0000000000000007E-2</v>
      </c>
      <c r="C5" s="16">
        <v>-0.24</v>
      </c>
      <c r="D5" s="16">
        <v>-0.24</v>
      </c>
      <c r="E5" s="17">
        <v>0.06</v>
      </c>
    </row>
    <row r="6" spans="1:5" x14ac:dyDescent="0.3">
      <c r="A6">
        <v>2024</v>
      </c>
      <c r="B6" s="15">
        <f>'Numeric Inputs'!$C$5</f>
        <v>7.0000000000000007E-2</v>
      </c>
      <c r="C6" s="18">
        <v>0.11</v>
      </c>
      <c r="D6" s="18">
        <v>0.11</v>
      </c>
      <c r="E6" s="17">
        <v>0.06</v>
      </c>
    </row>
    <row r="7" spans="1:5" x14ac:dyDescent="0.3">
      <c r="A7">
        <v>2025</v>
      </c>
      <c r="B7" s="15">
        <f>'Numeric Inputs'!$C$5</f>
        <v>7.0000000000000007E-2</v>
      </c>
      <c r="C7" s="18">
        <v>0.11</v>
      </c>
      <c r="D7" s="18">
        <v>0.11</v>
      </c>
      <c r="E7" s="17">
        <v>0.06</v>
      </c>
    </row>
    <row r="8" spans="1:5" x14ac:dyDescent="0.3">
      <c r="A8">
        <v>2026</v>
      </c>
      <c r="B8" s="15">
        <f>'Numeric Inputs'!$C$5</f>
        <v>7.0000000000000007E-2</v>
      </c>
      <c r="C8" s="18">
        <v>0.11</v>
      </c>
      <c r="D8" s="18">
        <v>0.11</v>
      </c>
      <c r="E8" s="17">
        <v>0.06</v>
      </c>
    </row>
    <row r="9" spans="1:5" x14ac:dyDescent="0.3">
      <c r="A9">
        <v>2027</v>
      </c>
      <c r="B9" s="15">
        <f>'Numeric Inputs'!$C$5</f>
        <v>7.0000000000000007E-2</v>
      </c>
      <c r="C9" s="19">
        <f>'Numeric Inputs'!$C$5</f>
        <v>7.0000000000000007E-2</v>
      </c>
      <c r="D9" s="19">
        <f>'Numeric Inputs'!$C$5</f>
        <v>7.0000000000000007E-2</v>
      </c>
      <c r="E9" s="17">
        <v>0.06</v>
      </c>
    </row>
    <row r="10" spans="1:5" x14ac:dyDescent="0.3">
      <c r="A10">
        <v>2028</v>
      </c>
      <c r="B10" s="15">
        <f>'Numeric Inputs'!$C$5</f>
        <v>7.0000000000000007E-2</v>
      </c>
      <c r="C10" s="19">
        <f>'Numeric Inputs'!$C$5</f>
        <v>7.0000000000000007E-2</v>
      </c>
      <c r="D10" s="19">
        <f>'Numeric Inputs'!$C$5</f>
        <v>7.0000000000000007E-2</v>
      </c>
      <c r="E10" s="17">
        <v>0.06</v>
      </c>
    </row>
    <row r="11" spans="1:5" x14ac:dyDescent="0.3">
      <c r="A11">
        <v>2029</v>
      </c>
      <c r="B11" s="15">
        <f>'Numeric Inputs'!$C$5</f>
        <v>7.0000000000000007E-2</v>
      </c>
      <c r="C11" s="19">
        <f>'Numeric Inputs'!$C$5</f>
        <v>7.0000000000000007E-2</v>
      </c>
      <c r="D11" s="19">
        <f>'Numeric Inputs'!$C$5</f>
        <v>7.0000000000000007E-2</v>
      </c>
      <c r="E11" s="17">
        <v>0.06</v>
      </c>
    </row>
    <row r="12" spans="1:5" x14ac:dyDescent="0.3">
      <c r="A12">
        <v>2030</v>
      </c>
      <c r="B12" s="15">
        <f>'Numeric Inputs'!$C$5</f>
        <v>7.0000000000000007E-2</v>
      </c>
      <c r="C12" s="19">
        <f>'Numeric Inputs'!$C$5</f>
        <v>7.0000000000000007E-2</v>
      </c>
      <c r="D12" s="19">
        <f>'Numeric Inputs'!$C$5</f>
        <v>7.0000000000000007E-2</v>
      </c>
      <c r="E12" s="17">
        <v>0.06</v>
      </c>
    </row>
    <row r="13" spans="1:5" x14ac:dyDescent="0.3">
      <c r="A13">
        <v>2031</v>
      </c>
      <c r="B13" s="15">
        <f>'Numeric Inputs'!$C$5</f>
        <v>7.0000000000000007E-2</v>
      </c>
      <c r="C13" s="19">
        <f>'Numeric Inputs'!$C$5</f>
        <v>7.0000000000000007E-2</v>
      </c>
      <c r="D13" s="19">
        <f>'Numeric Inputs'!$C$5</f>
        <v>7.0000000000000007E-2</v>
      </c>
      <c r="E13" s="17">
        <v>0.06</v>
      </c>
    </row>
    <row r="14" spans="1:5" x14ac:dyDescent="0.3">
      <c r="A14">
        <v>2032</v>
      </c>
      <c r="B14" s="15">
        <f>'Numeric Inputs'!$C$5</f>
        <v>7.0000000000000007E-2</v>
      </c>
      <c r="C14" s="19">
        <f>'Numeric Inputs'!$C$5</f>
        <v>7.0000000000000007E-2</v>
      </c>
      <c r="D14" s="19">
        <f>'Numeric Inputs'!$C$5</f>
        <v>7.0000000000000007E-2</v>
      </c>
      <c r="E14" s="17">
        <v>0.06</v>
      </c>
    </row>
    <row r="15" spans="1:5" x14ac:dyDescent="0.3">
      <c r="A15">
        <v>2033</v>
      </c>
      <c r="B15" s="15">
        <f>'Numeric Inputs'!$C$5</f>
        <v>7.0000000000000007E-2</v>
      </c>
      <c r="C15" s="19">
        <f>'Numeric Inputs'!$C$5</f>
        <v>7.0000000000000007E-2</v>
      </c>
      <c r="D15" s="19">
        <f>'Numeric Inputs'!$C$5</f>
        <v>7.0000000000000007E-2</v>
      </c>
      <c r="E15" s="17">
        <v>0.06</v>
      </c>
    </row>
    <row r="16" spans="1:5" x14ac:dyDescent="0.3">
      <c r="A16">
        <v>2034</v>
      </c>
      <c r="B16" s="15">
        <f>'Numeric Inputs'!$C$5</f>
        <v>7.0000000000000007E-2</v>
      </c>
      <c r="C16" s="19">
        <f>'Numeric Inputs'!$C$5</f>
        <v>7.0000000000000007E-2</v>
      </c>
      <c r="D16" s="19">
        <f>'Numeric Inputs'!$C$5</f>
        <v>7.0000000000000007E-2</v>
      </c>
      <c r="E16" s="17">
        <v>0.06</v>
      </c>
    </row>
    <row r="17" spans="1:10" x14ac:dyDescent="0.3">
      <c r="A17">
        <v>2035</v>
      </c>
      <c r="B17" s="15">
        <f>'Numeric Inputs'!$C$5</f>
        <v>7.0000000000000007E-2</v>
      </c>
      <c r="C17" s="19">
        <f>'Numeric Inputs'!$C$5</f>
        <v>7.0000000000000007E-2</v>
      </c>
      <c r="D17" s="19">
        <f>'Numeric Inputs'!$C$5</f>
        <v>7.0000000000000007E-2</v>
      </c>
      <c r="E17" s="17">
        <v>0.06</v>
      </c>
    </row>
    <row r="18" spans="1:10" x14ac:dyDescent="0.3">
      <c r="A18">
        <v>2036</v>
      </c>
      <c r="B18" s="15">
        <f>'Numeric Inputs'!$C$5</f>
        <v>7.0000000000000007E-2</v>
      </c>
      <c r="C18" s="19">
        <f>'Numeric Inputs'!$C$5</f>
        <v>7.0000000000000007E-2</v>
      </c>
      <c r="D18" s="19">
        <f>'Numeric Inputs'!$C$5</f>
        <v>7.0000000000000007E-2</v>
      </c>
      <c r="E18" s="17">
        <v>0.06</v>
      </c>
    </row>
    <row r="19" spans="1:10" x14ac:dyDescent="0.3">
      <c r="A19">
        <v>2037</v>
      </c>
      <c r="B19" s="15">
        <f>'Numeric Inputs'!$C$5</f>
        <v>7.0000000000000007E-2</v>
      </c>
      <c r="C19" s="19">
        <f>'Numeric Inputs'!$C$5</f>
        <v>7.0000000000000007E-2</v>
      </c>
      <c r="D19" s="19">
        <f>'Numeric Inputs'!$C$5</f>
        <v>7.0000000000000007E-2</v>
      </c>
      <c r="E19" s="17">
        <v>0.06</v>
      </c>
    </row>
    <row r="20" spans="1:10" x14ac:dyDescent="0.3">
      <c r="A20">
        <v>2038</v>
      </c>
      <c r="B20" s="15">
        <f>'Numeric Inputs'!$C$5</f>
        <v>7.0000000000000007E-2</v>
      </c>
      <c r="C20" s="19">
        <f>'Numeric Inputs'!$C$5</f>
        <v>7.0000000000000007E-2</v>
      </c>
      <c r="D20" s="18">
        <v>-0.24</v>
      </c>
      <c r="E20" s="17">
        <v>0.06</v>
      </c>
    </row>
    <row r="21" spans="1:10" x14ac:dyDescent="0.3">
      <c r="A21">
        <v>2039</v>
      </c>
      <c r="B21" s="15">
        <f>'Numeric Inputs'!$C$5</f>
        <v>7.0000000000000007E-2</v>
      </c>
      <c r="C21" s="19">
        <f>'Numeric Inputs'!$C$5</f>
        <v>7.0000000000000007E-2</v>
      </c>
      <c r="D21" s="18">
        <v>0.11</v>
      </c>
      <c r="E21" s="17">
        <v>0.06</v>
      </c>
    </row>
    <row r="22" spans="1:10" x14ac:dyDescent="0.3">
      <c r="A22">
        <v>2040</v>
      </c>
      <c r="B22" s="15">
        <f>'Numeric Inputs'!$C$5</f>
        <v>7.0000000000000007E-2</v>
      </c>
      <c r="C22" s="19">
        <f>'Numeric Inputs'!$C$5</f>
        <v>7.0000000000000007E-2</v>
      </c>
      <c r="D22" s="18">
        <v>0.11</v>
      </c>
      <c r="E22" s="17">
        <v>0.06</v>
      </c>
    </row>
    <row r="23" spans="1:10" x14ac:dyDescent="0.3">
      <c r="A23">
        <v>2041</v>
      </c>
      <c r="B23" s="15">
        <f>'Numeric Inputs'!$C$5</f>
        <v>7.0000000000000007E-2</v>
      </c>
      <c r="C23" s="19">
        <f>'Numeric Inputs'!$C$5</f>
        <v>7.0000000000000007E-2</v>
      </c>
      <c r="D23" s="18">
        <v>0.11</v>
      </c>
      <c r="E23" s="17">
        <v>0.06</v>
      </c>
    </row>
    <row r="24" spans="1:10" x14ac:dyDescent="0.3">
      <c r="A24">
        <v>2042</v>
      </c>
      <c r="B24" s="15">
        <f>'Numeric Inputs'!$C$5</f>
        <v>7.0000000000000007E-2</v>
      </c>
      <c r="C24" s="19">
        <f>'Numeric Inputs'!$C$5</f>
        <v>7.0000000000000007E-2</v>
      </c>
      <c r="D24" s="19">
        <f>'Numeric Inputs'!$C$5</f>
        <v>7.0000000000000007E-2</v>
      </c>
      <c r="E24" s="17">
        <v>0.06</v>
      </c>
    </row>
    <row r="25" spans="1:10" x14ac:dyDescent="0.3">
      <c r="A25">
        <v>2043</v>
      </c>
      <c r="B25" s="15">
        <f>'Numeric Inputs'!$C$5</f>
        <v>7.0000000000000007E-2</v>
      </c>
      <c r="C25" s="19">
        <f>'Numeric Inputs'!$C$5</f>
        <v>7.0000000000000007E-2</v>
      </c>
      <c r="D25" s="19">
        <f>'Numeric Inputs'!$C$5</f>
        <v>7.0000000000000007E-2</v>
      </c>
      <c r="E25" s="17">
        <v>0.06</v>
      </c>
    </row>
    <row r="26" spans="1:10" x14ac:dyDescent="0.3">
      <c r="A26">
        <v>2044</v>
      </c>
      <c r="B26" s="15">
        <f>'Numeric Inputs'!$C$5</f>
        <v>7.0000000000000007E-2</v>
      </c>
      <c r="C26" s="19">
        <f>'Numeric Inputs'!$C$5</f>
        <v>7.0000000000000007E-2</v>
      </c>
      <c r="D26" s="19">
        <f>'Numeric Inputs'!$C$5</f>
        <v>7.0000000000000007E-2</v>
      </c>
      <c r="E26" s="17">
        <v>0.06</v>
      </c>
    </row>
    <row r="27" spans="1:10" x14ac:dyDescent="0.3">
      <c r="A27">
        <v>2045</v>
      </c>
      <c r="B27" s="15">
        <f>'Numeric Inputs'!$C$5</f>
        <v>7.0000000000000007E-2</v>
      </c>
      <c r="C27" s="19">
        <f>'Numeric Inputs'!$C$5</f>
        <v>7.0000000000000007E-2</v>
      </c>
      <c r="D27" s="19">
        <f>'Numeric Inputs'!$C$5</f>
        <v>7.0000000000000007E-2</v>
      </c>
      <c r="E27" s="17">
        <v>0.06</v>
      </c>
    </row>
    <row r="28" spans="1:10" x14ac:dyDescent="0.3">
      <c r="A28">
        <v>2046</v>
      </c>
      <c r="B28" s="15">
        <f>'Numeric Inputs'!$C$5</f>
        <v>7.0000000000000007E-2</v>
      </c>
      <c r="C28" s="19">
        <f>'Numeric Inputs'!$C$5</f>
        <v>7.0000000000000007E-2</v>
      </c>
      <c r="D28" s="19">
        <f>'Numeric Inputs'!$C$5</f>
        <v>7.0000000000000007E-2</v>
      </c>
      <c r="E28" s="17">
        <v>0.06</v>
      </c>
    </row>
    <row r="29" spans="1:10" x14ac:dyDescent="0.3">
      <c r="A29">
        <v>2047</v>
      </c>
      <c r="B29" s="15">
        <f>'Numeric Inputs'!$C$5</f>
        <v>7.0000000000000007E-2</v>
      </c>
      <c r="C29" s="19">
        <f>'Numeric Inputs'!$C$5</f>
        <v>7.0000000000000007E-2</v>
      </c>
      <c r="D29" s="19">
        <f>'Numeric Inputs'!$C$5</f>
        <v>7.0000000000000007E-2</v>
      </c>
      <c r="E29" s="17">
        <v>0.06</v>
      </c>
    </row>
    <row r="30" spans="1:10" x14ac:dyDescent="0.3">
      <c r="A30">
        <v>2048</v>
      </c>
      <c r="B30" s="15">
        <f>'Numeric Inputs'!$C$5</f>
        <v>7.0000000000000007E-2</v>
      </c>
      <c r="C30" s="19">
        <f>'Numeric Inputs'!$C$5</f>
        <v>7.0000000000000007E-2</v>
      </c>
      <c r="D30" s="19">
        <f>'Numeric Inputs'!$C$5</f>
        <v>7.0000000000000007E-2</v>
      </c>
      <c r="E30" s="17">
        <v>0.06</v>
      </c>
    </row>
    <row r="31" spans="1:10" x14ac:dyDescent="0.3">
      <c r="A31">
        <v>2049</v>
      </c>
      <c r="B31" s="15">
        <f>'Numeric Inputs'!$C$5</f>
        <v>7.0000000000000007E-2</v>
      </c>
      <c r="C31" s="19">
        <f>'Numeric Inputs'!$C$5</f>
        <v>7.0000000000000007E-2</v>
      </c>
      <c r="D31" s="19">
        <f>'Numeric Inputs'!$C$5</f>
        <v>7.0000000000000007E-2</v>
      </c>
      <c r="E31" s="17">
        <v>0.06</v>
      </c>
    </row>
    <row r="32" spans="1:10" x14ac:dyDescent="0.3">
      <c r="A32">
        <v>2050</v>
      </c>
      <c r="B32" s="15">
        <f>'Numeric Inputs'!$C$5</f>
        <v>7.0000000000000007E-2</v>
      </c>
      <c r="C32" s="19">
        <f>'Numeric Inputs'!$C$5</f>
        <v>7.0000000000000007E-2</v>
      </c>
      <c r="D32" s="19">
        <f>'Numeric Inputs'!$C$5</f>
        <v>7.0000000000000007E-2</v>
      </c>
      <c r="E32" s="17">
        <v>0.06</v>
      </c>
      <c r="I32" s="43"/>
      <c r="J32" s="25"/>
    </row>
    <row r="33" spans="1:5" x14ac:dyDescent="0.3">
      <c r="A33">
        <v>2051</v>
      </c>
      <c r="B33" s="15">
        <f>'Numeric Inputs'!$C$5</f>
        <v>7.0000000000000007E-2</v>
      </c>
      <c r="C33" s="19">
        <f>'Numeric Inputs'!$C$5</f>
        <v>7.0000000000000007E-2</v>
      </c>
      <c r="D33" s="19">
        <f>'Numeric Inputs'!$C$5</f>
        <v>7.0000000000000007E-2</v>
      </c>
      <c r="E33" s="17">
        <v>0.06</v>
      </c>
    </row>
    <row r="34" spans="1:5" x14ac:dyDescent="0.3">
      <c r="A34">
        <v>2052</v>
      </c>
      <c r="B34" s="15">
        <f>'Numeric Inputs'!$C$5</f>
        <v>7.0000000000000007E-2</v>
      </c>
      <c r="C34" s="19">
        <f>'Numeric Inputs'!$C$5</f>
        <v>7.0000000000000007E-2</v>
      </c>
      <c r="D34" s="19">
        <f>'Numeric Inputs'!$C$5</f>
        <v>7.0000000000000007E-2</v>
      </c>
      <c r="E34" s="17">
        <v>0.06</v>
      </c>
    </row>
    <row r="35" spans="1:5" x14ac:dyDescent="0.3">
      <c r="A35">
        <v>2053</v>
      </c>
      <c r="B35" s="15">
        <f>'Numeric Inputs'!$C$5</f>
        <v>7.0000000000000007E-2</v>
      </c>
      <c r="C35" s="19">
        <f>'Numeric Inputs'!$C$5</f>
        <v>7.0000000000000007E-2</v>
      </c>
      <c r="D35" s="19">
        <f>'Numeric Inputs'!$C$5</f>
        <v>7.0000000000000007E-2</v>
      </c>
      <c r="E35" s="17">
        <v>0.06</v>
      </c>
    </row>
    <row r="36" spans="1:5" x14ac:dyDescent="0.3">
      <c r="A36">
        <v>2054</v>
      </c>
      <c r="B36" s="15">
        <f>'Numeric Inputs'!$C$5</f>
        <v>7.0000000000000007E-2</v>
      </c>
      <c r="C36" s="19">
        <f>'Numeric Inputs'!$C$5</f>
        <v>7.0000000000000007E-2</v>
      </c>
      <c r="D36" s="19">
        <f>'Numeric Inputs'!$C$5</f>
        <v>7.0000000000000007E-2</v>
      </c>
      <c r="E36" s="17">
        <v>0.06</v>
      </c>
    </row>
    <row r="37" spans="1:5" x14ac:dyDescent="0.3">
      <c r="A37">
        <v>2055</v>
      </c>
      <c r="B37" s="15">
        <f>'Numeric Inputs'!$C$5</f>
        <v>7.0000000000000007E-2</v>
      </c>
      <c r="C37" s="19">
        <f>'Numeric Inputs'!$C$5</f>
        <v>7.0000000000000007E-2</v>
      </c>
      <c r="D37" s="19">
        <f>'Numeric Inputs'!$C$5</f>
        <v>7.0000000000000007E-2</v>
      </c>
      <c r="E37" s="17">
        <v>0.06</v>
      </c>
    </row>
    <row r="38" spans="1:5" x14ac:dyDescent="0.3">
      <c r="A38">
        <v>2056</v>
      </c>
      <c r="B38" s="15">
        <f>'Numeric Inputs'!$C$5</f>
        <v>7.0000000000000007E-2</v>
      </c>
      <c r="C38" s="19">
        <f>'Numeric Inputs'!$C$5</f>
        <v>7.0000000000000007E-2</v>
      </c>
      <c r="D38" s="19">
        <f>'Numeric Inputs'!$C$5</f>
        <v>7.0000000000000007E-2</v>
      </c>
      <c r="E38" s="17">
        <v>0.06</v>
      </c>
    </row>
    <row r="39" spans="1:5" x14ac:dyDescent="0.3">
      <c r="A39">
        <v>2057</v>
      </c>
      <c r="B39" s="15">
        <f>'Numeric Inputs'!$C$5</f>
        <v>7.0000000000000007E-2</v>
      </c>
      <c r="C39" s="19">
        <f>'Numeric Inputs'!$C$5</f>
        <v>7.0000000000000007E-2</v>
      </c>
      <c r="D39" s="19">
        <f>'Numeric Inputs'!$C$5</f>
        <v>7.0000000000000007E-2</v>
      </c>
      <c r="E39" s="17">
        <v>0.06</v>
      </c>
    </row>
    <row r="40" spans="1:5" x14ac:dyDescent="0.3">
      <c r="A40">
        <v>2058</v>
      </c>
      <c r="B40" s="15">
        <f>'Numeric Inputs'!$C$5</f>
        <v>7.0000000000000007E-2</v>
      </c>
      <c r="C40" s="19">
        <f>'Numeric Inputs'!$C$5</f>
        <v>7.0000000000000007E-2</v>
      </c>
      <c r="D40" s="19">
        <f>'Numeric Inputs'!$C$5</f>
        <v>7.0000000000000007E-2</v>
      </c>
      <c r="E40" s="17">
        <v>0.06</v>
      </c>
    </row>
    <row r="41" spans="1:5" x14ac:dyDescent="0.3">
      <c r="A41">
        <v>2059</v>
      </c>
      <c r="B41" s="15">
        <f>'Numeric Inputs'!$C$5</f>
        <v>7.0000000000000007E-2</v>
      </c>
      <c r="C41" s="19">
        <f>'Numeric Inputs'!$C$5</f>
        <v>7.0000000000000007E-2</v>
      </c>
      <c r="D41" s="19">
        <f>'Numeric Inputs'!$C$5</f>
        <v>7.0000000000000007E-2</v>
      </c>
      <c r="E41" s="17">
        <v>0.06</v>
      </c>
    </row>
    <row r="42" spans="1:5" x14ac:dyDescent="0.3">
      <c r="A42">
        <v>2060</v>
      </c>
      <c r="B42" s="15">
        <f>'Numeric Inputs'!$C$5</f>
        <v>7.0000000000000007E-2</v>
      </c>
      <c r="C42" s="19">
        <f>'Numeric Inputs'!$C$5</f>
        <v>7.0000000000000007E-2</v>
      </c>
      <c r="D42" s="19">
        <f>'Numeric Inputs'!$C$5</f>
        <v>7.0000000000000007E-2</v>
      </c>
      <c r="E42" s="17">
        <v>0.06</v>
      </c>
    </row>
    <row r="43" spans="1:5" x14ac:dyDescent="0.3">
      <c r="A43">
        <v>2061</v>
      </c>
      <c r="B43" s="15">
        <f>'Numeric Inputs'!$C$5</f>
        <v>7.0000000000000007E-2</v>
      </c>
      <c r="C43" s="19">
        <f>'Numeric Inputs'!$C$5</f>
        <v>7.0000000000000007E-2</v>
      </c>
      <c r="D43" s="19">
        <f>'Numeric Inputs'!$C$5</f>
        <v>7.0000000000000007E-2</v>
      </c>
      <c r="E43" s="17">
        <v>0.06</v>
      </c>
    </row>
    <row r="44" spans="1:5" x14ac:dyDescent="0.3">
      <c r="A44">
        <v>2062</v>
      </c>
      <c r="B44" s="15">
        <f>'Numeric Inputs'!$C$5</f>
        <v>7.0000000000000007E-2</v>
      </c>
      <c r="C44" s="19">
        <f>'Numeric Inputs'!$C$5</f>
        <v>7.0000000000000007E-2</v>
      </c>
      <c r="D44" s="19">
        <f>'Numeric Inputs'!$C$5</f>
        <v>7.0000000000000007E-2</v>
      </c>
      <c r="E44" s="17">
        <v>0.06</v>
      </c>
    </row>
    <row r="45" spans="1:5" x14ac:dyDescent="0.3">
      <c r="A45">
        <v>2063</v>
      </c>
      <c r="B45" s="15">
        <f>'Numeric Inputs'!$C$5</f>
        <v>7.0000000000000007E-2</v>
      </c>
      <c r="C45" s="19">
        <f>'Numeric Inputs'!$C$5</f>
        <v>7.0000000000000007E-2</v>
      </c>
      <c r="D45" s="19">
        <f>'Numeric Inputs'!$C$5</f>
        <v>7.0000000000000007E-2</v>
      </c>
      <c r="E45" s="17">
        <v>0.06</v>
      </c>
    </row>
    <row r="46" spans="1:5" x14ac:dyDescent="0.3">
      <c r="A46">
        <v>2064</v>
      </c>
      <c r="B46" s="15">
        <f>'Numeric Inputs'!$C$5</f>
        <v>7.0000000000000007E-2</v>
      </c>
      <c r="C46" s="19">
        <f>'Numeric Inputs'!$C$5</f>
        <v>7.0000000000000007E-2</v>
      </c>
      <c r="D46" s="19">
        <f>'Numeric Inputs'!$C$5</f>
        <v>7.0000000000000007E-2</v>
      </c>
      <c r="E46" s="17">
        <v>0.06</v>
      </c>
    </row>
    <row r="47" spans="1:5" x14ac:dyDescent="0.3">
      <c r="A47">
        <v>2065</v>
      </c>
      <c r="B47" s="15">
        <f>'Numeric Inputs'!$C$5</f>
        <v>7.0000000000000007E-2</v>
      </c>
      <c r="C47" s="19">
        <f>'Numeric Inputs'!$C$5</f>
        <v>7.0000000000000007E-2</v>
      </c>
      <c r="D47" s="19">
        <f>'Numeric Inputs'!$C$5</f>
        <v>7.0000000000000007E-2</v>
      </c>
      <c r="E47" s="17">
        <v>0.06</v>
      </c>
    </row>
    <row r="48" spans="1:5" x14ac:dyDescent="0.3">
      <c r="A48">
        <v>2066</v>
      </c>
      <c r="B48" s="15">
        <f>'Numeric Inputs'!$C$5</f>
        <v>7.0000000000000007E-2</v>
      </c>
      <c r="C48" s="19">
        <f>'Numeric Inputs'!$C$5</f>
        <v>7.0000000000000007E-2</v>
      </c>
      <c r="D48" s="19">
        <f>'Numeric Inputs'!$C$5</f>
        <v>7.0000000000000007E-2</v>
      </c>
      <c r="E48" s="17">
        <v>0.06</v>
      </c>
    </row>
    <row r="49" spans="1:5" x14ac:dyDescent="0.3">
      <c r="A49">
        <v>2067</v>
      </c>
      <c r="B49" s="15">
        <f>'Numeric Inputs'!$C$5</f>
        <v>7.0000000000000007E-2</v>
      </c>
      <c r="C49" s="19">
        <f>'Numeric Inputs'!$C$5</f>
        <v>7.0000000000000007E-2</v>
      </c>
      <c r="D49" s="19">
        <f>'Numeric Inputs'!$C$5</f>
        <v>7.0000000000000007E-2</v>
      </c>
      <c r="E49" s="17">
        <v>0.06</v>
      </c>
    </row>
    <row r="50" spans="1:5" x14ac:dyDescent="0.3">
      <c r="A50">
        <v>2068</v>
      </c>
      <c r="B50" s="15">
        <f>'Numeric Inputs'!$C$5</f>
        <v>7.0000000000000007E-2</v>
      </c>
      <c r="C50" s="19">
        <f>'Numeric Inputs'!$C$5</f>
        <v>7.0000000000000007E-2</v>
      </c>
      <c r="D50" s="19">
        <f>'Numeric Inputs'!$C$5</f>
        <v>7.0000000000000007E-2</v>
      </c>
      <c r="E50" s="17">
        <v>0.06</v>
      </c>
    </row>
    <row r="51" spans="1:5" x14ac:dyDescent="0.3">
      <c r="A51">
        <v>2069</v>
      </c>
      <c r="B51" s="15">
        <f>'Numeric Inputs'!$C$5</f>
        <v>7.0000000000000007E-2</v>
      </c>
      <c r="C51" s="19">
        <f>'Numeric Inputs'!$C$5</f>
        <v>7.0000000000000007E-2</v>
      </c>
      <c r="D51" s="19">
        <f>'Numeric Inputs'!$C$5</f>
        <v>7.0000000000000007E-2</v>
      </c>
      <c r="E51" s="17">
        <v>0.06</v>
      </c>
    </row>
    <row r="52" spans="1:5" x14ac:dyDescent="0.3">
      <c r="A52">
        <v>2070</v>
      </c>
      <c r="B52" s="15">
        <f>'Numeric Inputs'!$C$5</f>
        <v>7.0000000000000007E-2</v>
      </c>
      <c r="C52" s="19">
        <f>'Numeric Inputs'!$C$5</f>
        <v>7.0000000000000007E-2</v>
      </c>
      <c r="D52" s="19">
        <f>'Numeric Inputs'!$C$5</f>
        <v>7.0000000000000007E-2</v>
      </c>
      <c r="E52" s="17">
        <v>0.06</v>
      </c>
    </row>
    <row r="53" spans="1:5" x14ac:dyDescent="0.3">
      <c r="A53">
        <v>2071</v>
      </c>
      <c r="B53" s="15">
        <f>'Numeric Inputs'!$C$5</f>
        <v>7.0000000000000007E-2</v>
      </c>
      <c r="C53" s="19">
        <f>'Numeric Inputs'!$C$5</f>
        <v>7.0000000000000007E-2</v>
      </c>
      <c r="D53" s="19">
        <f>'Numeric Inputs'!$C$5</f>
        <v>7.0000000000000007E-2</v>
      </c>
      <c r="E53" s="17">
        <v>0.06</v>
      </c>
    </row>
    <row r="54" spans="1:5" x14ac:dyDescent="0.3">
      <c r="A54">
        <v>2072</v>
      </c>
      <c r="B54" s="15">
        <f>'Numeric Inputs'!$C$5</f>
        <v>7.0000000000000007E-2</v>
      </c>
      <c r="C54" s="19">
        <f>'Numeric Inputs'!$C$5</f>
        <v>7.0000000000000007E-2</v>
      </c>
      <c r="D54" s="19">
        <f>'Numeric Inputs'!$C$5</f>
        <v>7.0000000000000007E-2</v>
      </c>
      <c r="E54" s="17">
        <v>0.06</v>
      </c>
    </row>
    <row r="55" spans="1:5" x14ac:dyDescent="0.3">
      <c r="A55">
        <v>2073</v>
      </c>
      <c r="B55" s="15">
        <f>'Numeric Inputs'!$C$5</f>
        <v>7.0000000000000007E-2</v>
      </c>
      <c r="C55" s="19">
        <f>'Numeric Inputs'!$C$5</f>
        <v>7.0000000000000007E-2</v>
      </c>
      <c r="D55" s="19">
        <f>'Numeric Inputs'!$C$5</f>
        <v>7.0000000000000007E-2</v>
      </c>
      <c r="E55" s="17">
        <v>0.06</v>
      </c>
    </row>
    <row r="56" spans="1:5" x14ac:dyDescent="0.3">
      <c r="A56">
        <v>2074</v>
      </c>
      <c r="B56" s="15">
        <f>'Numeric Inputs'!$C$5</f>
        <v>7.0000000000000007E-2</v>
      </c>
      <c r="C56" s="19">
        <f>'Numeric Inputs'!$C$5</f>
        <v>7.0000000000000007E-2</v>
      </c>
      <c r="D56" s="19">
        <f>'Numeric Inputs'!$C$5</f>
        <v>7.0000000000000007E-2</v>
      </c>
      <c r="E56" s="17">
        <v>0.06</v>
      </c>
    </row>
    <row r="57" spans="1:5" x14ac:dyDescent="0.3">
      <c r="A57">
        <v>2075</v>
      </c>
      <c r="B57" s="15">
        <f>'Numeric Inputs'!$C$5</f>
        <v>7.0000000000000007E-2</v>
      </c>
      <c r="C57" s="19">
        <f>'Numeric Inputs'!$C$5</f>
        <v>7.0000000000000007E-2</v>
      </c>
      <c r="D57" s="19">
        <f>'Numeric Inputs'!$C$5</f>
        <v>7.0000000000000007E-2</v>
      </c>
      <c r="E57" s="17">
        <v>0.06</v>
      </c>
    </row>
    <row r="58" spans="1:5" x14ac:dyDescent="0.3">
      <c r="A58">
        <v>2076</v>
      </c>
      <c r="B58" s="15">
        <f>'Numeric Inputs'!$C$5</f>
        <v>7.0000000000000007E-2</v>
      </c>
      <c r="C58" s="19">
        <f>'Numeric Inputs'!$C$5</f>
        <v>7.0000000000000007E-2</v>
      </c>
      <c r="D58" s="19">
        <f>'Numeric Inputs'!$C$5</f>
        <v>7.0000000000000007E-2</v>
      </c>
      <c r="E58" s="17">
        <v>0.06</v>
      </c>
    </row>
    <row r="59" spans="1:5" x14ac:dyDescent="0.3">
      <c r="A59">
        <v>2077</v>
      </c>
      <c r="B59" s="15">
        <f>'Numeric Inputs'!$C$5</f>
        <v>7.0000000000000007E-2</v>
      </c>
      <c r="C59" s="19">
        <f>'Numeric Inputs'!$C$5</f>
        <v>7.0000000000000007E-2</v>
      </c>
      <c r="D59" s="19">
        <f>'Numeric Inputs'!$C$5</f>
        <v>7.0000000000000007E-2</v>
      </c>
      <c r="E59" s="17">
        <v>0.06</v>
      </c>
    </row>
    <row r="60" spans="1:5" x14ac:dyDescent="0.3">
      <c r="A60">
        <v>2078</v>
      </c>
      <c r="B60" s="15">
        <f>'Numeric Inputs'!$C$5</f>
        <v>7.0000000000000007E-2</v>
      </c>
      <c r="C60" s="19">
        <f>'Numeric Inputs'!$C$5</f>
        <v>7.0000000000000007E-2</v>
      </c>
      <c r="D60" s="19">
        <f>'Numeric Inputs'!$C$5</f>
        <v>7.0000000000000007E-2</v>
      </c>
      <c r="E60" s="17">
        <v>0.06</v>
      </c>
    </row>
    <row r="61" spans="1:5" x14ac:dyDescent="0.3">
      <c r="A61">
        <v>2079</v>
      </c>
      <c r="B61" s="15">
        <f>'Numeric Inputs'!$C$5</f>
        <v>7.0000000000000007E-2</v>
      </c>
      <c r="C61" s="19">
        <f>'Numeric Inputs'!$C$5</f>
        <v>7.0000000000000007E-2</v>
      </c>
      <c r="D61" s="19">
        <f>'Numeric Inputs'!$C$5</f>
        <v>7.0000000000000007E-2</v>
      </c>
      <c r="E61" s="17">
        <v>0.06</v>
      </c>
    </row>
    <row r="62" spans="1:5" x14ac:dyDescent="0.3">
      <c r="A62">
        <v>2080</v>
      </c>
      <c r="B62" s="15">
        <f>'Numeric Inputs'!$C$5</f>
        <v>7.0000000000000007E-2</v>
      </c>
      <c r="C62" s="19">
        <f>'Numeric Inputs'!$C$5</f>
        <v>7.0000000000000007E-2</v>
      </c>
      <c r="D62" s="19">
        <f>'Numeric Inputs'!$C$5</f>
        <v>7.0000000000000007E-2</v>
      </c>
      <c r="E62" s="17">
        <v>0.06</v>
      </c>
    </row>
    <row r="63" spans="1:5" x14ac:dyDescent="0.3">
      <c r="C63" s="19">
        <f>'Numeric Inputs'!$C$5</f>
        <v>7.0000000000000007E-2</v>
      </c>
      <c r="D63" s="19">
        <f>'Numeric Inputs'!$C$5</f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3"/>
  <sheetViews>
    <sheetView topLeftCell="D1" zoomScale="80" zoomScaleNormal="80" workbookViewId="0">
      <selection activeCell="N3" sqref="N3"/>
    </sheetView>
  </sheetViews>
  <sheetFormatPr defaultColWidth="8.5546875" defaultRowHeight="14.4" x14ac:dyDescent="0.3"/>
  <cols>
    <col min="1" max="1" width="5.44140625" bestFit="1" customWidth="1"/>
    <col min="2" max="2" width="11.109375" bestFit="1" customWidth="1"/>
    <col min="3" max="3" width="16.77734375" bestFit="1" customWidth="1"/>
    <col min="4" max="4" width="14.109375" bestFit="1" customWidth="1"/>
    <col min="5" max="5" width="13.44140625" bestFit="1" customWidth="1"/>
    <col min="6" max="6" width="19" bestFit="1" customWidth="1"/>
    <col min="7" max="7" width="27.77734375" bestFit="1" customWidth="1"/>
    <col min="8" max="8" width="19" bestFit="1" customWidth="1"/>
    <col min="9" max="9" width="20.21875" bestFit="1" customWidth="1"/>
    <col min="10" max="10" width="16.6640625" bestFit="1" customWidth="1"/>
    <col min="11" max="11" width="25.21875" bestFit="1" customWidth="1"/>
    <col min="12" max="12" width="16.6640625" bestFit="1" customWidth="1"/>
    <col min="13" max="13" width="17.88671875" bestFit="1" customWidth="1"/>
    <col min="14" max="14" width="21.6640625" bestFit="1" customWidth="1"/>
    <col min="15" max="15" width="18.88671875" bestFit="1" customWidth="1"/>
    <col min="16" max="16" width="19" bestFit="1" customWidth="1"/>
    <col min="17" max="17" width="16.109375" bestFit="1" customWidth="1"/>
    <col min="18" max="18" width="19" bestFit="1" customWidth="1"/>
    <col min="19" max="19" width="25.6640625" bestFit="1" customWidth="1"/>
    <col min="20" max="20" width="23" bestFit="1" customWidth="1"/>
    <col min="21" max="21" width="16.6640625" bestFit="1" customWidth="1"/>
    <col min="22" max="22" width="21" bestFit="1" customWidth="1"/>
    <col min="23" max="23" width="19.44140625" bestFit="1" customWidth="1"/>
    <col min="24" max="24" width="26" bestFit="1" customWidth="1"/>
    <col min="25" max="25" width="23.44140625" bestFit="1" customWidth="1"/>
    <col min="26" max="26" width="16.88671875" bestFit="1" customWidth="1"/>
    <col min="27" max="27" width="21.33203125" bestFit="1" customWidth="1"/>
    <col min="28" max="28" width="7.88671875" bestFit="1" customWidth="1"/>
    <col min="29" max="29" width="16" bestFit="1" customWidth="1"/>
    <col min="30" max="30" width="13.21875" bestFit="1" customWidth="1"/>
    <col min="31" max="31" width="7.88671875" bestFit="1" customWidth="1"/>
    <col min="32" max="32" width="16.5546875" bestFit="1" customWidth="1"/>
    <col min="33" max="33" width="13.88671875" bestFit="1" customWidth="1"/>
    <col min="34" max="34" width="9.109375" bestFit="1" customWidth="1"/>
    <col min="35" max="35" width="8.33203125" bestFit="1" customWidth="1"/>
    <col min="36" max="36" width="14.5546875" bestFit="1" customWidth="1"/>
    <col min="37" max="37" width="20.109375" bestFit="1" customWidth="1"/>
    <col min="38" max="38" width="17.33203125" bestFit="1" customWidth="1"/>
    <col min="39" max="39" width="8.88671875" bestFit="1" customWidth="1"/>
    <col min="40" max="40" width="15.109375" bestFit="1" customWidth="1"/>
    <col min="41" max="41" width="20.6640625" bestFit="1" customWidth="1"/>
    <col min="42" max="42" width="17.88671875" bestFit="1" customWidth="1"/>
    <col min="43" max="43" width="7.21875" bestFit="1" customWidth="1"/>
    <col min="44" max="44" width="7.6640625" bestFit="1" customWidth="1"/>
    <col min="45" max="45" width="27.21875" bestFit="1" customWidth="1"/>
    <col min="46" max="46" width="33.44140625" bestFit="1" customWidth="1"/>
    <col min="47" max="47" width="27.21875" bestFit="1" customWidth="1"/>
    <col min="48" max="48" width="33.44140625" bestFit="1" customWidth="1"/>
    <col min="49" max="49" width="24.44140625" bestFit="1" customWidth="1"/>
    <col min="50" max="50" width="30.6640625" bestFit="1" customWidth="1"/>
    <col min="51" max="51" width="24.5546875" customWidth="1"/>
    <col min="52" max="52" width="30.77734375" bestFit="1" customWidth="1"/>
    <col min="53" max="53" width="21.77734375" bestFit="1" customWidth="1"/>
    <col min="54" max="54" width="28.33203125" bestFit="1" customWidth="1"/>
    <col min="55" max="57" width="28.33203125" customWidth="1"/>
    <col min="58" max="58" width="35" bestFit="1" customWidth="1"/>
    <col min="59" max="59" width="28.33203125" customWidth="1"/>
    <col min="60" max="60" width="35" bestFit="1" customWidth="1"/>
    <col min="61" max="61" width="21.5546875" bestFit="1" customWidth="1"/>
    <col min="62" max="62" width="18.88671875" bestFit="1" customWidth="1"/>
    <col min="63" max="63" width="24.88671875" bestFit="1" customWidth="1"/>
    <col min="64" max="64" width="31.21875" bestFit="1" customWidth="1"/>
    <col min="65" max="65" width="22.109375" bestFit="1" customWidth="1"/>
    <col min="66" max="66" width="28.44140625" bestFit="1" customWidth="1"/>
    <col min="67" max="67" width="13.88671875" bestFit="1" customWidth="1"/>
    <col min="68" max="68" width="20.44140625" bestFit="1" customWidth="1"/>
    <col min="69" max="69" width="17.6640625" bestFit="1" customWidth="1"/>
    <col min="70" max="70" width="28" bestFit="1" customWidth="1"/>
    <col min="71" max="71" width="25.21875" customWidth="1"/>
    <col min="72" max="72" width="28" bestFit="1" customWidth="1"/>
    <col min="73" max="75" width="25.21875" customWidth="1"/>
    <col min="76" max="76" width="17.6640625" bestFit="1" customWidth="1"/>
    <col min="77" max="77" width="24.44140625" bestFit="1" customWidth="1"/>
    <col min="78" max="78" width="21.6640625" bestFit="1" customWidth="1"/>
    <col min="79" max="79" width="9.109375" bestFit="1" customWidth="1"/>
    <col min="80" max="80" width="21" bestFit="1" customWidth="1"/>
    <col min="81" max="81" width="18.33203125" bestFit="1" customWidth="1"/>
    <col min="82" max="82" width="17.6640625" bestFit="1" customWidth="1"/>
    <col min="83" max="83" width="15.109375" bestFit="1" customWidth="1"/>
    <col min="84" max="84" width="17.88671875" bestFit="1" customWidth="1"/>
    <col min="85" max="85" width="15.21875" bestFit="1" customWidth="1"/>
    <col min="86" max="89" width="15.21875" customWidth="1"/>
    <col min="90" max="90" width="19.44140625" bestFit="1" customWidth="1"/>
    <col min="91" max="91" width="16.6640625" bestFit="1" customWidth="1"/>
    <col min="92" max="92" width="23.44140625" bestFit="1" customWidth="1"/>
    <col min="93" max="93" width="20.6640625" bestFit="1" customWidth="1"/>
    <col min="94" max="94" width="16.6640625" bestFit="1" customWidth="1"/>
    <col min="95" max="97" width="16.6640625" customWidth="1"/>
    <col min="98" max="98" width="15.5546875" bestFit="1" customWidth="1"/>
    <col min="99" max="99" width="17.44140625" bestFit="1" customWidth="1"/>
    <col min="100" max="100" width="12.33203125" bestFit="1" customWidth="1"/>
    <col min="101" max="101" width="14.44140625" bestFit="1" customWidth="1"/>
    <col min="102" max="102" width="7.88671875" bestFit="1" customWidth="1"/>
    <col min="103" max="103" width="9.109375" bestFit="1" customWidth="1"/>
    <col min="104" max="104" width="8.21875" bestFit="1" customWidth="1"/>
    <col min="105" max="105" width="13.33203125" bestFit="1" customWidth="1"/>
    <col min="106" max="106" width="19.6640625" bestFit="1" customWidth="1"/>
    <col min="107" max="107" width="23.21875" bestFit="1" customWidth="1"/>
    <col min="108" max="108" width="27.77734375" bestFit="1" customWidth="1"/>
    <col min="109" max="109" width="27.21875" bestFit="1" customWidth="1"/>
    <col min="110" max="110" width="23.21875" bestFit="1" customWidth="1"/>
    <col min="111" max="111" width="29.44140625" bestFit="1" customWidth="1"/>
    <col min="112" max="114" width="34.109375" bestFit="1" customWidth="1"/>
    <col min="115" max="115" width="33.88671875" bestFit="1" customWidth="1"/>
    <col min="116" max="116" width="16.88671875" bestFit="1" customWidth="1"/>
    <col min="117" max="117" width="20.44140625" bestFit="1" customWidth="1"/>
    <col min="118" max="118" width="28.44140625" bestFit="1" customWidth="1"/>
    <col min="119" max="119" width="24.44140625" bestFit="1" customWidth="1"/>
    <col min="120" max="120" width="20.44140625" bestFit="1" customWidth="1"/>
    <col min="121" max="121" width="26.88671875" bestFit="1" customWidth="1"/>
    <col min="122" max="125" width="31.5546875" bestFit="1" customWidth="1"/>
    <col min="126" max="126" width="31.21875" bestFit="1" customWidth="1"/>
  </cols>
  <sheetData>
    <row r="1" spans="1:126" x14ac:dyDescent="0.3">
      <c r="A1" s="1" t="s">
        <v>13</v>
      </c>
      <c r="B1" s="6" t="s">
        <v>72</v>
      </c>
      <c r="C1" s="6" t="s">
        <v>223</v>
      </c>
      <c r="D1" s="6" t="s">
        <v>224</v>
      </c>
      <c r="E1" s="6" t="s">
        <v>225</v>
      </c>
      <c r="F1" s="7" t="s">
        <v>242</v>
      </c>
      <c r="G1" s="7" t="s">
        <v>243</v>
      </c>
      <c r="H1" s="7" t="s">
        <v>244</v>
      </c>
      <c r="I1" s="7" t="s">
        <v>245</v>
      </c>
      <c r="J1" s="7" t="s">
        <v>246</v>
      </c>
      <c r="K1" s="7" t="s">
        <v>247</v>
      </c>
      <c r="L1" s="7" t="s">
        <v>248</v>
      </c>
      <c r="M1" s="7" t="s">
        <v>249</v>
      </c>
      <c r="N1" s="6" t="s">
        <v>124</v>
      </c>
      <c r="O1" s="8" t="s">
        <v>125</v>
      </c>
      <c r="P1" s="6" t="s">
        <v>126</v>
      </c>
      <c r="Q1" s="8" t="s">
        <v>127</v>
      </c>
      <c r="R1" s="4" t="s">
        <v>128</v>
      </c>
      <c r="S1" s="4" t="s">
        <v>213</v>
      </c>
      <c r="T1" s="4" t="s">
        <v>214</v>
      </c>
      <c r="U1" s="1" t="s">
        <v>207</v>
      </c>
      <c r="V1" s="3" t="s">
        <v>208</v>
      </c>
      <c r="W1" s="4" t="s">
        <v>129</v>
      </c>
      <c r="X1" s="4" t="s">
        <v>215</v>
      </c>
      <c r="Y1" s="4" t="s">
        <v>216</v>
      </c>
      <c r="Z1" s="1" t="s">
        <v>209</v>
      </c>
      <c r="AA1" s="3" t="s">
        <v>210</v>
      </c>
      <c r="AB1" s="1" t="s">
        <v>16</v>
      </c>
      <c r="AC1" s="1" t="s">
        <v>132</v>
      </c>
      <c r="AD1" s="1" t="s">
        <v>133</v>
      </c>
      <c r="AE1" s="1" t="s">
        <v>15</v>
      </c>
      <c r="AF1" s="1" t="s">
        <v>134</v>
      </c>
      <c r="AG1" s="1" t="s">
        <v>135</v>
      </c>
      <c r="AH1" s="1" t="s">
        <v>73</v>
      </c>
      <c r="AI1" s="1" t="s">
        <v>74</v>
      </c>
      <c r="AJ1" s="1" t="s">
        <v>185</v>
      </c>
      <c r="AK1" s="1" t="s">
        <v>109</v>
      </c>
      <c r="AL1" s="1" t="s">
        <v>110</v>
      </c>
      <c r="AM1" s="1" t="s">
        <v>75</v>
      </c>
      <c r="AN1" s="1" t="s">
        <v>186</v>
      </c>
      <c r="AO1" s="1" t="s">
        <v>111</v>
      </c>
      <c r="AP1" s="1" t="s">
        <v>112</v>
      </c>
      <c r="AQ1" s="1" t="s">
        <v>76</v>
      </c>
      <c r="AR1" s="1" t="s">
        <v>77</v>
      </c>
      <c r="AS1" s="1" t="s">
        <v>303</v>
      </c>
      <c r="AT1" s="1" t="s">
        <v>304</v>
      </c>
      <c r="AU1" s="1" t="s">
        <v>293</v>
      </c>
      <c r="AV1" s="1" t="s">
        <v>294</v>
      </c>
      <c r="AW1" s="1" t="s">
        <v>295</v>
      </c>
      <c r="AX1" s="1" t="s">
        <v>296</v>
      </c>
      <c r="AY1" s="1" t="s">
        <v>281</v>
      </c>
      <c r="AZ1" s="1" t="s">
        <v>282</v>
      </c>
      <c r="BA1" s="1" t="s">
        <v>283</v>
      </c>
      <c r="BB1" s="1" t="s">
        <v>284</v>
      </c>
      <c r="BC1" s="1" t="s">
        <v>297</v>
      </c>
      <c r="BD1" s="1" t="s">
        <v>298</v>
      </c>
      <c r="BE1" s="1" t="s">
        <v>299</v>
      </c>
      <c r="BF1" s="1" t="s">
        <v>300</v>
      </c>
      <c r="BG1" s="1" t="s">
        <v>301</v>
      </c>
      <c r="BH1" s="1" t="s">
        <v>302</v>
      </c>
      <c r="BI1" s="1" t="s">
        <v>289</v>
      </c>
      <c r="BJ1" s="1" t="s">
        <v>290</v>
      </c>
      <c r="BK1" s="1" t="s">
        <v>285</v>
      </c>
      <c r="BL1" s="1" t="s">
        <v>286</v>
      </c>
      <c r="BM1" s="1" t="s">
        <v>287</v>
      </c>
      <c r="BN1" s="1" t="s">
        <v>288</v>
      </c>
      <c r="BO1" s="1" t="s">
        <v>202</v>
      </c>
      <c r="BP1" s="1" t="s">
        <v>217</v>
      </c>
      <c r="BQ1" s="1" t="s">
        <v>218</v>
      </c>
      <c r="BR1" s="1" t="s">
        <v>235</v>
      </c>
      <c r="BS1" s="1" t="s">
        <v>237</v>
      </c>
      <c r="BT1" s="1" t="s">
        <v>239</v>
      </c>
      <c r="BU1" s="1" t="s">
        <v>241</v>
      </c>
      <c r="BV1" s="1" t="s">
        <v>318</v>
      </c>
      <c r="BW1" s="1" t="s">
        <v>319</v>
      </c>
      <c r="BX1" s="4" t="s">
        <v>168</v>
      </c>
      <c r="BY1" s="4" t="s">
        <v>113</v>
      </c>
      <c r="BZ1" s="4" t="s">
        <v>114</v>
      </c>
      <c r="CA1" s="1" t="s">
        <v>211</v>
      </c>
      <c r="CB1" s="1" t="s">
        <v>250</v>
      </c>
      <c r="CC1" s="1" t="s">
        <v>251</v>
      </c>
      <c r="CD1" s="1" t="s">
        <v>219</v>
      </c>
      <c r="CE1" s="1" t="s">
        <v>220</v>
      </c>
      <c r="CF1" s="1" t="s">
        <v>130</v>
      </c>
      <c r="CG1" s="1" t="s">
        <v>131</v>
      </c>
      <c r="CH1" s="1" t="s">
        <v>309</v>
      </c>
      <c r="CI1" s="1" t="s">
        <v>310</v>
      </c>
      <c r="CJ1" s="1" t="s">
        <v>316</v>
      </c>
      <c r="CK1" s="1" t="s">
        <v>317</v>
      </c>
      <c r="CL1" s="1" t="s">
        <v>221</v>
      </c>
      <c r="CM1" s="1" t="s">
        <v>222</v>
      </c>
      <c r="CN1" s="1" t="s">
        <v>115</v>
      </c>
      <c r="CO1" s="1" t="s">
        <v>116</v>
      </c>
      <c r="CP1" s="1" t="s">
        <v>162</v>
      </c>
      <c r="CQ1" s="1" t="s">
        <v>311</v>
      </c>
      <c r="CR1" s="1" t="s">
        <v>312</v>
      </c>
      <c r="CS1" s="1" t="s">
        <v>313</v>
      </c>
      <c r="CT1" s="3" t="s">
        <v>163</v>
      </c>
      <c r="CU1" s="3" t="s">
        <v>179</v>
      </c>
      <c r="CV1" s="3" t="s">
        <v>178</v>
      </c>
      <c r="CW1" s="3" t="s">
        <v>180</v>
      </c>
      <c r="CX1" s="5" t="s">
        <v>151</v>
      </c>
      <c r="CY1" s="4" t="s">
        <v>148</v>
      </c>
      <c r="CZ1" s="1" t="s">
        <v>78</v>
      </c>
      <c r="DA1" s="1" t="s">
        <v>147</v>
      </c>
      <c r="DB1" t="s">
        <v>164</v>
      </c>
      <c r="DC1" t="s">
        <v>117</v>
      </c>
      <c r="DD1" s="1" t="s">
        <v>276</v>
      </c>
      <c r="DE1" t="s">
        <v>118</v>
      </c>
      <c r="DF1" t="s">
        <v>119</v>
      </c>
      <c r="DG1" t="s">
        <v>278</v>
      </c>
      <c r="DH1" t="s">
        <v>189</v>
      </c>
      <c r="DI1" t="s">
        <v>190</v>
      </c>
      <c r="DJ1" t="s">
        <v>191</v>
      </c>
      <c r="DK1" t="s">
        <v>192</v>
      </c>
      <c r="DL1" t="s">
        <v>120</v>
      </c>
      <c r="DM1" t="s">
        <v>121</v>
      </c>
      <c r="DN1" t="s">
        <v>277</v>
      </c>
      <c r="DO1" t="s">
        <v>122</v>
      </c>
      <c r="DP1" t="s">
        <v>123</v>
      </c>
      <c r="DQ1" t="s">
        <v>279</v>
      </c>
      <c r="DR1" t="s">
        <v>193</v>
      </c>
      <c r="DS1" t="s">
        <v>194</v>
      </c>
      <c r="DT1" t="s">
        <v>195</v>
      </c>
      <c r="DU1" t="s">
        <v>196</v>
      </c>
      <c r="DV1" t="s">
        <v>197</v>
      </c>
    </row>
    <row r="2" spans="1:126" x14ac:dyDescent="0.3">
      <c r="A2" s="33">
        <v>2020</v>
      </c>
      <c r="B2" s="46">
        <f>SUM(F2:I2)</f>
        <v>12670.748000000001</v>
      </c>
      <c r="C2" s="48">
        <f>B2</f>
        <v>12670.748000000001</v>
      </c>
      <c r="D2" s="48">
        <f>0</f>
        <v>0</v>
      </c>
      <c r="E2" s="49">
        <v>1</v>
      </c>
      <c r="F2" s="23">
        <v>10979.208000000001</v>
      </c>
      <c r="G2" s="23">
        <v>412.80399999999997</v>
      </c>
      <c r="H2" s="34">
        <v>468</v>
      </c>
      <c r="I2" s="34">
        <v>810.73599999999999</v>
      </c>
      <c r="J2" s="48">
        <f>0</f>
        <v>0</v>
      </c>
      <c r="K2" s="48">
        <f>0</f>
        <v>0</v>
      </c>
      <c r="L2" s="48">
        <f>0</f>
        <v>0</v>
      </c>
      <c r="M2" s="48">
        <f>0</f>
        <v>0</v>
      </c>
      <c r="N2" s="35"/>
      <c r="O2" s="35"/>
      <c r="P2" s="35"/>
      <c r="Q2" s="35"/>
      <c r="R2" s="23">
        <v>98672.288</v>
      </c>
      <c r="S2" s="23">
        <f>R2</f>
        <v>98672.288</v>
      </c>
      <c r="T2" s="23">
        <v>0</v>
      </c>
      <c r="U2" s="39">
        <v>0</v>
      </c>
      <c r="V2" s="39">
        <v>0</v>
      </c>
      <c r="W2" s="23">
        <f t="shared" ref="W2:Y3" si="0">R2</f>
        <v>98672.288</v>
      </c>
      <c r="X2" s="23">
        <f t="shared" si="0"/>
        <v>98672.288</v>
      </c>
      <c r="Y2" s="23">
        <f t="shared" si="0"/>
        <v>0</v>
      </c>
      <c r="Z2" s="23">
        <f t="shared" ref="Z2:Z3" si="1">U2</f>
        <v>0</v>
      </c>
      <c r="AA2" s="34"/>
      <c r="AB2" s="23">
        <v>76357.679999999993</v>
      </c>
      <c r="AC2" s="23">
        <f>AB2</f>
        <v>76357.679999999993</v>
      </c>
      <c r="AD2" s="23">
        <v>0</v>
      </c>
      <c r="AE2" s="23">
        <v>74475.846000000005</v>
      </c>
      <c r="AF2" s="23">
        <f t="shared" ref="AF2:AF3" si="2">AE2</f>
        <v>74475.846000000005</v>
      </c>
      <c r="AG2" s="23">
        <v>0</v>
      </c>
      <c r="AH2" s="36">
        <v>3.6200000000000003E-2</v>
      </c>
      <c r="AI2" s="34">
        <f>-(AB2-W2)</f>
        <v>22314.608000000007</v>
      </c>
      <c r="AJ2" s="34">
        <f t="shared" ref="AJ2:AJ3" si="3">AI2</f>
        <v>22314.608000000007</v>
      </c>
      <c r="AK2" s="34">
        <f t="shared" ref="AK2:AK3" si="4">AI2</f>
        <v>22314.608000000007</v>
      </c>
      <c r="AL2" s="34">
        <v>0</v>
      </c>
      <c r="AM2" s="34">
        <f>W2-AE2</f>
        <v>24196.441999999995</v>
      </c>
      <c r="AN2" s="34">
        <f t="shared" ref="AN2:AN3" si="5">AM2</f>
        <v>24196.441999999995</v>
      </c>
      <c r="AO2" s="34">
        <f t="shared" ref="AO2:AO3" si="6">AM2</f>
        <v>24196.441999999995</v>
      </c>
      <c r="AP2" s="34">
        <v>0</v>
      </c>
      <c r="AQ2" s="36">
        <f>AB2/W2</f>
        <v>0.77385131679524843</v>
      </c>
      <c r="AR2" s="44">
        <f>AE2/W2</f>
        <v>0.754779761466563</v>
      </c>
      <c r="AS2" s="35">
        <v>0.106</v>
      </c>
      <c r="AT2" s="35">
        <v>0.106</v>
      </c>
      <c r="AU2" s="35">
        <v>0.1086</v>
      </c>
      <c r="AV2" s="35">
        <v>3.9899999999999998E-2</v>
      </c>
      <c r="AW2" s="35">
        <v>0.1086</v>
      </c>
      <c r="AX2" s="35">
        <v>3.9899999999999998E-2</v>
      </c>
      <c r="AY2" s="35">
        <f>AU2-BI2</f>
        <v>0.1381</v>
      </c>
      <c r="AZ2" s="35">
        <v>3.9899999999999998E-2</v>
      </c>
      <c r="BA2" s="35">
        <v>0.1086</v>
      </c>
      <c r="BB2" s="35">
        <v>3.9899999999999998E-2</v>
      </c>
      <c r="BC2" s="35">
        <v>0.14000000000000001</v>
      </c>
      <c r="BD2" s="35">
        <v>0.14000000000000001</v>
      </c>
      <c r="BE2" s="35">
        <v>0.14000000000000001</v>
      </c>
      <c r="BF2" s="35">
        <v>0.14000000000000001</v>
      </c>
      <c r="BG2" s="35">
        <v>0.14000000000000001</v>
      </c>
      <c r="BH2" s="35">
        <v>0.14000000000000001</v>
      </c>
      <c r="BI2" s="35">
        <f>BC2-BO2</f>
        <v>-2.9499999999999998E-2</v>
      </c>
      <c r="BJ2" s="35">
        <f>BC2-BO2</f>
        <v>-2.9499999999999998E-2</v>
      </c>
      <c r="BK2" s="35">
        <f>BE2-BP2</f>
        <v>0.14000000000000001</v>
      </c>
      <c r="BL2" s="35">
        <f>BE2-BP2</f>
        <v>0.14000000000000001</v>
      </c>
      <c r="BM2" s="35">
        <f>BF2-BQ2</f>
        <v>0.14000000000000001</v>
      </c>
      <c r="BN2" s="35">
        <f>BF2-BQ2</f>
        <v>0.14000000000000001</v>
      </c>
      <c r="BO2" s="35">
        <v>0.16950000000000001</v>
      </c>
      <c r="BP2" s="35"/>
      <c r="BQ2" s="35"/>
      <c r="BR2" s="35">
        <v>0.1714</v>
      </c>
      <c r="BS2" s="35">
        <v>0.1201</v>
      </c>
      <c r="BT2" s="35">
        <v>0.1714</v>
      </c>
      <c r="BU2" s="35">
        <v>0.1201</v>
      </c>
      <c r="BV2" s="35"/>
      <c r="BW2" s="35"/>
      <c r="BX2" s="41">
        <v>-7293.6679999999997</v>
      </c>
      <c r="BY2" s="41">
        <f>BX2</f>
        <v>-7293.6679999999997</v>
      </c>
      <c r="BZ2" s="34">
        <v>0</v>
      </c>
      <c r="CA2" s="34">
        <v>-65.760999999999996</v>
      </c>
      <c r="CB2" s="34">
        <v>-65.760999999999996</v>
      </c>
      <c r="CC2" s="34">
        <v>0</v>
      </c>
      <c r="CD2" s="34">
        <v>0</v>
      </c>
      <c r="CE2" s="34">
        <v>0</v>
      </c>
      <c r="CF2" s="34">
        <v>0</v>
      </c>
      <c r="CG2" s="34">
        <v>0</v>
      </c>
      <c r="CH2" s="34">
        <v>0</v>
      </c>
      <c r="CI2" s="34">
        <v>0</v>
      </c>
      <c r="CJ2" s="34">
        <v>0</v>
      </c>
      <c r="CK2" s="34">
        <v>0</v>
      </c>
      <c r="CL2" s="34">
        <v>1993.193</v>
      </c>
      <c r="CM2" s="34">
        <v>21.568000000000001</v>
      </c>
      <c r="CN2" s="34">
        <v>0</v>
      </c>
      <c r="CO2" s="34">
        <v>0</v>
      </c>
      <c r="CP2" s="34">
        <v>0</v>
      </c>
      <c r="CQ2" s="34">
        <v>0</v>
      </c>
      <c r="CR2" s="34">
        <v>0</v>
      </c>
      <c r="CS2" s="34">
        <v>0</v>
      </c>
      <c r="CT2" s="34">
        <v>0</v>
      </c>
      <c r="CU2" s="34">
        <v>0</v>
      </c>
      <c r="CV2" s="34">
        <v>0</v>
      </c>
      <c r="CW2" s="37">
        <f>CF2+CL2</f>
        <v>1993.193</v>
      </c>
      <c r="CY2" s="9">
        <f t="shared" ref="CY2:CY3" si="7">CW2</f>
        <v>1993.193</v>
      </c>
      <c r="CZ2" s="9">
        <v>0</v>
      </c>
      <c r="DA2" s="10">
        <f>CW2/B2</f>
        <v>0.15730665624476153</v>
      </c>
      <c r="DB2" s="38">
        <v>-3977.4224869999998</v>
      </c>
      <c r="DC2" s="38">
        <v>5274.0649999999996</v>
      </c>
      <c r="DD2" s="38"/>
      <c r="DE2" s="38"/>
      <c r="DF2" s="38">
        <v>-2664.5219999999999</v>
      </c>
      <c r="DG2" s="38">
        <f>(1-0.25)*DF2</f>
        <v>-1998.3915</v>
      </c>
      <c r="DH2" s="38">
        <v>-241.35900000000001</v>
      </c>
      <c r="DI2" s="38">
        <v>357.91666099999998</v>
      </c>
      <c r="DJ2" s="38"/>
      <c r="DK2" s="38">
        <f>SUM(DG2:DJ2)</f>
        <v>-1881.8338390000001</v>
      </c>
      <c r="DL2" s="30">
        <v>0</v>
      </c>
      <c r="DM2" s="30">
        <v>0</v>
      </c>
      <c r="DN2" s="30"/>
      <c r="DO2" s="30">
        <v>0</v>
      </c>
      <c r="DP2" s="30">
        <v>0</v>
      </c>
      <c r="DQ2" s="30">
        <v>0</v>
      </c>
      <c r="DR2" s="30">
        <v>0</v>
      </c>
      <c r="DS2" s="30">
        <v>0</v>
      </c>
      <c r="DT2" s="30">
        <v>0</v>
      </c>
      <c r="DU2" s="30">
        <v>0</v>
      </c>
      <c r="DV2" s="30">
        <v>0</v>
      </c>
    </row>
    <row r="3" spans="1:126" x14ac:dyDescent="0.3">
      <c r="A3" s="33">
        <v>2021</v>
      </c>
      <c r="B3" s="46">
        <f>SUM(F3:I3)</f>
        <v>12929.840999999999</v>
      </c>
      <c r="C3" s="48">
        <f>B3</f>
        <v>12929.840999999999</v>
      </c>
      <c r="D3" s="48">
        <f>0</f>
        <v>0</v>
      </c>
      <c r="E3" s="49">
        <v>1</v>
      </c>
      <c r="F3" s="23">
        <v>11173.25</v>
      </c>
      <c r="G3" s="23">
        <v>436.76499999999999</v>
      </c>
      <c r="H3" s="34">
        <v>491.553</v>
      </c>
      <c r="I3" s="34">
        <v>828.27300000000002</v>
      </c>
      <c r="J3" s="48">
        <f>0</f>
        <v>0</v>
      </c>
      <c r="K3" s="48">
        <f>0</f>
        <v>0</v>
      </c>
      <c r="L3" s="48">
        <f>0</f>
        <v>0</v>
      </c>
      <c r="M3" s="48">
        <f>0</f>
        <v>0</v>
      </c>
      <c r="N3" s="35">
        <v>7.4499999999999997E-2</v>
      </c>
      <c r="O3" s="35">
        <v>7.0000000000000007E-2</v>
      </c>
      <c r="P3" s="35">
        <v>7.4499999999999997E-2</v>
      </c>
      <c r="Q3" s="35">
        <v>7.0000000000000007E-2</v>
      </c>
      <c r="R3" s="23">
        <f>S3</f>
        <v>104591.405</v>
      </c>
      <c r="S3" s="23">
        <f>104193.978+397.427</f>
        <v>104591.405</v>
      </c>
      <c r="T3" s="23">
        <v>0</v>
      </c>
      <c r="U3" s="39">
        <v>0</v>
      </c>
      <c r="V3" s="39">
        <v>0</v>
      </c>
      <c r="W3" s="23">
        <f t="shared" si="0"/>
        <v>104591.405</v>
      </c>
      <c r="X3" s="23">
        <f t="shared" si="0"/>
        <v>104591.405</v>
      </c>
      <c r="Y3" s="23">
        <f t="shared" si="0"/>
        <v>0</v>
      </c>
      <c r="Z3" s="23">
        <f t="shared" si="1"/>
        <v>0</v>
      </c>
      <c r="AA3" s="39">
        <f>V3</f>
        <v>0</v>
      </c>
      <c r="AB3" s="23">
        <v>83761.394</v>
      </c>
      <c r="AC3" s="23">
        <f>AB3</f>
        <v>83761.394</v>
      </c>
      <c r="AD3" s="23">
        <v>0</v>
      </c>
      <c r="AE3" s="23">
        <v>91805.506999999998</v>
      </c>
      <c r="AF3" s="23">
        <f t="shared" si="2"/>
        <v>91805.506999999998</v>
      </c>
      <c r="AG3" s="23">
        <v>0</v>
      </c>
      <c r="AH3" s="36">
        <v>0.29039999999999999</v>
      </c>
      <c r="AI3" s="34">
        <f>-(AB3-W3)</f>
        <v>20830.010999999999</v>
      </c>
      <c r="AJ3" s="34">
        <f t="shared" si="3"/>
        <v>20830.010999999999</v>
      </c>
      <c r="AK3" s="34">
        <f t="shared" si="4"/>
        <v>20830.010999999999</v>
      </c>
      <c r="AL3" s="34">
        <v>0</v>
      </c>
      <c r="AM3" s="34">
        <f t="shared" ref="AM3" si="8">W3-AE3</f>
        <v>12785.898000000001</v>
      </c>
      <c r="AN3" s="34">
        <f t="shared" si="5"/>
        <v>12785.898000000001</v>
      </c>
      <c r="AO3" s="34">
        <f t="shared" si="6"/>
        <v>12785.898000000001</v>
      </c>
      <c r="AP3" s="34">
        <v>0</v>
      </c>
      <c r="AQ3" s="36">
        <f>AB3/W3</f>
        <v>0.80084395080073745</v>
      </c>
      <c r="AR3" s="44">
        <f>AE3/W3</f>
        <v>0.8777538364648606</v>
      </c>
      <c r="AS3" s="35">
        <v>0.1176</v>
      </c>
      <c r="AT3" s="35">
        <v>0.1176</v>
      </c>
      <c r="AU3" s="35">
        <v>0.1206</v>
      </c>
      <c r="AV3" s="35">
        <v>4.4999999999999998E-2</v>
      </c>
      <c r="AW3" s="35">
        <v>0.1206</v>
      </c>
      <c r="AX3" s="35">
        <v>4.4999999999999998E-2</v>
      </c>
      <c r="AY3" s="35">
        <f>AU3-BI3</f>
        <v>0.13829999999999998</v>
      </c>
      <c r="AZ3" s="35">
        <v>4.4999999999999998E-2</v>
      </c>
      <c r="BA3" s="35">
        <v>0.1206</v>
      </c>
      <c r="BB3" s="35">
        <v>4.4999999999999998E-2</v>
      </c>
      <c r="BC3" s="35">
        <v>0.14000000000000001</v>
      </c>
      <c r="BD3" s="35">
        <v>0.14000000000000001</v>
      </c>
      <c r="BE3" s="35">
        <v>0.14000000000000001</v>
      </c>
      <c r="BF3" s="35">
        <v>0.14000000000000001</v>
      </c>
      <c r="BG3" s="35">
        <v>0.14000000000000001</v>
      </c>
      <c r="BH3" s="35">
        <v>0.14000000000000001</v>
      </c>
      <c r="BI3" s="35">
        <f>BC3-BO3</f>
        <v>-1.7699999999999994E-2</v>
      </c>
      <c r="BJ3" s="35">
        <f>BC3-BO3</f>
        <v>-1.7699999999999994E-2</v>
      </c>
      <c r="BK3" s="35">
        <f>BE3-BP3</f>
        <v>0.14000000000000001</v>
      </c>
      <c r="BL3" s="35">
        <f>BE3-BP3</f>
        <v>0.14000000000000001</v>
      </c>
      <c r="BM3" s="35">
        <f>BF3-BQ3</f>
        <v>0.14000000000000001</v>
      </c>
      <c r="BN3" s="35">
        <f>BF3-BQ3</f>
        <v>0.14000000000000001</v>
      </c>
      <c r="BO3" s="35">
        <v>0.15770000000000001</v>
      </c>
      <c r="BP3" s="35"/>
      <c r="BQ3" s="35"/>
      <c r="BR3" s="35">
        <v>0.15939999999999999</v>
      </c>
      <c r="BS3" s="35">
        <v>0.115</v>
      </c>
      <c r="BT3" s="35">
        <v>0.15939999999999999</v>
      </c>
      <c r="BU3" s="35">
        <v>0.115</v>
      </c>
      <c r="BV3" s="35"/>
      <c r="BW3" s="35"/>
      <c r="BX3" s="41">
        <v>-7327.2020000000002</v>
      </c>
      <c r="BY3" s="41">
        <f>BX3</f>
        <v>-7327.2020000000002</v>
      </c>
      <c r="BZ3" s="34">
        <v>0</v>
      </c>
      <c r="CA3" s="34">
        <v>-65.811000000000007</v>
      </c>
      <c r="CB3" s="34">
        <v>-65.811000000000007</v>
      </c>
      <c r="CC3" s="34">
        <v>0</v>
      </c>
      <c r="CD3" s="34">
        <v>0</v>
      </c>
      <c r="CE3" s="34">
        <v>0</v>
      </c>
      <c r="CF3" s="34">
        <v>0</v>
      </c>
      <c r="CG3" s="34">
        <v>0</v>
      </c>
      <c r="CH3" s="34">
        <v>0</v>
      </c>
      <c r="CI3" s="34">
        <v>0</v>
      </c>
      <c r="CJ3" s="34">
        <v>0</v>
      </c>
      <c r="CK3" s="34">
        <v>0</v>
      </c>
      <c r="CL3" s="34">
        <v>1888.96</v>
      </c>
      <c r="CM3" s="34">
        <v>22.631</v>
      </c>
      <c r="CN3" s="34">
        <v>0</v>
      </c>
      <c r="CO3" s="34">
        <v>0</v>
      </c>
      <c r="CP3" s="34">
        <v>0</v>
      </c>
      <c r="CQ3" s="34">
        <v>0</v>
      </c>
      <c r="CR3" s="34">
        <v>0</v>
      </c>
      <c r="CS3" s="34">
        <v>0</v>
      </c>
      <c r="CT3" s="34">
        <v>0</v>
      </c>
      <c r="CU3" s="34">
        <v>0</v>
      </c>
      <c r="CV3" s="34">
        <v>0</v>
      </c>
      <c r="CW3" s="37">
        <f>CF3+CL3</f>
        <v>1888.96</v>
      </c>
      <c r="CY3" s="9">
        <f t="shared" si="7"/>
        <v>1888.96</v>
      </c>
      <c r="CZ3" s="9">
        <v>0</v>
      </c>
      <c r="DA3" s="10">
        <f>CW3/B3</f>
        <v>0.14609305713813497</v>
      </c>
      <c r="DB3" s="38">
        <v>-3904.7579900000001</v>
      </c>
      <c r="DC3" s="38">
        <v>5413.0072559999999</v>
      </c>
      <c r="DD3" s="38"/>
      <c r="DE3" s="38"/>
      <c r="DF3" s="38">
        <v>15142.428</v>
      </c>
      <c r="DG3" s="38">
        <f>(1-0.25)*DF3</f>
        <v>11356.821</v>
      </c>
      <c r="DH3" s="38">
        <v>-1332.261</v>
      </c>
      <c r="DI3" s="38">
        <v>-120.679</v>
      </c>
      <c r="DJ3" s="38">
        <v>0</v>
      </c>
      <c r="DK3" s="38">
        <f>SUM(DG3:DJ3)</f>
        <v>9903.8809999999994</v>
      </c>
      <c r="DL3" s="30">
        <v>0</v>
      </c>
      <c r="DM3" s="30">
        <v>0</v>
      </c>
      <c r="DN3" s="30"/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2C5F-366E-4480-AACF-53C41EC93F05}">
  <dimension ref="A1:B38"/>
  <sheetViews>
    <sheetView workbookViewId="0">
      <selection activeCell="A6" sqref="A2:XFD6"/>
    </sheetView>
  </sheetViews>
  <sheetFormatPr defaultRowHeight="14.4" x14ac:dyDescent="0.3"/>
  <cols>
    <col min="2" max="2" width="9.109375" customWidth="1"/>
  </cols>
  <sheetData>
    <row r="1" spans="1:2" x14ac:dyDescent="0.3">
      <c r="A1" t="s">
        <v>13</v>
      </c>
      <c r="B1" s="54" t="s">
        <v>280</v>
      </c>
    </row>
    <row r="2" spans="1:2" x14ac:dyDescent="0.3">
      <c r="A2" s="55">
        <v>2020</v>
      </c>
      <c r="B2" s="15"/>
    </row>
    <row r="3" spans="1:2" x14ac:dyDescent="0.3">
      <c r="A3" s="55">
        <v>2021</v>
      </c>
    </row>
    <row r="4" spans="1:2" x14ac:dyDescent="0.3">
      <c r="A4" s="55">
        <v>2022</v>
      </c>
      <c r="B4" s="15">
        <v>5.0000000000000001E-4</v>
      </c>
    </row>
    <row r="5" spans="1:2" x14ac:dyDescent="0.3">
      <c r="A5" s="55">
        <v>2023</v>
      </c>
      <c r="B5" s="15">
        <v>1E-3</v>
      </c>
    </row>
    <row r="6" spans="1:2" x14ac:dyDescent="0.3">
      <c r="A6" s="55">
        <v>2024</v>
      </c>
      <c r="B6" s="15">
        <v>1.5166666666666668E-3</v>
      </c>
    </row>
    <row r="7" spans="1:2" x14ac:dyDescent="0.3">
      <c r="A7" s="56">
        <v>2025</v>
      </c>
      <c r="B7" s="15">
        <v>3.0333333333333336E-3</v>
      </c>
    </row>
    <row r="8" spans="1:2" x14ac:dyDescent="0.3">
      <c r="A8" s="56">
        <v>2026</v>
      </c>
      <c r="B8" s="15">
        <v>4.5500000000000002E-3</v>
      </c>
    </row>
    <row r="9" spans="1:2" x14ac:dyDescent="0.3">
      <c r="A9" s="56">
        <v>2027</v>
      </c>
      <c r="B9" s="15">
        <v>6.0666666666666673E-3</v>
      </c>
    </row>
    <row r="10" spans="1:2" x14ac:dyDescent="0.3">
      <c r="A10" s="56">
        <v>2028</v>
      </c>
      <c r="B10" s="15">
        <v>7.5833333333333334E-3</v>
      </c>
    </row>
    <row r="11" spans="1:2" x14ac:dyDescent="0.3">
      <c r="A11" s="56">
        <v>2029</v>
      </c>
      <c r="B11" s="15">
        <v>9.1000000000000004E-3</v>
      </c>
    </row>
    <row r="12" spans="1:2" x14ac:dyDescent="0.3">
      <c r="A12" s="56">
        <v>2030</v>
      </c>
      <c r="B12" s="15">
        <v>1.0616666666666668E-2</v>
      </c>
    </row>
    <row r="13" spans="1:2" x14ac:dyDescent="0.3">
      <c r="A13" s="56">
        <v>2031</v>
      </c>
      <c r="B13" s="15">
        <v>1.2133333333333335E-2</v>
      </c>
    </row>
    <row r="14" spans="1:2" x14ac:dyDescent="0.3">
      <c r="A14" s="56">
        <v>2032</v>
      </c>
      <c r="B14" s="15">
        <v>1.3650000000000002E-2</v>
      </c>
    </row>
    <row r="15" spans="1:2" x14ac:dyDescent="0.3">
      <c r="A15" s="56">
        <v>2033</v>
      </c>
      <c r="B15" s="15">
        <v>1.5166666666666667E-2</v>
      </c>
    </row>
    <row r="16" spans="1:2" x14ac:dyDescent="0.3">
      <c r="A16" s="56">
        <v>2034</v>
      </c>
      <c r="B16" s="15">
        <v>1.6683333333333335E-2</v>
      </c>
    </row>
    <row r="17" spans="1:2" x14ac:dyDescent="0.3">
      <c r="A17" s="2">
        <v>2035</v>
      </c>
      <c r="B17" s="15">
        <v>1.8200000000000001E-2</v>
      </c>
    </row>
    <row r="18" spans="1:2" x14ac:dyDescent="0.3">
      <c r="A18" s="2">
        <v>2036</v>
      </c>
      <c r="B18" s="15">
        <v>1.9716666666666667E-2</v>
      </c>
    </row>
    <row r="19" spans="1:2" x14ac:dyDescent="0.3">
      <c r="A19" s="2">
        <v>2037</v>
      </c>
      <c r="B19" s="15">
        <v>2.1233333333333337E-2</v>
      </c>
    </row>
    <row r="20" spans="1:2" x14ac:dyDescent="0.3">
      <c r="A20" s="2">
        <v>2038</v>
      </c>
      <c r="B20" s="15">
        <v>2.2749999999999999E-2</v>
      </c>
    </row>
    <row r="21" spans="1:2" x14ac:dyDescent="0.3">
      <c r="A21" s="2">
        <v>2039</v>
      </c>
      <c r="B21" s="15">
        <v>2.4266666666666669E-2</v>
      </c>
    </row>
    <row r="22" spans="1:2" x14ac:dyDescent="0.3">
      <c r="A22" s="2">
        <v>2040</v>
      </c>
      <c r="B22" s="15">
        <v>2.5783333333333335E-2</v>
      </c>
    </row>
    <row r="23" spans="1:2" x14ac:dyDescent="0.3">
      <c r="A23" s="2">
        <v>2041</v>
      </c>
      <c r="B23" s="15">
        <v>2.9726666666666669E-2</v>
      </c>
    </row>
    <row r="24" spans="1:2" x14ac:dyDescent="0.3">
      <c r="A24" s="2">
        <v>2042</v>
      </c>
      <c r="B24" s="15">
        <v>3.3670000000000005E-2</v>
      </c>
    </row>
    <row r="25" spans="1:2" x14ac:dyDescent="0.3">
      <c r="A25" s="2">
        <v>2043</v>
      </c>
      <c r="B25" s="15">
        <v>3.7613333333333339E-2</v>
      </c>
    </row>
    <row r="26" spans="1:2" x14ac:dyDescent="0.3">
      <c r="A26" s="2">
        <v>2044</v>
      </c>
      <c r="B26" s="15">
        <v>4.1556666666666679E-2</v>
      </c>
    </row>
    <row r="27" spans="1:2" x14ac:dyDescent="0.3">
      <c r="A27" s="2">
        <v>2045</v>
      </c>
      <c r="B27" s="15">
        <v>4.5500000000000006E-2</v>
      </c>
    </row>
    <row r="28" spans="1:2" x14ac:dyDescent="0.3">
      <c r="A28" s="2">
        <v>2046</v>
      </c>
      <c r="B28" s="15">
        <v>4.9443333333333346E-2</v>
      </c>
    </row>
    <row r="29" spans="1:2" x14ac:dyDescent="0.3">
      <c r="A29" s="2">
        <v>2047</v>
      </c>
      <c r="B29" s="15">
        <v>5.3386666666666673E-2</v>
      </c>
    </row>
    <row r="30" spans="1:2" x14ac:dyDescent="0.3">
      <c r="A30" s="2">
        <v>2048</v>
      </c>
      <c r="B30" s="15">
        <v>5.7330000000000013E-2</v>
      </c>
    </row>
    <row r="31" spans="1:2" x14ac:dyDescent="0.3">
      <c r="A31" s="2">
        <v>2049</v>
      </c>
      <c r="B31" s="15">
        <v>6.1273333333333346E-2</v>
      </c>
    </row>
    <row r="32" spans="1:2" x14ac:dyDescent="0.3">
      <c r="A32" s="2">
        <v>2050</v>
      </c>
      <c r="B32" s="18">
        <v>6.5216666666666673E-2</v>
      </c>
    </row>
    <row r="33" spans="1:2" x14ac:dyDescent="0.3">
      <c r="A33" s="2">
        <v>2051</v>
      </c>
      <c r="B33" s="15">
        <v>6.9159999999999999E-2</v>
      </c>
    </row>
    <row r="34" spans="1:2" x14ac:dyDescent="0.3">
      <c r="A34" s="2">
        <v>2052</v>
      </c>
      <c r="B34" s="15">
        <v>7.3103333333333326E-2</v>
      </c>
    </row>
    <row r="35" spans="1:2" x14ac:dyDescent="0.3">
      <c r="A35" s="2">
        <v>2053</v>
      </c>
      <c r="B35" s="15">
        <v>7.7046666666666652E-2</v>
      </c>
    </row>
    <row r="36" spans="1:2" x14ac:dyDescent="0.3">
      <c r="A36" s="2">
        <v>2054</v>
      </c>
      <c r="B36" s="15">
        <v>8.0989999999999979E-2</v>
      </c>
    </row>
    <row r="37" spans="1:2" x14ac:dyDescent="0.3">
      <c r="A37" s="2">
        <v>2055</v>
      </c>
      <c r="B37" s="15">
        <v>8.4933333333333305E-2</v>
      </c>
    </row>
    <row r="38" spans="1:2" x14ac:dyDescent="0.3">
      <c r="A38" s="2">
        <v>2056</v>
      </c>
      <c r="B38" s="15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2022-11-24T00:22:48Z</dcterms:modified>
</cp:coreProperties>
</file>