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ongbui/Dropbox/Work/Reason/Reason Work/Texas/Texas TRS/Texas-TRS-actuarial-models/"/>
    </mc:Choice>
  </mc:AlternateContent>
  <xr:revisionPtr revIDLastSave="0" documentId="13_ncr:1_{E1D11551-AD1D-8A4C-B246-6EB8CAB878CB}" xr6:coauthVersionLast="47" xr6:coauthVersionMax="47" xr10:uidLastSave="{00000000-0000-0000-0000-000000000000}"/>
  <bookViews>
    <workbookView xWindow="0" yWindow="760" windowWidth="30240" windowHeight="18880" activeTab="1" xr2:uid="{86AD6F50-BE46-1A4F-BEB1-80467A5F8DA0}"/>
  </bookViews>
  <sheets>
    <sheet name="Headcount" sheetId="1" r:id="rId1"/>
    <sheet name="Headcount-mod" sheetId="3" r:id="rId2"/>
    <sheet name="Salary-mod" sheetId="4" r:id="rId3"/>
    <sheet name="Sala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D2" i="4"/>
  <c r="E2" i="4"/>
  <c r="F2" i="4"/>
  <c r="G2" i="4"/>
  <c r="H2" i="4"/>
  <c r="I2" i="4"/>
  <c r="C2" i="4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D2" i="3"/>
  <c r="E2" i="3"/>
  <c r="F2" i="3"/>
  <c r="G2" i="3"/>
  <c r="H2" i="3"/>
  <c r="I2" i="3"/>
  <c r="C2" i="3"/>
  <c r="E15" i="1"/>
  <c r="C1" i="4"/>
  <c r="D1" i="4" s="1"/>
  <c r="E1" i="4" s="1"/>
  <c r="F1" i="4" s="1"/>
  <c r="G1" i="4" s="1"/>
  <c r="H1" i="4" s="1"/>
  <c r="I1" i="4" s="1"/>
  <c r="A4" i="4"/>
  <c r="A5" i="4" s="1"/>
  <c r="A6" i="4" s="1"/>
  <c r="A7" i="4" s="1"/>
  <c r="A8" i="4" s="1"/>
  <c r="A9" i="4" s="1"/>
  <c r="A10" i="4" s="1"/>
  <c r="A11" i="4" s="1"/>
  <c r="B3" i="3"/>
  <c r="B3" i="4" s="1"/>
  <c r="B4" i="3"/>
  <c r="B4" i="4" s="1"/>
  <c r="B5" i="3"/>
  <c r="B5" i="4" s="1"/>
  <c r="B6" i="3"/>
  <c r="B6" i="4" s="1"/>
  <c r="B7" i="3"/>
  <c r="B7" i="4" s="1"/>
  <c r="B8" i="3"/>
  <c r="B8" i="4" s="1"/>
  <c r="B9" i="3"/>
  <c r="B9" i="4" s="1"/>
  <c r="B10" i="3"/>
  <c r="B10" i="4" s="1"/>
  <c r="B11" i="3"/>
  <c r="B11" i="4" s="1"/>
  <c r="B2" i="3"/>
  <c r="B2" i="4" s="1"/>
  <c r="C1" i="3" l="1"/>
  <c r="D1" i="3" s="1"/>
  <c r="E1" i="3" s="1"/>
  <c r="F1" i="3" s="1"/>
  <c r="G1" i="3" s="1"/>
  <c r="H1" i="3" s="1"/>
  <c r="I1" i="3" s="1"/>
  <c r="A4" i="3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<sst xmlns="http://schemas.openxmlformats.org/spreadsheetml/2006/main" count="38" uniqueCount="15">
  <si>
    <t>Under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</si>
  <si>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</si>
  <si>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</si>
  <si>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</si>
  <si>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</si>
  <si>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</si>
  <si>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</si>
  <si>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</si>
  <si>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</si>
  <si>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</si>
  <si>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5-9</t>
  </si>
  <si>
    <t>10-14</t>
  </si>
  <si>
    <t>15-19</t>
  </si>
  <si>
    <t>20-24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</si>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</sst>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quotePrefix="1" applyNumberFormat="1"/>
    <xf numFmtId="0" fontId="0" fillId="0" borderId="0" xfId="0" quotePrefix="1"/>
    <xf numFmtId="3" fontId="0" fillId="0" borderId="0" xfId="0" applyNumberFormat="1"/>
    <xf numFmtId="6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791E-4E53-1441-83F3-E4B907203976}">
  <dimension ref="A1:N15"/>
  <sheetViews>
    <sheetView zoomScale="150" workbookViewId="0">
      <selection activeCell="M2" sqref="M2"/>
    </sheetView>
  </sheetViews>
  <sheetFormatPr baseColWidth="10" defaultRowHeight="16" x14ac:dyDescent="0.2"/>
  <sheetData>
    <row r="1" spans="1:14" x14ac:dyDescent="0.2">
      <c r="A1" t="s">
        <v>14</v>
      </c>
      <c r="B1">
        <v>1</v>
      </c>
      <c r="C1">
        <v>2</v>
      </c>
      <c r="D1">
        <v>3</v>
      </c>
      <c r="E1">
        <v>4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1</v>
      </c>
      <c r="K1" s="2" t="s">
        <v>2</v>
      </c>
      <c r="L1" s="2" t="s">
        <v>3</v>
      </c>
    </row>
    <row r="2" spans="1:14" x14ac:dyDescent="0.2">
      <c r="A2" t="s">
        <v>0</v>
      </c>
      <c r="B2" s="3">
        <v>16147</v>
      </c>
      <c r="C2" s="3">
        <v>5577</v>
      </c>
      <c r="D2" s="3">
        <v>1974</v>
      </c>
      <c r="E2">
        <v>739</v>
      </c>
      <c r="F2">
        <v>260</v>
      </c>
      <c r="M2" s="3"/>
      <c r="N2" s="3"/>
    </row>
    <row r="3" spans="1:14" x14ac:dyDescent="0.2">
      <c r="A3" t="s">
        <v>1</v>
      </c>
      <c r="B3" s="3">
        <v>22259</v>
      </c>
      <c r="C3" s="3">
        <v>17034</v>
      </c>
      <c r="D3" s="3">
        <v>16697</v>
      </c>
      <c r="E3" s="3">
        <v>12299</v>
      </c>
      <c r="F3" s="3">
        <v>16586</v>
      </c>
      <c r="G3">
        <v>91</v>
      </c>
      <c r="M3" s="3"/>
      <c r="N3" s="3"/>
    </row>
    <row r="4" spans="1:14" x14ac:dyDescent="0.2">
      <c r="A4" t="s">
        <v>2</v>
      </c>
      <c r="B4" s="3">
        <v>15639</v>
      </c>
      <c r="C4" s="3">
        <v>10058</v>
      </c>
      <c r="D4" s="3">
        <v>11502</v>
      </c>
      <c r="E4" s="3">
        <v>10376</v>
      </c>
      <c r="F4" s="3">
        <v>50707</v>
      </c>
      <c r="G4" s="3">
        <v>9284</v>
      </c>
      <c r="H4">
        <v>120</v>
      </c>
      <c r="M4" s="3"/>
      <c r="N4" s="3"/>
    </row>
    <row r="5" spans="1:14" x14ac:dyDescent="0.2">
      <c r="A5" t="s">
        <v>3</v>
      </c>
      <c r="B5" s="3">
        <v>12455</v>
      </c>
      <c r="C5" s="3">
        <v>8071</v>
      </c>
      <c r="D5" s="3">
        <v>9559</v>
      </c>
      <c r="E5" s="3">
        <v>8216</v>
      </c>
      <c r="F5" s="3">
        <v>37632</v>
      </c>
      <c r="G5" s="3">
        <v>33289</v>
      </c>
      <c r="H5" s="3">
        <v>9413</v>
      </c>
      <c r="I5">
        <v>95</v>
      </c>
      <c r="M5" s="3"/>
      <c r="N5" s="3"/>
    </row>
    <row r="6" spans="1:14" x14ac:dyDescent="0.2">
      <c r="A6" t="s">
        <v>4</v>
      </c>
      <c r="B6" s="3">
        <v>10224</v>
      </c>
      <c r="C6" s="3">
        <v>6594</v>
      </c>
      <c r="D6" s="3">
        <v>8026</v>
      </c>
      <c r="E6" s="3">
        <v>7150</v>
      </c>
      <c r="F6" s="3">
        <v>31245</v>
      </c>
      <c r="G6" s="3">
        <v>24408</v>
      </c>
      <c r="H6" s="3">
        <v>31950</v>
      </c>
      <c r="I6" s="3">
        <v>7532</v>
      </c>
      <c r="J6">
        <v>81</v>
      </c>
      <c r="M6" s="3"/>
      <c r="N6" s="3"/>
    </row>
    <row r="7" spans="1:14" x14ac:dyDescent="0.2">
      <c r="A7" t="s">
        <v>5</v>
      </c>
      <c r="B7" s="3">
        <v>7882</v>
      </c>
      <c r="C7" s="3">
        <v>5326</v>
      </c>
      <c r="D7" s="3">
        <v>6532</v>
      </c>
      <c r="E7" s="3">
        <v>5755</v>
      </c>
      <c r="F7" s="3">
        <v>26267</v>
      </c>
      <c r="G7" s="3">
        <v>19387</v>
      </c>
      <c r="H7" s="3">
        <v>22862</v>
      </c>
      <c r="I7" s="3">
        <v>25061</v>
      </c>
      <c r="J7" s="3">
        <v>5410</v>
      </c>
      <c r="K7">
        <v>56</v>
      </c>
      <c r="M7" s="3"/>
      <c r="N7" s="3"/>
    </row>
    <row r="8" spans="1:14" x14ac:dyDescent="0.2">
      <c r="A8" t="s">
        <v>6</v>
      </c>
      <c r="B8" s="3">
        <v>6941</v>
      </c>
      <c r="C8" s="3">
        <v>4489</v>
      </c>
      <c r="D8" s="3">
        <v>5665</v>
      </c>
      <c r="E8" s="3">
        <v>5070</v>
      </c>
      <c r="F8" s="3">
        <v>22955</v>
      </c>
      <c r="G8" s="3">
        <v>18404</v>
      </c>
      <c r="H8" s="3">
        <v>20600</v>
      </c>
      <c r="I8" s="3">
        <v>19782</v>
      </c>
      <c r="J8" s="3">
        <v>19356</v>
      </c>
      <c r="K8" s="3">
        <v>3627</v>
      </c>
      <c r="L8">
        <v>45</v>
      </c>
      <c r="M8" s="3"/>
      <c r="N8" s="3"/>
    </row>
    <row r="9" spans="1:14" x14ac:dyDescent="0.2">
      <c r="A9" t="s">
        <v>7</v>
      </c>
      <c r="B9" s="3">
        <v>5235</v>
      </c>
      <c r="C9" s="3">
        <v>3396</v>
      </c>
      <c r="D9" s="3">
        <v>4263</v>
      </c>
      <c r="E9" s="3">
        <v>3847</v>
      </c>
      <c r="F9" s="3">
        <v>17017</v>
      </c>
      <c r="G9" s="3">
        <v>13900</v>
      </c>
      <c r="H9" s="3">
        <v>17048</v>
      </c>
      <c r="I9" s="3">
        <v>15288</v>
      </c>
      <c r="J9" s="3">
        <v>9553</v>
      </c>
      <c r="K9" s="3">
        <v>7663</v>
      </c>
      <c r="L9" s="3">
        <v>1566</v>
      </c>
      <c r="M9" s="3"/>
      <c r="N9" s="3"/>
    </row>
    <row r="10" spans="1:14" x14ac:dyDescent="0.2">
      <c r="A10" t="s">
        <v>8</v>
      </c>
      <c r="B10" s="3">
        <v>3382</v>
      </c>
      <c r="C10" s="3">
        <v>2199</v>
      </c>
      <c r="D10" s="3">
        <v>2954</v>
      </c>
      <c r="E10" s="3">
        <v>2686</v>
      </c>
      <c r="F10" s="3">
        <v>12658</v>
      </c>
      <c r="G10" s="3">
        <v>10019</v>
      </c>
      <c r="H10" s="3">
        <v>12620</v>
      </c>
      <c r="I10" s="3">
        <v>10535</v>
      </c>
      <c r="J10" s="3">
        <v>6759</v>
      </c>
      <c r="K10" s="3">
        <v>3843</v>
      </c>
      <c r="L10" s="3">
        <v>3013</v>
      </c>
      <c r="M10" s="3"/>
      <c r="N10" s="3"/>
    </row>
    <row r="11" spans="1:14" x14ac:dyDescent="0.2">
      <c r="A11" t="s">
        <v>9</v>
      </c>
      <c r="B11" s="3">
        <v>2400</v>
      </c>
      <c r="C11" s="3">
        <v>1513</v>
      </c>
      <c r="D11" s="3">
        <v>2034</v>
      </c>
      <c r="E11" s="3">
        <v>1946</v>
      </c>
      <c r="F11" s="3">
        <v>8534</v>
      </c>
      <c r="G11" s="3">
        <v>6605</v>
      </c>
      <c r="H11" s="3">
        <v>6651</v>
      </c>
      <c r="I11" s="3">
        <v>5594</v>
      </c>
      <c r="J11" s="3">
        <v>3980</v>
      </c>
      <c r="K11" s="3">
        <v>2555</v>
      </c>
      <c r="L11" s="3">
        <v>2398</v>
      </c>
      <c r="M11" s="3"/>
      <c r="N11" s="3"/>
    </row>
    <row r="12" spans="1:14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5" spans="1:14" x14ac:dyDescent="0.2">
      <c r="E15" s="3">
        <f>SUM(B2:E2)</f>
        <v>24437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1661-5063-D545-875A-46AAD30DA2BE}">
  <dimension ref="A1:J12"/>
  <sheetViews>
    <sheetView tabSelected="1" workbookViewId="0">
      <selection activeCell="O14" sqref="O14"/>
    </sheetView>
  </sheetViews>
  <sheetFormatPr baseColWidth="10" defaultRowHeight="16" x14ac:dyDescent="0.2"/>
  <sheetData>
    <row r="1" spans="1:10" x14ac:dyDescent="0.2">
      <c r="A1" t="s">
        <v>14</v>
      </c>
      <c r="B1">
        <v>2</v>
      </c>
      <c r="C1" s="2">
        <f t="shared" ref="C1:I1" si="0">B1+5</f>
        <v>7</v>
      </c>
      <c r="D1" s="2">
        <f t="shared" si="0"/>
        <v>12</v>
      </c>
      <c r="E1" s="2">
        <f t="shared" si="0"/>
        <v>17</v>
      </c>
      <c r="F1" s="2">
        <f t="shared" si="0"/>
        <v>22</v>
      </c>
      <c r="G1" s="2">
        <f t="shared" si="0"/>
        <v>27</v>
      </c>
      <c r="H1" s="2">
        <f t="shared" si="0"/>
        <v>32</v>
      </c>
      <c r="I1" s="2">
        <f t="shared" si="0"/>
        <v>37</v>
      </c>
    </row>
    <row r="2" spans="1:10" x14ac:dyDescent="0.2">
      <c r="A2">
        <v>22</v>
      </c>
      <c r="B2" s="3">
        <f>SUM(Headcount!B2:E2)</f>
        <v>24437</v>
      </c>
      <c r="C2">
        <f>Headcount!F2</f>
        <v>260</v>
      </c>
      <c r="D2">
        <f>Headcount!G2</f>
        <v>0</v>
      </c>
      <c r="E2">
        <f>Headcount!H2</f>
        <v>0</v>
      </c>
      <c r="F2">
        <f>Headcount!I2</f>
        <v>0</v>
      </c>
      <c r="G2">
        <f>Headcount!J2</f>
        <v>0</v>
      </c>
      <c r="H2">
        <f>Headcount!K2</f>
        <v>0</v>
      </c>
      <c r="I2">
        <f>Headcount!L2</f>
        <v>0</v>
      </c>
    </row>
    <row r="3" spans="1:10" x14ac:dyDescent="0.2">
      <c r="A3">
        <v>27</v>
      </c>
      <c r="B3" s="3">
        <f>SUM(Headcount!B3:E3)</f>
        <v>68289</v>
      </c>
      <c r="C3">
        <f>Headcount!F3</f>
        <v>16586</v>
      </c>
      <c r="D3">
        <f>Headcount!G3</f>
        <v>91</v>
      </c>
      <c r="E3">
        <f>Headcount!H3</f>
        <v>0</v>
      </c>
      <c r="F3">
        <f>Headcount!I3</f>
        <v>0</v>
      </c>
      <c r="G3">
        <f>Headcount!J3</f>
        <v>0</v>
      </c>
      <c r="H3">
        <f>Headcount!K3</f>
        <v>0</v>
      </c>
      <c r="I3">
        <f>Headcount!L3</f>
        <v>0</v>
      </c>
    </row>
    <row r="4" spans="1:10" x14ac:dyDescent="0.2">
      <c r="A4">
        <f t="shared" ref="A4:A11" si="1">A3+5</f>
        <v>32</v>
      </c>
      <c r="B4" s="3">
        <f>SUM(Headcount!B4:E4)</f>
        <v>47575</v>
      </c>
      <c r="C4">
        <f>Headcount!F4</f>
        <v>50707</v>
      </c>
      <c r="D4">
        <f>Headcount!G4</f>
        <v>9284</v>
      </c>
      <c r="E4">
        <f>Headcount!H4</f>
        <v>120</v>
      </c>
      <c r="F4">
        <f>Headcount!I4</f>
        <v>0</v>
      </c>
      <c r="G4">
        <f>Headcount!J4</f>
        <v>0</v>
      </c>
      <c r="H4">
        <f>Headcount!K4</f>
        <v>0</v>
      </c>
      <c r="I4">
        <f>Headcount!L4</f>
        <v>0</v>
      </c>
    </row>
    <row r="5" spans="1:10" x14ac:dyDescent="0.2">
      <c r="A5">
        <f t="shared" si="1"/>
        <v>37</v>
      </c>
      <c r="B5" s="3">
        <f>SUM(Headcount!B5:E5)</f>
        <v>38301</v>
      </c>
      <c r="C5">
        <f>Headcount!F5</f>
        <v>37632</v>
      </c>
      <c r="D5">
        <f>Headcount!G5</f>
        <v>33289</v>
      </c>
      <c r="E5">
        <f>Headcount!H5</f>
        <v>9413</v>
      </c>
      <c r="F5">
        <f>Headcount!I5</f>
        <v>95</v>
      </c>
      <c r="G5">
        <f>Headcount!J5</f>
        <v>0</v>
      </c>
      <c r="H5">
        <f>Headcount!K5</f>
        <v>0</v>
      </c>
      <c r="I5">
        <f>Headcount!L5</f>
        <v>0</v>
      </c>
    </row>
    <row r="6" spans="1:10" x14ac:dyDescent="0.2">
      <c r="A6">
        <f t="shared" si="1"/>
        <v>42</v>
      </c>
      <c r="B6" s="3">
        <f>SUM(Headcount!B6:E6)</f>
        <v>31994</v>
      </c>
      <c r="C6">
        <f>Headcount!F6</f>
        <v>31245</v>
      </c>
      <c r="D6">
        <f>Headcount!G6</f>
        <v>24408</v>
      </c>
      <c r="E6">
        <f>Headcount!H6</f>
        <v>31950</v>
      </c>
      <c r="F6">
        <f>Headcount!I6</f>
        <v>7532</v>
      </c>
      <c r="G6">
        <f>Headcount!J6</f>
        <v>81</v>
      </c>
      <c r="H6">
        <f>Headcount!K6</f>
        <v>0</v>
      </c>
      <c r="I6">
        <f>Headcount!L6</f>
        <v>0</v>
      </c>
    </row>
    <row r="7" spans="1:10" x14ac:dyDescent="0.2">
      <c r="A7">
        <f t="shared" si="1"/>
        <v>47</v>
      </c>
      <c r="B7" s="3">
        <f>SUM(Headcount!B7:E7)</f>
        <v>25495</v>
      </c>
      <c r="C7">
        <f>Headcount!F7</f>
        <v>26267</v>
      </c>
      <c r="D7">
        <f>Headcount!G7</f>
        <v>19387</v>
      </c>
      <c r="E7">
        <f>Headcount!H7</f>
        <v>22862</v>
      </c>
      <c r="F7">
        <f>Headcount!I7</f>
        <v>25061</v>
      </c>
      <c r="G7">
        <f>Headcount!J7</f>
        <v>5410</v>
      </c>
      <c r="H7">
        <f>Headcount!K7</f>
        <v>56</v>
      </c>
      <c r="I7">
        <f>Headcount!L7</f>
        <v>0</v>
      </c>
    </row>
    <row r="8" spans="1:10" x14ac:dyDescent="0.2">
      <c r="A8">
        <f t="shared" si="1"/>
        <v>52</v>
      </c>
      <c r="B8" s="3">
        <f>SUM(Headcount!B8:E8)</f>
        <v>22165</v>
      </c>
      <c r="C8">
        <f>Headcount!F8</f>
        <v>22955</v>
      </c>
      <c r="D8">
        <f>Headcount!G8</f>
        <v>18404</v>
      </c>
      <c r="E8">
        <f>Headcount!H8</f>
        <v>20600</v>
      </c>
      <c r="F8">
        <f>Headcount!I8</f>
        <v>19782</v>
      </c>
      <c r="G8">
        <f>Headcount!J8</f>
        <v>19356</v>
      </c>
      <c r="H8">
        <f>Headcount!K8</f>
        <v>3627</v>
      </c>
      <c r="I8">
        <f>Headcount!L8</f>
        <v>45</v>
      </c>
    </row>
    <row r="9" spans="1:10" x14ac:dyDescent="0.2">
      <c r="A9">
        <f t="shared" si="1"/>
        <v>57</v>
      </c>
      <c r="B9" s="3">
        <f>SUM(Headcount!B9:E9)</f>
        <v>16741</v>
      </c>
      <c r="C9">
        <f>Headcount!F9</f>
        <v>17017</v>
      </c>
      <c r="D9">
        <f>Headcount!G9</f>
        <v>13900</v>
      </c>
      <c r="E9">
        <f>Headcount!H9</f>
        <v>17048</v>
      </c>
      <c r="F9">
        <f>Headcount!I9</f>
        <v>15288</v>
      </c>
      <c r="G9">
        <f>Headcount!J9</f>
        <v>9553</v>
      </c>
      <c r="H9">
        <f>Headcount!K9</f>
        <v>7663</v>
      </c>
      <c r="I9">
        <f>Headcount!L9</f>
        <v>1566</v>
      </c>
    </row>
    <row r="10" spans="1:10" x14ac:dyDescent="0.2">
      <c r="A10">
        <f t="shared" si="1"/>
        <v>62</v>
      </c>
      <c r="B10" s="3">
        <f>SUM(Headcount!B10:E10)</f>
        <v>11221</v>
      </c>
      <c r="C10">
        <f>Headcount!F10</f>
        <v>12658</v>
      </c>
      <c r="D10">
        <f>Headcount!G10</f>
        <v>10019</v>
      </c>
      <c r="E10">
        <f>Headcount!H10</f>
        <v>12620</v>
      </c>
      <c r="F10">
        <f>Headcount!I10</f>
        <v>10535</v>
      </c>
      <c r="G10">
        <f>Headcount!J10</f>
        <v>6759</v>
      </c>
      <c r="H10">
        <f>Headcount!K10</f>
        <v>3843</v>
      </c>
      <c r="I10">
        <f>Headcount!L10</f>
        <v>3013</v>
      </c>
    </row>
    <row r="11" spans="1:10" x14ac:dyDescent="0.2">
      <c r="A11">
        <f t="shared" si="1"/>
        <v>67</v>
      </c>
      <c r="B11" s="3">
        <f>SUM(Headcount!B11:E11)</f>
        <v>7893</v>
      </c>
      <c r="C11">
        <f>Headcount!F11</f>
        <v>8534</v>
      </c>
      <c r="D11">
        <f>Headcount!G11</f>
        <v>6605</v>
      </c>
      <c r="E11">
        <f>Headcount!H11</f>
        <v>6651</v>
      </c>
      <c r="F11">
        <f>Headcount!I11</f>
        <v>5594</v>
      </c>
      <c r="G11">
        <f>Headcount!J11</f>
        <v>3980</v>
      </c>
      <c r="H11">
        <f>Headcount!K11</f>
        <v>2555</v>
      </c>
      <c r="I11">
        <f>Headcount!L11</f>
        <v>2398</v>
      </c>
    </row>
    <row r="12" spans="1:10" x14ac:dyDescent="0.2">
      <c r="J12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8BC-4495-134A-A8AA-8AE2C13E4EDC}">
  <dimension ref="A1:I14"/>
  <sheetViews>
    <sheetView workbookViewId="0">
      <selection activeCell="J12" sqref="J12"/>
    </sheetView>
  </sheetViews>
  <sheetFormatPr baseColWidth="10" defaultRowHeight="16" x14ac:dyDescent="0.2"/>
  <cols>
    <col min="9" max="9" width="17.6640625" bestFit="1" customWidth="1"/>
    <col min="10" max="10" width="12.1640625" bestFit="1" customWidth="1"/>
  </cols>
  <sheetData>
    <row r="1" spans="1:9" x14ac:dyDescent="0.2">
      <c r="A1" t="s">
        <v>14</v>
      </c>
      <c r="B1">
        <v>2</v>
      </c>
      <c r="C1" s="2">
        <f t="shared" ref="C1:I1" si="0">B1+5</f>
        <v>7</v>
      </c>
      <c r="D1" s="2">
        <f t="shared" si="0"/>
        <v>12</v>
      </c>
      <c r="E1" s="2">
        <f t="shared" si="0"/>
        <v>17</v>
      </c>
      <c r="F1" s="2">
        <f t="shared" si="0"/>
        <v>22</v>
      </c>
      <c r="G1" s="2">
        <f t="shared" si="0"/>
        <v>27</v>
      </c>
      <c r="H1" s="2">
        <f t="shared" si="0"/>
        <v>32</v>
      </c>
      <c r="I1" s="2">
        <f t="shared" si="0"/>
        <v>37</v>
      </c>
    </row>
    <row r="2" spans="1:9" x14ac:dyDescent="0.2">
      <c r="A2">
        <v>22</v>
      </c>
      <c r="B2" s="5">
        <f>SUMPRODUCT(Headcount!B2:E2,Salary!B2:E2)/SUM('Headcount-mod'!B2)</f>
        <v>30885.993329786797</v>
      </c>
      <c r="C2" s="5">
        <f>Salary!F2</f>
        <v>29563</v>
      </c>
      <c r="D2" s="5">
        <f>Salary!G2</f>
        <v>0</v>
      </c>
      <c r="E2" s="5">
        <f>Salary!H2</f>
        <v>0</v>
      </c>
      <c r="F2" s="5">
        <f>Salary!I2</f>
        <v>0</v>
      </c>
      <c r="G2" s="5">
        <f>Salary!J2</f>
        <v>0</v>
      </c>
      <c r="H2" s="5">
        <f>Salary!K2</f>
        <v>0</v>
      </c>
      <c r="I2" s="5">
        <f>Salary!L2</f>
        <v>0</v>
      </c>
    </row>
    <row r="3" spans="1:9" x14ac:dyDescent="0.2">
      <c r="A3">
        <v>27</v>
      </c>
      <c r="B3" s="5">
        <f>SUMPRODUCT(Headcount!B3:E3,Salary!B3:E3)/SUM('Headcount-mod'!B3)</f>
        <v>44342.23003704843</v>
      </c>
      <c r="C3" s="5">
        <f>Salary!F3</f>
        <v>51954</v>
      </c>
      <c r="D3" s="5">
        <f>Salary!G3</f>
        <v>40308</v>
      </c>
      <c r="E3" s="5">
        <f>Salary!H3</f>
        <v>0</v>
      </c>
      <c r="F3" s="5">
        <f>Salary!I3</f>
        <v>0</v>
      </c>
      <c r="G3" s="5">
        <f>Salary!J3</f>
        <v>0</v>
      </c>
      <c r="H3" s="5">
        <f>Salary!K3</f>
        <v>0</v>
      </c>
      <c r="I3" s="5">
        <f>Salary!L3</f>
        <v>0</v>
      </c>
    </row>
    <row r="4" spans="1:9" x14ac:dyDescent="0.2">
      <c r="A4">
        <f t="shared" ref="A4:A11" si="1">A3+5</f>
        <v>32</v>
      </c>
      <c r="B4" s="5">
        <f>SUMPRODUCT(Headcount!B4:E4,Salary!B4:E4)/SUM('Headcount-mod'!B4)</f>
        <v>43967.826568575932</v>
      </c>
      <c r="C4" s="5">
        <f>Salary!F4</f>
        <v>56797</v>
      </c>
      <c r="D4" s="5">
        <f>Salary!G4</f>
        <v>61115</v>
      </c>
      <c r="E4" s="5">
        <f>Salary!H4</f>
        <v>50368</v>
      </c>
      <c r="F4" s="5">
        <f>Salary!I4</f>
        <v>0</v>
      </c>
      <c r="G4" s="5">
        <f>Salary!J4</f>
        <v>0</v>
      </c>
      <c r="H4" s="5">
        <f>Salary!K4</f>
        <v>0</v>
      </c>
      <c r="I4" s="5">
        <f>Salary!L4</f>
        <v>0</v>
      </c>
    </row>
    <row r="5" spans="1:9" x14ac:dyDescent="0.2">
      <c r="A5">
        <f t="shared" si="1"/>
        <v>37</v>
      </c>
      <c r="B5" s="5">
        <f>SUMPRODUCT(Headcount!B5:E5,Salary!B5:E5)/SUM('Headcount-mod'!B5)</f>
        <v>44070.583013498341</v>
      </c>
      <c r="C5" s="5">
        <f>Salary!F5</f>
        <v>56393</v>
      </c>
      <c r="D5" s="5">
        <f>Salary!G5</f>
        <v>64691</v>
      </c>
      <c r="E5" s="5">
        <f>Salary!H5</f>
        <v>66988</v>
      </c>
      <c r="F5" s="5">
        <f>Salary!I5</f>
        <v>54495</v>
      </c>
      <c r="G5" s="5">
        <f>Salary!J5</f>
        <v>0</v>
      </c>
      <c r="H5" s="5">
        <f>Salary!K5</f>
        <v>0</v>
      </c>
      <c r="I5" s="5">
        <f>Salary!L5</f>
        <v>0</v>
      </c>
    </row>
    <row r="6" spans="1:9" x14ac:dyDescent="0.2">
      <c r="A6">
        <f t="shared" si="1"/>
        <v>42</v>
      </c>
      <c r="B6" s="5">
        <f>SUMPRODUCT(Headcount!B6:E6,Salary!B6:E6)/SUM('Headcount-mod'!B6)</f>
        <v>43714.57123210602</v>
      </c>
      <c r="C6" s="5">
        <f>Salary!F6</f>
        <v>55168</v>
      </c>
      <c r="D6" s="5">
        <f>Salary!G6</f>
        <v>63924</v>
      </c>
      <c r="E6" s="5">
        <f>Salary!H6</f>
        <v>69364</v>
      </c>
      <c r="F6" s="5">
        <f>Salary!I6</f>
        <v>71518</v>
      </c>
      <c r="G6" s="5">
        <f>Salary!J6</f>
        <v>64041</v>
      </c>
      <c r="H6" s="5">
        <f>Salary!K6</f>
        <v>0</v>
      </c>
      <c r="I6" s="5">
        <f>Salary!L6</f>
        <v>0</v>
      </c>
    </row>
    <row r="7" spans="1:9" x14ac:dyDescent="0.2">
      <c r="A7">
        <f t="shared" si="1"/>
        <v>47</v>
      </c>
      <c r="B7" s="5">
        <f>SUMPRODUCT(Headcount!B7:E7,Salary!B7:E7)/SUM('Headcount-mod'!B7)</f>
        <v>43270.008236909198</v>
      </c>
      <c r="C7" s="5">
        <f>Salary!F7</f>
        <v>53208</v>
      </c>
      <c r="D7" s="5">
        <f>Salary!G7</f>
        <v>61480</v>
      </c>
      <c r="E7" s="5">
        <f>Salary!H7</f>
        <v>67231</v>
      </c>
      <c r="F7" s="5">
        <f>Salary!I7</f>
        <v>73812</v>
      </c>
      <c r="G7" s="5">
        <f>Salary!J7</f>
        <v>76139</v>
      </c>
      <c r="H7" s="5">
        <f>Salary!K7</f>
        <v>66491</v>
      </c>
      <c r="I7" s="5">
        <f>Salary!L7</f>
        <v>0</v>
      </c>
    </row>
    <row r="8" spans="1:9" x14ac:dyDescent="0.2">
      <c r="A8">
        <f t="shared" si="1"/>
        <v>52</v>
      </c>
      <c r="B8" s="5">
        <f>SUMPRODUCT(Headcount!B8:E8,Salary!B8:E8)/SUM('Headcount-mod'!B8)</f>
        <v>42354.248093841641</v>
      </c>
      <c r="C8" s="5">
        <f>Salary!F8</f>
        <v>51356</v>
      </c>
      <c r="D8" s="5">
        <f>Salary!G8</f>
        <v>57858</v>
      </c>
      <c r="E8" s="5">
        <f>Salary!H8</f>
        <v>63107</v>
      </c>
      <c r="F8" s="5">
        <f>Salary!I8</f>
        <v>68904</v>
      </c>
      <c r="G8" s="5">
        <f>Salary!J8</f>
        <v>77496</v>
      </c>
      <c r="H8" s="5">
        <f>Salary!K8</f>
        <v>79483</v>
      </c>
      <c r="I8" s="5">
        <f>Salary!L8</f>
        <v>69336</v>
      </c>
    </row>
    <row r="9" spans="1:9" x14ac:dyDescent="0.2">
      <c r="A9">
        <f t="shared" si="1"/>
        <v>57</v>
      </c>
      <c r="B9" s="5">
        <f>SUMPRODUCT(Headcount!B9:E9,Salary!B9:E9)/SUM('Headcount-mod'!B9)</f>
        <v>39961.754435218922</v>
      </c>
      <c r="C9" s="5">
        <f>Salary!F9</f>
        <v>47646</v>
      </c>
      <c r="D9" s="5">
        <f>Salary!G9</f>
        <v>53677</v>
      </c>
      <c r="E9" s="5">
        <f>Salary!H9</f>
        <v>57413</v>
      </c>
      <c r="F9" s="5">
        <f>Salary!I9</f>
        <v>60798</v>
      </c>
      <c r="G9" s="5">
        <f>Salary!J9</f>
        <v>69592</v>
      </c>
      <c r="H9" s="5">
        <f>Salary!K9</f>
        <v>80250</v>
      </c>
      <c r="I9" s="5">
        <f>Salary!L9</f>
        <v>79177</v>
      </c>
    </row>
    <row r="10" spans="1:9" x14ac:dyDescent="0.2">
      <c r="A10">
        <f t="shared" si="1"/>
        <v>62</v>
      </c>
      <c r="B10" s="5">
        <f>SUMPRODUCT(Headcount!B10:E10,Salary!B10:E10)/SUM('Headcount-mod'!B10)</f>
        <v>38006.751893770612</v>
      </c>
      <c r="C10" s="5">
        <f>Salary!F10</f>
        <v>46570</v>
      </c>
      <c r="D10" s="5">
        <f>Salary!G10</f>
        <v>51882</v>
      </c>
      <c r="E10" s="5">
        <f>Salary!H10</f>
        <v>55262</v>
      </c>
      <c r="F10" s="5">
        <f>Salary!I10</f>
        <v>57015</v>
      </c>
      <c r="G10" s="5">
        <f>Salary!J10</f>
        <v>61678</v>
      </c>
      <c r="H10" s="5">
        <f>Salary!K10</f>
        <v>69844</v>
      </c>
      <c r="I10" s="5">
        <f>Salary!L10</f>
        <v>81062</v>
      </c>
    </row>
    <row r="11" spans="1:9" x14ac:dyDescent="0.2">
      <c r="A11">
        <f t="shared" si="1"/>
        <v>67</v>
      </c>
      <c r="B11" s="5">
        <f>SUMPRODUCT(Headcount!B11:E11,Salary!B11:E11)/SUM('Headcount-mod'!B11)</f>
        <v>32579.410997086026</v>
      </c>
      <c r="C11" s="5">
        <f>Salary!F11</f>
        <v>42412</v>
      </c>
      <c r="D11" s="5">
        <f>Salary!G11</f>
        <v>48570</v>
      </c>
      <c r="E11" s="5">
        <f>Salary!H11</f>
        <v>53287</v>
      </c>
      <c r="F11" s="5">
        <f>Salary!I11</f>
        <v>55947</v>
      </c>
      <c r="G11" s="5">
        <f>Salary!J11</f>
        <v>57988</v>
      </c>
      <c r="H11" s="5">
        <f>Salary!K11</f>
        <v>62076</v>
      </c>
      <c r="I11" s="5">
        <f>Salary!L11</f>
        <v>73485</v>
      </c>
    </row>
    <row r="14" spans="1:9" x14ac:dyDescent="0.2">
      <c r="I1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B699-203D-5C42-AE1B-B6F6BCA1A3F5}">
  <dimension ref="A1:M24"/>
  <sheetViews>
    <sheetView zoomScale="150" workbookViewId="0">
      <selection activeCell="F2" sqref="F2:L11"/>
    </sheetView>
  </sheetViews>
  <sheetFormatPr baseColWidth="10" defaultRowHeight="16" x14ac:dyDescent="0.2"/>
  <cols>
    <col min="12" max="12" width="12.1640625" bestFit="1" customWidth="1"/>
  </cols>
  <sheetData>
    <row r="1" spans="1:13" x14ac:dyDescent="0.2">
      <c r="A1" t="s">
        <v>14</v>
      </c>
      <c r="B1">
        <v>1</v>
      </c>
      <c r="C1">
        <v>2</v>
      </c>
      <c r="D1">
        <v>3</v>
      </c>
      <c r="E1">
        <v>4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1</v>
      </c>
      <c r="K1" s="2" t="s">
        <v>2</v>
      </c>
      <c r="L1" s="2" t="s">
        <v>3</v>
      </c>
    </row>
    <row r="2" spans="1:13" x14ac:dyDescent="0.2">
      <c r="A2" t="s">
        <v>0</v>
      </c>
      <c r="B2" s="3">
        <v>29097</v>
      </c>
      <c r="C2" s="3">
        <v>36911</v>
      </c>
      <c r="D2" s="3">
        <v>29842</v>
      </c>
      <c r="E2" s="4">
        <v>27295</v>
      </c>
      <c r="F2" s="4">
        <v>29563</v>
      </c>
    </row>
    <row r="3" spans="1:13" x14ac:dyDescent="0.2">
      <c r="A3" t="s">
        <v>1</v>
      </c>
      <c r="B3" s="3">
        <v>35779</v>
      </c>
      <c r="C3" s="3">
        <v>46873</v>
      </c>
      <c r="D3" s="3">
        <v>48686</v>
      </c>
      <c r="E3" s="3">
        <v>50438</v>
      </c>
      <c r="F3" s="3">
        <v>51954</v>
      </c>
      <c r="G3" s="4">
        <v>40308</v>
      </c>
    </row>
    <row r="4" spans="1:13" x14ac:dyDescent="0.2">
      <c r="A4" t="s">
        <v>2</v>
      </c>
      <c r="B4" s="3">
        <v>35761</v>
      </c>
      <c r="C4" s="3">
        <v>46456</v>
      </c>
      <c r="D4" s="3">
        <v>47205</v>
      </c>
      <c r="E4" s="3">
        <v>50337</v>
      </c>
      <c r="F4" s="3">
        <v>56797</v>
      </c>
      <c r="G4" s="3">
        <v>61115</v>
      </c>
      <c r="H4" s="4">
        <v>50368</v>
      </c>
    </row>
    <row r="5" spans="1:13" x14ac:dyDescent="0.2">
      <c r="A5" t="s">
        <v>3</v>
      </c>
      <c r="B5" s="3">
        <v>35758</v>
      </c>
      <c r="C5" s="3">
        <v>46828</v>
      </c>
      <c r="D5" s="3">
        <v>47734</v>
      </c>
      <c r="E5" s="3">
        <v>49701</v>
      </c>
      <c r="F5" s="3">
        <v>56393</v>
      </c>
      <c r="G5" s="3">
        <v>64691</v>
      </c>
      <c r="H5" s="3">
        <v>66988</v>
      </c>
      <c r="I5" s="4">
        <v>54495</v>
      </c>
    </row>
    <row r="6" spans="1:13" x14ac:dyDescent="0.2">
      <c r="A6" t="s">
        <v>4</v>
      </c>
      <c r="B6" s="3">
        <v>35359</v>
      </c>
      <c r="C6" s="3">
        <v>47029</v>
      </c>
      <c r="D6" s="3">
        <v>46925</v>
      </c>
      <c r="E6" s="3">
        <v>49002</v>
      </c>
      <c r="F6" s="3">
        <v>55168</v>
      </c>
      <c r="G6" s="3">
        <v>63924</v>
      </c>
      <c r="H6" s="3">
        <v>69364</v>
      </c>
      <c r="I6" s="3">
        <v>71518</v>
      </c>
      <c r="J6" s="4">
        <v>64041</v>
      </c>
    </row>
    <row r="7" spans="1:13" x14ac:dyDescent="0.2">
      <c r="A7" t="s">
        <v>5</v>
      </c>
      <c r="B7" s="3">
        <v>35240</v>
      </c>
      <c r="C7" s="3">
        <v>46220</v>
      </c>
      <c r="D7" s="3">
        <v>46105</v>
      </c>
      <c r="E7" s="3">
        <v>48320</v>
      </c>
      <c r="F7" s="3">
        <v>53208</v>
      </c>
      <c r="G7" s="3">
        <v>61480</v>
      </c>
      <c r="H7" s="3">
        <v>67231</v>
      </c>
      <c r="I7" s="3">
        <v>73812</v>
      </c>
      <c r="J7" s="3">
        <v>76139</v>
      </c>
      <c r="K7" s="4">
        <v>66491</v>
      </c>
    </row>
    <row r="8" spans="1:13" x14ac:dyDescent="0.2">
      <c r="A8" t="s">
        <v>6</v>
      </c>
      <c r="B8" s="3">
        <v>34066</v>
      </c>
      <c r="C8" s="3">
        <v>45272</v>
      </c>
      <c r="D8" s="3">
        <v>46325</v>
      </c>
      <c r="E8" s="3">
        <v>46681</v>
      </c>
      <c r="F8" s="3">
        <v>51356</v>
      </c>
      <c r="G8" s="3">
        <v>57858</v>
      </c>
      <c r="H8" s="3">
        <v>63107</v>
      </c>
      <c r="I8" s="3">
        <v>68904</v>
      </c>
      <c r="J8" s="3">
        <v>77496</v>
      </c>
      <c r="K8" s="3">
        <v>79483</v>
      </c>
      <c r="L8" s="4">
        <v>69336</v>
      </c>
    </row>
    <row r="9" spans="1:13" x14ac:dyDescent="0.2">
      <c r="A9" t="s">
        <v>7</v>
      </c>
      <c r="B9" s="3">
        <v>32399</v>
      </c>
      <c r="C9" s="3">
        <v>42807</v>
      </c>
      <c r="D9" s="3">
        <v>44116</v>
      </c>
      <c r="E9" s="3">
        <v>43138</v>
      </c>
      <c r="F9" s="3">
        <v>47646</v>
      </c>
      <c r="G9" s="3">
        <v>53677</v>
      </c>
      <c r="H9" s="3">
        <v>57413</v>
      </c>
      <c r="I9" s="3">
        <v>60798</v>
      </c>
      <c r="J9" s="3">
        <v>69592</v>
      </c>
      <c r="K9" s="3">
        <v>80250</v>
      </c>
      <c r="L9" s="3">
        <v>79177</v>
      </c>
    </row>
    <row r="10" spans="1:13" x14ac:dyDescent="0.2">
      <c r="A10" t="s">
        <v>8</v>
      </c>
      <c r="B10" s="3">
        <v>30019</v>
      </c>
      <c r="C10" s="3">
        <v>39439</v>
      </c>
      <c r="D10" s="3">
        <v>41760</v>
      </c>
      <c r="E10" s="3">
        <v>42764</v>
      </c>
      <c r="F10" s="3">
        <v>46570</v>
      </c>
      <c r="G10" s="3">
        <v>51882</v>
      </c>
      <c r="H10" s="3">
        <v>55262</v>
      </c>
      <c r="I10" s="3">
        <v>57015</v>
      </c>
      <c r="J10" s="3">
        <v>61678</v>
      </c>
      <c r="K10" s="3">
        <v>69844</v>
      </c>
      <c r="L10" s="3">
        <v>81062</v>
      </c>
    </row>
    <row r="11" spans="1:13" x14ac:dyDescent="0.2">
      <c r="A11" t="s">
        <v>9</v>
      </c>
      <c r="B11" s="3">
        <v>25445</v>
      </c>
      <c r="C11" s="3">
        <v>34877</v>
      </c>
      <c r="D11" s="3">
        <v>35771</v>
      </c>
      <c r="E11" s="3">
        <v>36256</v>
      </c>
      <c r="F11" s="3">
        <v>42412</v>
      </c>
      <c r="G11" s="3">
        <v>48570</v>
      </c>
      <c r="H11" s="3">
        <v>53287</v>
      </c>
      <c r="I11" s="3">
        <v>55947</v>
      </c>
      <c r="J11" s="3">
        <v>57988</v>
      </c>
      <c r="K11" s="3">
        <v>62076</v>
      </c>
      <c r="L11" s="3">
        <v>73485</v>
      </c>
    </row>
    <row r="13" spans="1:13" x14ac:dyDescent="0.2">
      <c r="F13" s="1"/>
      <c r="G13" s="2"/>
      <c r="H13" s="2"/>
      <c r="I13" s="2"/>
      <c r="J13" s="2"/>
      <c r="K13" s="2"/>
      <c r="L13" s="2"/>
    </row>
    <row r="14" spans="1:13" x14ac:dyDescent="0.2">
      <c r="M14" s="5"/>
    </row>
    <row r="15" spans="1:13" x14ac:dyDescent="0.2">
      <c r="M15" s="5"/>
    </row>
    <row r="16" spans="1:13" x14ac:dyDescent="0.2">
      <c r="M16" s="5"/>
    </row>
    <row r="17" spans="2:13" x14ac:dyDescent="0.2">
      <c r="M17" s="5"/>
    </row>
    <row r="18" spans="2:13" x14ac:dyDescent="0.2">
      <c r="M18" s="5"/>
    </row>
    <row r="19" spans="2:13" x14ac:dyDescent="0.2">
      <c r="M19" s="5"/>
    </row>
    <row r="20" spans="2:13" x14ac:dyDescent="0.2">
      <c r="M20" s="5"/>
    </row>
    <row r="21" spans="2:13" x14ac:dyDescent="0.2">
      <c r="M21" s="5"/>
    </row>
    <row r="22" spans="2:13" x14ac:dyDescent="0.2">
      <c r="M22" s="5"/>
    </row>
    <row r="23" spans="2:13" x14ac:dyDescent="0.2">
      <c r="M23" s="5"/>
    </row>
    <row r="24" spans="2:13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Headcount</vt:lpstr>
      <vt:lpstr>Headcount-mod</vt:lpstr>
      <vt:lpstr>Salary-mod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Bui</dc:creator>
  <cp:lastModifiedBy>Truong Bui</cp:lastModifiedBy>
  <dcterms:created xsi:type="dcterms:W3CDTF">2022-12-05T07:04:08Z</dcterms:created>
  <dcterms:modified xsi:type="dcterms:W3CDTF">2022-12-31T14:03:49Z</dcterms:modified>
</cp:coreProperties>
</file>