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JIZY\MATCH\"/>
    </mc:Choice>
  </mc:AlternateContent>
  <xr:revisionPtr revIDLastSave="0" documentId="13_ncr:1_{A4BEF46A-EC0A-443A-BCBF-32CBA484A720}" xr6:coauthVersionLast="47" xr6:coauthVersionMax="47" xr10:uidLastSave="{00000000-0000-0000-0000-000000000000}"/>
  <bookViews>
    <workbookView xWindow="-103" yWindow="-103" windowWidth="22149" windowHeight="13320" xr2:uid="{00000000-000D-0000-FFFF-FFFF00000000}"/>
  </bookViews>
  <sheets>
    <sheet name="Sheet1" sheetId="1" r:id="rId1"/>
    <sheet name="Sheet2" sheetId="9" r:id="rId2"/>
    <sheet name="AD8138lst" sheetId="6" r:id="rId3"/>
    <sheet name="巴伦2" sheetId="5" r:id="rId4"/>
    <sheet name="巴伦1" sheetId="4" r:id="rId5"/>
    <sheet name="实测相位" sheetId="2" r:id="rId6"/>
    <sheet name="ADC零点测试" sheetId="3" r:id="rId7"/>
    <sheet name="AD8138 RIGOL" sheetId="7" r:id="rId8"/>
    <sheet name="巴伦 RIGOL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J5" i="9"/>
  <c r="H5" i="9"/>
  <c r="C5" i="9"/>
  <c r="D5" i="9" s="1"/>
  <c r="B5" i="9"/>
  <c r="B4" i="9"/>
  <c r="D4" i="9"/>
  <c r="G4" i="9" s="1"/>
  <c r="H4" i="9"/>
  <c r="J4" i="9"/>
  <c r="J3" i="9"/>
  <c r="H3" i="9"/>
  <c r="H2" i="9"/>
  <c r="G3" i="9"/>
  <c r="F3" i="9"/>
  <c r="E3" i="9"/>
  <c r="D3" i="9"/>
  <c r="J2" i="9"/>
  <c r="I2" i="9"/>
  <c r="D2" i="9"/>
  <c r="E2" i="9" s="1"/>
  <c r="B3" i="9"/>
  <c r="B2" i="9"/>
  <c r="M46" i="1"/>
  <c r="G47" i="1"/>
  <c r="H47" i="1"/>
  <c r="L46" i="1"/>
  <c r="K46" i="1"/>
  <c r="J46" i="1"/>
  <c r="H46" i="1"/>
  <c r="N33" i="1"/>
  <c r="O33" i="1"/>
  <c r="M34" i="1"/>
  <c r="M33" i="1"/>
  <c r="R51" i="1"/>
  <c r="T51" i="1" s="1"/>
  <c r="V51" i="1"/>
  <c r="X51" i="1" s="1"/>
  <c r="R52" i="1"/>
  <c r="T52" i="1" s="1"/>
  <c r="V52" i="1"/>
  <c r="X52" i="1" s="1"/>
  <c r="T55" i="1"/>
  <c r="S56" i="1"/>
  <c r="R56" i="1"/>
  <c r="R55" i="1"/>
  <c r="S55" i="1" s="1"/>
  <c r="V50" i="1"/>
  <c r="X50" i="1" s="1"/>
  <c r="V49" i="1"/>
  <c r="X49" i="1" s="1"/>
  <c r="R49" i="1"/>
  <c r="T49" i="1" s="1"/>
  <c r="R50" i="1"/>
  <c r="T50" i="1" s="1"/>
  <c r="U46" i="1"/>
  <c r="U45" i="1"/>
  <c r="R47" i="1"/>
  <c r="T47" i="1" s="1"/>
  <c r="U47" i="1" s="1"/>
  <c r="R46" i="1"/>
  <c r="T46" i="1" s="1"/>
  <c r="R45" i="1"/>
  <c r="T45" i="1" s="1"/>
  <c r="U18" i="1"/>
  <c r="W18" i="1"/>
  <c r="U19" i="1"/>
  <c r="W19" i="1"/>
  <c r="U20" i="1"/>
  <c r="W20" i="1"/>
  <c r="S40" i="1"/>
  <c r="U40" i="1" s="1"/>
  <c r="X40" i="1"/>
  <c r="X39" i="1"/>
  <c r="X41" i="1" s="1"/>
  <c r="W41" i="1" s="1"/>
  <c r="W21" i="1"/>
  <c r="Y35" i="1"/>
  <c r="Y34" i="1"/>
  <c r="X34" i="1"/>
  <c r="Y33" i="1"/>
  <c r="X33" i="1"/>
  <c r="Y25" i="1"/>
  <c r="Y26" i="1"/>
  <c r="Y27" i="1"/>
  <c r="J15" i="1"/>
  <c r="X26" i="1"/>
  <c r="Z26" i="1" s="1"/>
  <c r="X25" i="1"/>
  <c r="Z25" i="1" s="1"/>
  <c r="W22" i="1"/>
  <c r="U22" i="1"/>
  <c r="Y22" i="1" s="1"/>
  <c r="U21" i="1"/>
  <c r="T13" i="1"/>
  <c r="P13" i="1"/>
  <c r="P11" i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4" i="8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4" i="7"/>
  <c r="B3" i="8"/>
  <c r="C3" i="8"/>
  <c r="J3" i="8" s="1"/>
  <c r="F3" i="8"/>
  <c r="H3" i="8" s="1"/>
  <c r="G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4" i="8"/>
  <c r="J26" i="8"/>
  <c r="J25" i="8"/>
  <c r="K26" i="8"/>
  <c r="G62" i="8"/>
  <c r="F62" i="8"/>
  <c r="H62" i="8" s="1"/>
  <c r="I62" i="8" s="1"/>
  <c r="G61" i="8"/>
  <c r="F61" i="8"/>
  <c r="H61" i="8" s="1"/>
  <c r="I61" i="8" s="1"/>
  <c r="G60" i="8"/>
  <c r="F60" i="8"/>
  <c r="H60" i="8" s="1"/>
  <c r="I60" i="8" s="1"/>
  <c r="G59" i="8"/>
  <c r="F59" i="8"/>
  <c r="H59" i="8" s="1"/>
  <c r="I59" i="8" s="1"/>
  <c r="I58" i="8"/>
  <c r="H58" i="8"/>
  <c r="G58" i="8"/>
  <c r="F58" i="8"/>
  <c r="G57" i="8"/>
  <c r="H57" i="8" s="1"/>
  <c r="I57" i="8" s="1"/>
  <c r="F57" i="8"/>
  <c r="H56" i="8"/>
  <c r="I56" i="8" s="1"/>
  <c r="G56" i="8"/>
  <c r="F56" i="8"/>
  <c r="G55" i="8"/>
  <c r="F55" i="8"/>
  <c r="H55" i="8" s="1"/>
  <c r="I55" i="8" s="1"/>
  <c r="I54" i="8"/>
  <c r="H54" i="8"/>
  <c r="G54" i="8"/>
  <c r="F54" i="8"/>
  <c r="G53" i="8"/>
  <c r="H53" i="8" s="1"/>
  <c r="I53" i="8" s="1"/>
  <c r="F53" i="8"/>
  <c r="H52" i="8"/>
  <c r="I52" i="8" s="1"/>
  <c r="G52" i="8"/>
  <c r="F52" i="8"/>
  <c r="G51" i="8"/>
  <c r="F51" i="8"/>
  <c r="H51" i="8" s="1"/>
  <c r="I51" i="8" s="1"/>
  <c r="I50" i="8"/>
  <c r="H50" i="8"/>
  <c r="G50" i="8"/>
  <c r="F50" i="8"/>
  <c r="G49" i="8"/>
  <c r="H49" i="8" s="1"/>
  <c r="I49" i="8" s="1"/>
  <c r="F49" i="8"/>
  <c r="H48" i="8"/>
  <c r="I48" i="8" s="1"/>
  <c r="G48" i="8"/>
  <c r="F48" i="8"/>
  <c r="G47" i="8"/>
  <c r="F47" i="8"/>
  <c r="H47" i="8" s="1"/>
  <c r="I47" i="8" s="1"/>
  <c r="I46" i="8"/>
  <c r="H46" i="8"/>
  <c r="G46" i="8"/>
  <c r="F46" i="8"/>
  <c r="G45" i="8"/>
  <c r="H45" i="8" s="1"/>
  <c r="I45" i="8" s="1"/>
  <c r="F45" i="8"/>
  <c r="H44" i="8"/>
  <c r="I44" i="8" s="1"/>
  <c r="G44" i="8"/>
  <c r="F44" i="8"/>
  <c r="G43" i="8"/>
  <c r="F43" i="8"/>
  <c r="H43" i="8" s="1"/>
  <c r="I43" i="8" s="1"/>
  <c r="I42" i="8"/>
  <c r="H42" i="8"/>
  <c r="G42" i="8"/>
  <c r="F42" i="8"/>
  <c r="G41" i="8"/>
  <c r="H41" i="8" s="1"/>
  <c r="I41" i="8" s="1"/>
  <c r="F41" i="8"/>
  <c r="H40" i="8"/>
  <c r="I40" i="8" s="1"/>
  <c r="G40" i="8"/>
  <c r="F40" i="8"/>
  <c r="G39" i="8"/>
  <c r="F39" i="8"/>
  <c r="H39" i="8" s="1"/>
  <c r="I39" i="8" s="1"/>
  <c r="I38" i="8"/>
  <c r="H38" i="8"/>
  <c r="G38" i="8"/>
  <c r="F38" i="8"/>
  <c r="G37" i="8"/>
  <c r="H37" i="8" s="1"/>
  <c r="I37" i="8" s="1"/>
  <c r="F37" i="8"/>
  <c r="H36" i="8"/>
  <c r="I36" i="8" s="1"/>
  <c r="G36" i="8"/>
  <c r="F36" i="8"/>
  <c r="G35" i="8"/>
  <c r="F35" i="8"/>
  <c r="H35" i="8" s="1"/>
  <c r="I35" i="8" s="1"/>
  <c r="I34" i="8"/>
  <c r="H34" i="8"/>
  <c r="G34" i="8"/>
  <c r="F34" i="8"/>
  <c r="G33" i="8"/>
  <c r="H33" i="8" s="1"/>
  <c r="I33" i="8" s="1"/>
  <c r="F33" i="8"/>
  <c r="H32" i="8"/>
  <c r="I32" i="8" s="1"/>
  <c r="G32" i="8"/>
  <c r="F32" i="8"/>
  <c r="G31" i="8"/>
  <c r="F31" i="8"/>
  <c r="H31" i="8" s="1"/>
  <c r="I31" i="8" s="1"/>
  <c r="I30" i="8"/>
  <c r="H30" i="8"/>
  <c r="G30" i="8"/>
  <c r="F30" i="8"/>
  <c r="G29" i="8"/>
  <c r="H29" i="8" s="1"/>
  <c r="I29" i="8" s="1"/>
  <c r="F29" i="8"/>
  <c r="H28" i="8"/>
  <c r="I28" i="8" s="1"/>
  <c r="G28" i="8"/>
  <c r="F28" i="8"/>
  <c r="G27" i="8"/>
  <c r="F27" i="8"/>
  <c r="H27" i="8" s="1"/>
  <c r="I27" i="8" s="1"/>
  <c r="G26" i="8"/>
  <c r="F26" i="8"/>
  <c r="H26" i="8" s="1"/>
  <c r="C26" i="8"/>
  <c r="B26" i="8"/>
  <c r="G25" i="8"/>
  <c r="F25" i="8"/>
  <c r="H25" i="8" s="1"/>
  <c r="K25" i="8" s="1"/>
  <c r="B25" i="8"/>
  <c r="C25" i="8" s="1"/>
  <c r="G24" i="8"/>
  <c r="F24" i="8"/>
  <c r="H24" i="8" s="1"/>
  <c r="K24" i="8" s="1"/>
  <c r="B24" i="8"/>
  <c r="C24" i="8" s="1"/>
  <c r="J23" i="8"/>
  <c r="G23" i="8"/>
  <c r="F23" i="8"/>
  <c r="H23" i="8" s="1"/>
  <c r="K23" i="8" s="1"/>
  <c r="C23" i="8"/>
  <c r="B23" i="8"/>
  <c r="G22" i="8"/>
  <c r="F22" i="8"/>
  <c r="H22" i="8" s="1"/>
  <c r="K22" i="8" s="1"/>
  <c r="B22" i="8"/>
  <c r="C22" i="8" s="1"/>
  <c r="J21" i="8"/>
  <c r="G21" i="8"/>
  <c r="F21" i="8"/>
  <c r="H21" i="8" s="1"/>
  <c r="C21" i="8"/>
  <c r="B21" i="8"/>
  <c r="G20" i="8"/>
  <c r="F20" i="8"/>
  <c r="H20" i="8" s="1"/>
  <c r="K20" i="8" s="1"/>
  <c r="B20" i="8"/>
  <c r="C20" i="8" s="1"/>
  <c r="J19" i="8"/>
  <c r="G19" i="8"/>
  <c r="F19" i="8"/>
  <c r="H19" i="8" s="1"/>
  <c r="C19" i="8"/>
  <c r="B19" i="8"/>
  <c r="G18" i="8"/>
  <c r="F18" i="8"/>
  <c r="H18" i="8" s="1"/>
  <c r="K18" i="8" s="1"/>
  <c r="B18" i="8"/>
  <c r="C18" i="8" s="1"/>
  <c r="J17" i="8"/>
  <c r="G17" i="8"/>
  <c r="F17" i="8"/>
  <c r="H17" i="8" s="1"/>
  <c r="C17" i="8"/>
  <c r="B17" i="8"/>
  <c r="G16" i="8"/>
  <c r="F16" i="8"/>
  <c r="H16" i="8" s="1"/>
  <c r="K16" i="8" s="1"/>
  <c r="C16" i="8"/>
  <c r="J16" i="8" s="1"/>
  <c r="B16" i="8"/>
  <c r="J15" i="8"/>
  <c r="G15" i="8"/>
  <c r="F15" i="8"/>
  <c r="H15" i="8" s="1"/>
  <c r="C15" i="8"/>
  <c r="B15" i="8"/>
  <c r="H14" i="8"/>
  <c r="K14" i="8" s="1"/>
  <c r="G14" i="8"/>
  <c r="F14" i="8"/>
  <c r="C14" i="8"/>
  <c r="J14" i="8" s="1"/>
  <c r="B14" i="8"/>
  <c r="J13" i="8"/>
  <c r="G13" i="8"/>
  <c r="F13" i="8"/>
  <c r="H13" i="8" s="1"/>
  <c r="C13" i="8"/>
  <c r="B13" i="8"/>
  <c r="G12" i="8"/>
  <c r="F12" i="8"/>
  <c r="H12" i="8" s="1"/>
  <c r="K12" i="8" s="1"/>
  <c r="C12" i="8"/>
  <c r="J12" i="8" s="1"/>
  <c r="B12" i="8"/>
  <c r="J11" i="8"/>
  <c r="G11" i="8"/>
  <c r="F11" i="8"/>
  <c r="H11" i="8" s="1"/>
  <c r="C11" i="8"/>
  <c r="B11" i="8"/>
  <c r="G10" i="8"/>
  <c r="F10" i="8"/>
  <c r="H10" i="8" s="1"/>
  <c r="K10" i="8" s="1"/>
  <c r="C10" i="8"/>
  <c r="J10" i="8" s="1"/>
  <c r="B10" i="8"/>
  <c r="J9" i="8"/>
  <c r="G9" i="8"/>
  <c r="F9" i="8"/>
  <c r="H9" i="8" s="1"/>
  <c r="C9" i="8"/>
  <c r="B9" i="8"/>
  <c r="G8" i="8"/>
  <c r="F8" i="8"/>
  <c r="H8" i="8" s="1"/>
  <c r="K8" i="8" s="1"/>
  <c r="C8" i="8"/>
  <c r="J8" i="8" s="1"/>
  <c r="B8" i="8"/>
  <c r="J7" i="8"/>
  <c r="G7" i="8"/>
  <c r="F7" i="8"/>
  <c r="H7" i="8" s="1"/>
  <c r="K7" i="8" s="1"/>
  <c r="C7" i="8"/>
  <c r="B7" i="8"/>
  <c r="G6" i="8"/>
  <c r="F6" i="8"/>
  <c r="H6" i="8" s="1"/>
  <c r="K6" i="8" s="1"/>
  <c r="C6" i="8"/>
  <c r="J6" i="8" s="1"/>
  <c r="B6" i="8"/>
  <c r="J5" i="8"/>
  <c r="G5" i="8"/>
  <c r="F5" i="8"/>
  <c r="H5" i="8" s="1"/>
  <c r="C5" i="8"/>
  <c r="B5" i="8"/>
  <c r="G4" i="8"/>
  <c r="F4" i="8"/>
  <c r="H4" i="8" s="1"/>
  <c r="K4" i="8" s="1"/>
  <c r="C4" i="8"/>
  <c r="J4" i="8" s="1"/>
  <c r="B4" i="8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4" i="7"/>
  <c r="C5" i="7"/>
  <c r="C6" i="7"/>
  <c r="C7" i="7"/>
  <c r="C8" i="7"/>
  <c r="C9" i="7"/>
  <c r="C10" i="7"/>
  <c r="C11" i="7"/>
  <c r="C12" i="7"/>
  <c r="C13" i="7"/>
  <c r="C14" i="7"/>
  <c r="C15" i="7"/>
  <c r="C16" i="7"/>
  <c r="C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C17" i="7" s="1"/>
  <c r="B18" i="7"/>
  <c r="C18" i="7" s="1"/>
  <c r="B19" i="7"/>
  <c r="C19" i="7" s="1"/>
  <c r="B20" i="7"/>
  <c r="C20" i="7" s="1"/>
  <c r="B21" i="7"/>
  <c r="C21" i="7" s="1"/>
  <c r="B22" i="7"/>
  <c r="C22" i="7" s="1"/>
  <c r="B23" i="7"/>
  <c r="C23" i="7" s="1"/>
  <c r="B24" i="7"/>
  <c r="C24" i="7" s="1"/>
  <c r="B25" i="7"/>
  <c r="C25" i="7" s="1"/>
  <c r="B26" i="7"/>
  <c r="C26" i="7" s="1"/>
  <c r="B4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H56" i="7" s="1"/>
  <c r="I56" i="7" s="1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H48" i="7" s="1"/>
  <c r="I48" i="7" s="1"/>
  <c r="G47" i="7"/>
  <c r="F47" i="7"/>
  <c r="H47" i="7" s="1"/>
  <c r="I47" i="7" s="1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H40" i="7" s="1"/>
  <c r="I40" i="7" s="1"/>
  <c r="G39" i="7"/>
  <c r="F39" i="7"/>
  <c r="H39" i="7" s="1"/>
  <c r="I39" i="7" s="1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H32" i="7" s="1"/>
  <c r="I32" i="7" s="1"/>
  <c r="G31" i="7"/>
  <c r="F31" i="7"/>
  <c r="H31" i="7" s="1"/>
  <c r="I31" i="7" s="1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H24" i="7" s="1"/>
  <c r="G23" i="7"/>
  <c r="F23" i="7"/>
  <c r="H23" i="7" s="1"/>
  <c r="G22" i="7"/>
  <c r="F22" i="7"/>
  <c r="G21" i="7"/>
  <c r="F21" i="7"/>
  <c r="G20" i="7"/>
  <c r="F20" i="7"/>
  <c r="H20" i="7" s="1"/>
  <c r="G19" i="7"/>
  <c r="F19" i="7"/>
  <c r="H19" i="7" s="1"/>
  <c r="G18" i="7"/>
  <c r="F18" i="7"/>
  <c r="G17" i="7"/>
  <c r="F17" i="7"/>
  <c r="H17" i="7" s="1"/>
  <c r="G16" i="7"/>
  <c r="F16" i="7"/>
  <c r="G15" i="7"/>
  <c r="F15" i="7"/>
  <c r="G14" i="7"/>
  <c r="F14" i="7"/>
  <c r="H14" i="7" s="1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H6" i="7" s="1"/>
  <c r="G5" i="7"/>
  <c r="F5" i="7"/>
  <c r="G4" i="7"/>
  <c r="F4" i="7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3" i="5"/>
  <c r="H70" i="6"/>
  <c r="H71" i="6"/>
  <c r="H72" i="6"/>
  <c r="H7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4" i="6"/>
  <c r="S16" i="1"/>
  <c r="T16" i="1"/>
  <c r="T12" i="1"/>
  <c r="U12" i="1" s="1"/>
  <c r="V12" i="1"/>
  <c r="V11" i="1"/>
  <c r="W11" i="1" s="1"/>
  <c r="U11" i="1"/>
  <c r="T11" i="1"/>
  <c r="G5" i="6"/>
  <c r="G6" i="6"/>
  <c r="G7" i="6"/>
  <c r="G8" i="6"/>
  <c r="G9" i="6"/>
  <c r="G10" i="6"/>
  <c r="G11" i="6"/>
  <c r="G12" i="6"/>
  <c r="G13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4" i="6"/>
  <c r="D5" i="5"/>
  <c r="F5" i="5" s="1"/>
  <c r="G5" i="5" s="1"/>
  <c r="E5" i="5"/>
  <c r="D3" i="5"/>
  <c r="F3" i="5" s="1"/>
  <c r="G3" i="5" s="1"/>
  <c r="E3" i="5"/>
  <c r="D72" i="6"/>
  <c r="F72" i="6" s="1"/>
  <c r="E72" i="6"/>
  <c r="E73" i="6"/>
  <c r="D73" i="6"/>
  <c r="E71" i="6"/>
  <c r="D71" i="6"/>
  <c r="E70" i="6"/>
  <c r="D70" i="6"/>
  <c r="E69" i="6"/>
  <c r="D69" i="6"/>
  <c r="F69" i="6" s="1"/>
  <c r="E68" i="6"/>
  <c r="D68" i="6"/>
  <c r="E67" i="6"/>
  <c r="D67" i="6"/>
  <c r="E66" i="6"/>
  <c r="D66" i="6"/>
  <c r="E65" i="6"/>
  <c r="D65" i="6"/>
  <c r="E64" i="6"/>
  <c r="D64" i="6"/>
  <c r="E63" i="6"/>
  <c r="D63" i="6"/>
  <c r="F63" i="6" s="1"/>
  <c r="E62" i="6"/>
  <c r="D62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52" i="6"/>
  <c r="D52" i="6"/>
  <c r="F52" i="6" s="1"/>
  <c r="E51" i="6"/>
  <c r="D51" i="6"/>
  <c r="E50" i="6"/>
  <c r="D50" i="6"/>
  <c r="E49" i="6"/>
  <c r="D49" i="6"/>
  <c r="E48" i="6"/>
  <c r="D48" i="6"/>
  <c r="F48" i="6" s="1"/>
  <c r="E47" i="6"/>
  <c r="D47" i="6"/>
  <c r="E46" i="6"/>
  <c r="D46" i="6"/>
  <c r="E45" i="6"/>
  <c r="D45" i="6"/>
  <c r="E44" i="6"/>
  <c r="D44" i="6"/>
  <c r="F44" i="6" s="1"/>
  <c r="E43" i="6"/>
  <c r="D43" i="6"/>
  <c r="E42" i="6"/>
  <c r="D42" i="6"/>
  <c r="E41" i="6"/>
  <c r="D41" i="6"/>
  <c r="E40" i="6"/>
  <c r="D40" i="6"/>
  <c r="F40" i="6" s="1"/>
  <c r="E39" i="6"/>
  <c r="D39" i="6"/>
  <c r="E38" i="6"/>
  <c r="D38" i="6"/>
  <c r="F38" i="6" s="1"/>
  <c r="E37" i="6"/>
  <c r="D37" i="6"/>
  <c r="E36" i="6"/>
  <c r="D36" i="6"/>
  <c r="F36" i="6" s="1"/>
  <c r="E35" i="6"/>
  <c r="D35" i="6"/>
  <c r="E34" i="6"/>
  <c r="D34" i="6"/>
  <c r="E33" i="6"/>
  <c r="D33" i="6"/>
  <c r="E32" i="6"/>
  <c r="D32" i="6"/>
  <c r="F32" i="6" s="1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F24" i="6" s="1"/>
  <c r="E23" i="6"/>
  <c r="D23" i="6"/>
  <c r="E22" i="6"/>
  <c r="D22" i="6"/>
  <c r="E21" i="6"/>
  <c r="D21" i="6"/>
  <c r="E20" i="6"/>
  <c r="D20" i="6"/>
  <c r="F20" i="6" s="1"/>
  <c r="E19" i="6"/>
  <c r="D19" i="6"/>
  <c r="E18" i="6"/>
  <c r="D18" i="6"/>
  <c r="E17" i="6"/>
  <c r="D17" i="6"/>
  <c r="E16" i="6"/>
  <c r="D16" i="6"/>
  <c r="E15" i="6"/>
  <c r="D15" i="6"/>
  <c r="E14" i="6"/>
  <c r="D14" i="6"/>
  <c r="F14" i="6" s="1"/>
  <c r="E13" i="6"/>
  <c r="D13" i="6"/>
  <c r="F13" i="6" s="1"/>
  <c r="E12" i="6"/>
  <c r="D12" i="6"/>
  <c r="F12" i="6" s="1"/>
  <c r="E11" i="6"/>
  <c r="D11" i="6"/>
  <c r="E10" i="6"/>
  <c r="D10" i="6"/>
  <c r="E9" i="6"/>
  <c r="D9" i="6"/>
  <c r="E8" i="6"/>
  <c r="D8" i="6"/>
  <c r="E7" i="6"/>
  <c r="D7" i="6"/>
  <c r="E6" i="6"/>
  <c r="D6" i="6"/>
  <c r="F6" i="6" s="1"/>
  <c r="E5" i="6"/>
  <c r="D5" i="6"/>
  <c r="F5" i="6" s="1"/>
  <c r="E4" i="6"/>
  <c r="D4" i="6"/>
  <c r="F4" i="6" s="1"/>
  <c r="N21" i="5"/>
  <c r="O21" i="5"/>
  <c r="P21" i="5"/>
  <c r="Q21" i="5"/>
  <c r="M21" i="5"/>
  <c r="D30" i="5"/>
  <c r="F30" i="5" s="1"/>
  <c r="G30" i="5" s="1"/>
  <c r="E30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F39" i="5" s="1"/>
  <c r="G39" i="5" s="1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F31" i="5" s="1"/>
  <c r="G31" i="5" s="1"/>
  <c r="E29" i="5"/>
  <c r="D29" i="5"/>
  <c r="E28" i="5"/>
  <c r="D28" i="5"/>
  <c r="F28" i="5" s="1"/>
  <c r="G28" i="5" s="1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F15" i="5" s="1"/>
  <c r="G15" i="5" s="1"/>
  <c r="E14" i="5"/>
  <c r="D14" i="5"/>
  <c r="E13" i="5"/>
  <c r="D13" i="5"/>
  <c r="E12" i="5"/>
  <c r="D12" i="5"/>
  <c r="E11" i="5"/>
  <c r="D11" i="5"/>
  <c r="F11" i="5" s="1"/>
  <c r="G11" i="5" s="1"/>
  <c r="E10" i="5"/>
  <c r="D10" i="5"/>
  <c r="E9" i="5"/>
  <c r="D9" i="5"/>
  <c r="E8" i="5"/>
  <c r="D8" i="5"/>
  <c r="E7" i="5"/>
  <c r="D7" i="5"/>
  <c r="E6" i="5"/>
  <c r="D6" i="5"/>
  <c r="E4" i="5"/>
  <c r="D4" i="5"/>
  <c r="D171" i="4"/>
  <c r="F171" i="4" s="1"/>
  <c r="E171" i="4"/>
  <c r="D172" i="4"/>
  <c r="F172" i="4" s="1"/>
  <c r="E172" i="4"/>
  <c r="D173" i="4"/>
  <c r="E173" i="4"/>
  <c r="D174" i="4"/>
  <c r="F174" i="4" s="1"/>
  <c r="E174" i="4"/>
  <c r="D175" i="4"/>
  <c r="F175" i="4" s="1"/>
  <c r="E175" i="4"/>
  <c r="D176" i="4"/>
  <c r="F176" i="4" s="1"/>
  <c r="E176" i="4"/>
  <c r="D141" i="4"/>
  <c r="E141" i="4"/>
  <c r="D142" i="4"/>
  <c r="E142" i="4"/>
  <c r="D143" i="4"/>
  <c r="F143" i="4" s="1"/>
  <c r="E143" i="4"/>
  <c r="D144" i="4"/>
  <c r="F144" i="4" s="1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F151" i="4" s="1"/>
  <c r="E151" i="4"/>
  <c r="D152" i="4"/>
  <c r="E152" i="4"/>
  <c r="D153" i="4"/>
  <c r="E153" i="4"/>
  <c r="D154" i="4"/>
  <c r="F154" i="4" s="1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F167" i="4" s="1"/>
  <c r="E167" i="4"/>
  <c r="D168" i="4"/>
  <c r="E168" i="4"/>
  <c r="D169" i="4"/>
  <c r="E169" i="4"/>
  <c r="D170" i="4"/>
  <c r="E170" i="4"/>
  <c r="D136" i="4"/>
  <c r="D137" i="4"/>
  <c r="D138" i="4"/>
  <c r="D139" i="4"/>
  <c r="D140" i="4"/>
  <c r="E135" i="4"/>
  <c r="E136" i="4"/>
  <c r="E137" i="4"/>
  <c r="E138" i="4"/>
  <c r="E139" i="4"/>
  <c r="E140" i="4"/>
  <c r="D135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28" i="4"/>
  <c r="D29" i="4"/>
  <c r="D30" i="4"/>
  <c r="D31" i="4"/>
  <c r="D32" i="4"/>
  <c r="D33" i="4"/>
  <c r="D34" i="4"/>
  <c r="D35" i="4"/>
  <c r="D36" i="4"/>
  <c r="D37" i="4"/>
  <c r="D38" i="4"/>
  <c r="E27" i="4"/>
  <c r="E28" i="4"/>
  <c r="E29" i="4"/>
  <c r="E30" i="4"/>
  <c r="E31" i="4"/>
  <c r="E32" i="4"/>
  <c r="E33" i="4"/>
  <c r="E34" i="4"/>
  <c r="E35" i="4"/>
  <c r="E36" i="4"/>
  <c r="E37" i="4"/>
  <c r="E38" i="4"/>
  <c r="D27" i="4"/>
  <c r="D16" i="4"/>
  <c r="D17" i="4"/>
  <c r="D18" i="4"/>
  <c r="D19" i="4"/>
  <c r="D20" i="4"/>
  <c r="D21" i="4"/>
  <c r="D22" i="4"/>
  <c r="D23" i="4"/>
  <c r="D24" i="4"/>
  <c r="D25" i="4"/>
  <c r="D26" i="4"/>
  <c r="E15" i="4"/>
  <c r="D15" i="4"/>
  <c r="F15" i="4" s="1"/>
  <c r="D14" i="4"/>
  <c r="E13" i="4"/>
  <c r="E14" i="4"/>
  <c r="E16" i="4"/>
  <c r="E17" i="4"/>
  <c r="E18" i="4"/>
  <c r="E19" i="4"/>
  <c r="E20" i="4"/>
  <c r="E21" i="4"/>
  <c r="E22" i="4"/>
  <c r="E23" i="4"/>
  <c r="E24" i="4"/>
  <c r="E25" i="4"/>
  <c r="E26" i="4"/>
  <c r="D13" i="4"/>
  <c r="E12" i="4"/>
  <c r="D12" i="4"/>
  <c r="D10" i="4"/>
  <c r="E10" i="4"/>
  <c r="D4" i="4"/>
  <c r="E4" i="4"/>
  <c r="D5" i="4"/>
  <c r="E5" i="4"/>
  <c r="D6" i="4"/>
  <c r="E6" i="4"/>
  <c r="D7" i="4"/>
  <c r="E7" i="4"/>
  <c r="D8" i="4"/>
  <c r="E8" i="4"/>
  <c r="D9" i="4"/>
  <c r="F9" i="4" s="1"/>
  <c r="E9" i="4"/>
  <c r="E11" i="4"/>
  <c r="D11" i="4"/>
  <c r="E3" i="4"/>
  <c r="D3" i="4"/>
  <c r="D4" i="3"/>
  <c r="D3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3" i="3"/>
  <c r="C2" i="3"/>
  <c r="F2" i="3"/>
  <c r="D6" i="3"/>
  <c r="D7" i="3" s="1"/>
  <c r="J20" i="1"/>
  <c r="H20" i="1"/>
  <c r="J19" i="1"/>
  <c r="K19" i="1" s="1"/>
  <c r="E11" i="1"/>
  <c r="F11" i="1" s="1"/>
  <c r="E12" i="1"/>
  <c r="F12" i="1" s="1"/>
  <c r="E15" i="1"/>
  <c r="F15" i="1" s="1"/>
  <c r="E16" i="1"/>
  <c r="F16" i="1" s="1"/>
  <c r="E17" i="1"/>
  <c r="F17" i="1" s="1"/>
  <c r="J41" i="1"/>
  <c r="H41" i="1"/>
  <c r="D41" i="1"/>
  <c r="J40" i="1"/>
  <c r="H40" i="1"/>
  <c r="K40" i="1" s="1"/>
  <c r="L40" i="1" s="1"/>
  <c r="D40" i="1"/>
  <c r="J39" i="1"/>
  <c r="H39" i="1"/>
  <c r="K39" i="1" s="1"/>
  <c r="L39" i="1" s="1"/>
  <c r="D39" i="1"/>
  <c r="J38" i="1"/>
  <c r="H38" i="1"/>
  <c r="D38" i="1"/>
  <c r="J37" i="1"/>
  <c r="H37" i="1"/>
  <c r="D37" i="1"/>
  <c r="J36" i="1"/>
  <c r="H36" i="1"/>
  <c r="D36" i="1"/>
  <c r="J35" i="1"/>
  <c r="H35" i="1"/>
  <c r="D35" i="1"/>
  <c r="J34" i="1"/>
  <c r="H34" i="1"/>
  <c r="D34" i="1"/>
  <c r="J33" i="1"/>
  <c r="H33" i="1"/>
  <c r="D33" i="1"/>
  <c r="J32" i="1"/>
  <c r="H32" i="1"/>
  <c r="K32" i="1" s="1"/>
  <c r="L32" i="1" s="1"/>
  <c r="D32" i="1"/>
  <c r="J31" i="1"/>
  <c r="H31" i="1"/>
  <c r="D31" i="1"/>
  <c r="J30" i="1"/>
  <c r="N30" i="1" s="1"/>
  <c r="H30" i="1"/>
  <c r="K30" i="1" s="1"/>
  <c r="L30" i="1" s="1"/>
  <c r="D30" i="1"/>
  <c r="J29" i="1"/>
  <c r="N29" i="1" s="1"/>
  <c r="H29" i="1"/>
  <c r="K29" i="1" s="1"/>
  <c r="L29" i="1" s="1"/>
  <c r="D29" i="1"/>
  <c r="J28" i="1"/>
  <c r="H28" i="1"/>
  <c r="K28" i="1" s="1"/>
  <c r="L28" i="1" s="1"/>
  <c r="D28" i="1"/>
  <c r="J27" i="1"/>
  <c r="H27" i="1"/>
  <c r="K27" i="1" s="1"/>
  <c r="L27" i="1" s="1"/>
  <c r="D27" i="1"/>
  <c r="J26" i="1"/>
  <c r="N26" i="1" s="1"/>
  <c r="H26" i="1"/>
  <c r="D26" i="1"/>
  <c r="D18" i="1"/>
  <c r="E18" i="1" s="1"/>
  <c r="F18" i="1" s="1"/>
  <c r="H18" i="1"/>
  <c r="J18" i="1"/>
  <c r="J17" i="1"/>
  <c r="H17" i="1"/>
  <c r="D17" i="1"/>
  <c r="J16" i="1"/>
  <c r="H16" i="1"/>
  <c r="D16" i="1"/>
  <c r="H15" i="1"/>
  <c r="D15" i="1"/>
  <c r="J14" i="1"/>
  <c r="H14" i="1"/>
  <c r="D14" i="1"/>
  <c r="E14" i="1" s="1"/>
  <c r="F14" i="1" s="1"/>
  <c r="D13" i="1"/>
  <c r="E13" i="1" s="1"/>
  <c r="F13" i="1" s="1"/>
  <c r="H13" i="1"/>
  <c r="K13" i="1" s="1"/>
  <c r="L13" i="1" s="1"/>
  <c r="J13" i="1"/>
  <c r="D12" i="1"/>
  <c r="H12" i="1"/>
  <c r="J12" i="1"/>
  <c r="H11" i="1"/>
  <c r="J11" i="1"/>
  <c r="D11" i="1"/>
  <c r="D10" i="1"/>
  <c r="E10" i="1" s="1"/>
  <c r="F10" i="1" s="1"/>
  <c r="H10" i="1"/>
  <c r="J10" i="1"/>
  <c r="J9" i="1"/>
  <c r="H9" i="1"/>
  <c r="D9" i="1"/>
  <c r="E9" i="1" s="1"/>
  <c r="F9" i="1" s="1"/>
  <c r="D8" i="1"/>
  <c r="E8" i="1" s="1"/>
  <c r="F8" i="1" s="1"/>
  <c r="H8" i="1"/>
  <c r="J8" i="1"/>
  <c r="D7" i="1"/>
  <c r="E7" i="1" s="1"/>
  <c r="F7" i="1" s="1"/>
  <c r="H7" i="1"/>
  <c r="J7" i="1"/>
  <c r="J4" i="1"/>
  <c r="J5" i="1"/>
  <c r="J6" i="1"/>
  <c r="H4" i="1"/>
  <c r="H5" i="1"/>
  <c r="H6" i="1"/>
  <c r="K6" i="1" s="1"/>
  <c r="L6" i="1" s="1"/>
  <c r="D6" i="1"/>
  <c r="E6" i="1" s="1"/>
  <c r="F6" i="1" s="1"/>
  <c r="D5" i="1"/>
  <c r="E5" i="1" s="1"/>
  <c r="F5" i="1" s="1"/>
  <c r="W2" i="1"/>
  <c r="W4" i="1"/>
  <c r="V4" i="1"/>
  <c r="D4" i="1"/>
  <c r="E4" i="1" s="1"/>
  <c r="F4" i="1" s="1"/>
  <c r="K15" i="2"/>
  <c r="K41" i="2"/>
  <c r="K29" i="2"/>
  <c r="K31" i="2"/>
  <c r="K33" i="2"/>
  <c r="K35" i="2"/>
  <c r="K37" i="2"/>
  <c r="K39" i="2"/>
  <c r="K5" i="2"/>
  <c r="K7" i="2"/>
  <c r="K9" i="2"/>
  <c r="K11" i="2"/>
  <c r="K13" i="2"/>
  <c r="K17" i="2"/>
  <c r="K19" i="2"/>
  <c r="K21" i="2"/>
  <c r="K23" i="2"/>
  <c r="K25" i="2"/>
  <c r="K27" i="2"/>
  <c r="K3" i="2"/>
  <c r="J4" i="2"/>
  <c r="J6" i="2"/>
  <c r="F5" i="9" l="1"/>
  <c r="E4" i="9"/>
  <c r="F4" i="9" s="1"/>
  <c r="F2" i="9"/>
  <c r="G2" i="9"/>
  <c r="Y52" i="1"/>
  <c r="Z52" i="1" s="1"/>
  <c r="Y51" i="1"/>
  <c r="Z51" i="1" s="1"/>
  <c r="Y49" i="1"/>
  <c r="Z49" i="1" s="1"/>
  <c r="X27" i="1"/>
  <c r="K35" i="1"/>
  <c r="L35" i="1" s="1"/>
  <c r="Y50" i="1"/>
  <c r="Z50" i="1" s="1"/>
  <c r="P12" i="1"/>
  <c r="K20" i="1"/>
  <c r="Z34" i="1"/>
  <c r="X35" i="1"/>
  <c r="Z33" i="1"/>
  <c r="I3" i="8"/>
  <c r="K3" i="8"/>
  <c r="K9" i="8"/>
  <c r="K19" i="8"/>
  <c r="K13" i="8"/>
  <c r="K17" i="8"/>
  <c r="K21" i="8"/>
  <c r="K11" i="8"/>
  <c r="K5" i="8"/>
  <c r="K15" i="8"/>
  <c r="J18" i="8"/>
  <c r="J24" i="8"/>
  <c r="J22" i="8"/>
  <c r="J20" i="8"/>
  <c r="H10" i="7"/>
  <c r="H25" i="7"/>
  <c r="H33" i="7"/>
  <c r="I33" i="7" s="1"/>
  <c r="H7" i="7"/>
  <c r="H15" i="7"/>
  <c r="H21" i="7"/>
  <c r="H28" i="7"/>
  <c r="I28" i="7" s="1"/>
  <c r="H36" i="7"/>
  <c r="I36" i="7" s="1"/>
  <c r="H44" i="7"/>
  <c r="I44" i="7" s="1"/>
  <c r="H52" i="7"/>
  <c r="I52" i="7" s="1"/>
  <c r="H60" i="7"/>
  <c r="I60" i="7" s="1"/>
  <c r="I25" i="7"/>
  <c r="H26" i="7"/>
  <c r="I26" i="7" s="1"/>
  <c r="H34" i="7"/>
  <c r="I34" i="7" s="1"/>
  <c r="H42" i="7"/>
  <c r="I42" i="7" s="1"/>
  <c r="H50" i="7"/>
  <c r="I50" i="7" s="1"/>
  <c r="H16" i="7"/>
  <c r="H4" i="7"/>
  <c r="H12" i="7"/>
  <c r="H18" i="7"/>
  <c r="H22" i="7"/>
  <c r="H30" i="7"/>
  <c r="I30" i="7" s="1"/>
  <c r="H38" i="7"/>
  <c r="I38" i="7" s="1"/>
  <c r="H46" i="7"/>
  <c r="I46" i="7" s="1"/>
  <c r="H49" i="7"/>
  <c r="I49" i="7" s="1"/>
  <c r="H9" i="7"/>
  <c r="H27" i="7"/>
  <c r="I27" i="7" s="1"/>
  <c r="H35" i="7"/>
  <c r="I35" i="7" s="1"/>
  <c r="H43" i="7"/>
  <c r="I43" i="7" s="1"/>
  <c r="H51" i="7"/>
  <c r="I51" i="7" s="1"/>
  <c r="H5" i="7"/>
  <c r="H13" i="7"/>
  <c r="H29" i="7"/>
  <c r="I29" i="7" s="1"/>
  <c r="H37" i="7"/>
  <c r="I37" i="7" s="1"/>
  <c r="H45" i="7"/>
  <c r="I45" i="7" s="1"/>
  <c r="H61" i="7"/>
  <c r="I61" i="7" s="1"/>
  <c r="H41" i="7"/>
  <c r="I41" i="7" s="1"/>
  <c r="H8" i="7"/>
  <c r="H62" i="7"/>
  <c r="I62" i="7" s="1"/>
  <c r="H11" i="7"/>
  <c r="H57" i="7"/>
  <c r="I57" i="7" s="1"/>
  <c r="H58" i="7"/>
  <c r="I58" i="7" s="1"/>
  <c r="H59" i="7"/>
  <c r="I59" i="7" s="1"/>
  <c r="H54" i="7"/>
  <c r="I54" i="7" s="1"/>
  <c r="H55" i="7"/>
  <c r="I55" i="7" s="1"/>
  <c r="H53" i="7"/>
  <c r="I53" i="7" s="1"/>
  <c r="W12" i="1"/>
  <c r="F10" i="5"/>
  <c r="G10" i="5" s="1"/>
  <c r="F26" i="5"/>
  <c r="G26" i="5" s="1"/>
  <c r="F43" i="5"/>
  <c r="F47" i="5"/>
  <c r="F9" i="5"/>
  <c r="G9" i="5" s="1"/>
  <c r="F17" i="5"/>
  <c r="G17" i="5" s="1"/>
  <c r="F25" i="5"/>
  <c r="G25" i="5" s="1"/>
  <c r="F42" i="5"/>
  <c r="F45" i="5"/>
  <c r="F32" i="5"/>
  <c r="G32" i="5" s="1"/>
  <c r="F8" i="5"/>
  <c r="G8" i="5" s="1"/>
  <c r="F33" i="5"/>
  <c r="G33" i="5" s="1"/>
  <c r="F44" i="5"/>
  <c r="F29" i="5"/>
  <c r="G29" i="5" s="1"/>
  <c r="F38" i="5"/>
  <c r="G38" i="5" s="1"/>
  <c r="F46" i="5"/>
  <c r="F24" i="5"/>
  <c r="G24" i="5" s="1"/>
  <c r="F13" i="5"/>
  <c r="G13" i="5" s="1"/>
  <c r="F7" i="5"/>
  <c r="G7" i="5" s="1"/>
  <c r="F14" i="5"/>
  <c r="G14" i="5" s="1"/>
  <c r="F22" i="5"/>
  <c r="G22" i="5" s="1"/>
  <c r="F23" i="5"/>
  <c r="G23" i="5" s="1"/>
  <c r="F40" i="5"/>
  <c r="G40" i="5" s="1"/>
  <c r="F16" i="5"/>
  <c r="G16" i="5" s="1"/>
  <c r="F41" i="5"/>
  <c r="G41" i="5" s="1"/>
  <c r="F20" i="5"/>
  <c r="G20" i="5" s="1"/>
  <c r="F60" i="6"/>
  <c r="F19" i="6"/>
  <c r="F10" i="6"/>
  <c r="F18" i="6"/>
  <c r="F26" i="6"/>
  <c r="F34" i="6"/>
  <c r="F66" i="6"/>
  <c r="F11" i="6"/>
  <c r="F27" i="6"/>
  <c r="F35" i="6"/>
  <c r="F43" i="6"/>
  <c r="F67" i="6"/>
  <c r="F73" i="6"/>
  <c r="F33" i="6"/>
  <c r="F41" i="6"/>
  <c r="F65" i="6"/>
  <c r="F51" i="6"/>
  <c r="F7" i="6"/>
  <c r="F15" i="6"/>
  <c r="G15" i="6" s="1"/>
  <c r="F21" i="6"/>
  <c r="F29" i="6"/>
  <c r="F37" i="6"/>
  <c r="F68" i="6"/>
  <c r="F53" i="6"/>
  <c r="F9" i="6"/>
  <c r="F17" i="6"/>
  <c r="F23" i="6"/>
  <c r="F31" i="6"/>
  <c r="F70" i="6"/>
  <c r="F56" i="6"/>
  <c r="F49" i="6"/>
  <c r="F57" i="6"/>
  <c r="F50" i="6"/>
  <c r="F28" i="6"/>
  <c r="F42" i="6"/>
  <c r="F71" i="6"/>
  <c r="F22" i="6"/>
  <c r="F30" i="6"/>
  <c r="F58" i="6"/>
  <c r="F45" i="6"/>
  <c r="F59" i="6"/>
  <c r="F46" i="6"/>
  <c r="F39" i="6"/>
  <c r="F25" i="6"/>
  <c r="F47" i="6"/>
  <c r="F54" i="6"/>
  <c r="F61" i="6"/>
  <c r="F8" i="6"/>
  <c r="F16" i="6"/>
  <c r="F55" i="6"/>
  <c r="F62" i="6"/>
  <c r="F64" i="6"/>
  <c r="F37" i="5"/>
  <c r="G37" i="5" s="1"/>
  <c r="F4" i="5"/>
  <c r="G4" i="5" s="1"/>
  <c r="F18" i="5"/>
  <c r="G18" i="5" s="1"/>
  <c r="F6" i="5"/>
  <c r="G6" i="5" s="1"/>
  <c r="F12" i="5"/>
  <c r="G12" i="5" s="1"/>
  <c r="F19" i="5"/>
  <c r="G19" i="5" s="1"/>
  <c r="F21" i="5"/>
  <c r="G21" i="5" s="1"/>
  <c r="F27" i="5"/>
  <c r="G27" i="5" s="1"/>
  <c r="F34" i="5"/>
  <c r="G34" i="5" s="1"/>
  <c r="F35" i="5"/>
  <c r="G35" i="5" s="1"/>
  <c r="F36" i="5"/>
  <c r="G36" i="5" s="1"/>
  <c r="F165" i="4"/>
  <c r="F157" i="4"/>
  <c r="F149" i="4"/>
  <c r="F141" i="4"/>
  <c r="F142" i="4"/>
  <c r="F66" i="4"/>
  <c r="F134" i="4"/>
  <c r="F148" i="4"/>
  <c r="F166" i="4"/>
  <c r="F150" i="4"/>
  <c r="F82" i="4"/>
  <c r="F74" i="4"/>
  <c r="F173" i="4"/>
  <c r="F163" i="4"/>
  <c r="F155" i="4"/>
  <c r="F88" i="4"/>
  <c r="F56" i="4"/>
  <c r="F3" i="4"/>
  <c r="F153" i="4"/>
  <c r="F138" i="4"/>
  <c r="F11" i="4"/>
  <c r="F168" i="4"/>
  <c r="F29" i="4"/>
  <c r="F28" i="4"/>
  <c r="F164" i="4"/>
  <c r="F169" i="4"/>
  <c r="F86" i="4"/>
  <c r="F78" i="4"/>
  <c r="F70" i="4"/>
  <c r="F62" i="4"/>
  <c r="F130" i="4"/>
  <c r="F161" i="4"/>
  <c r="F85" i="4"/>
  <c r="F77" i="4"/>
  <c r="F69" i="4"/>
  <c r="F61" i="4"/>
  <c r="F129" i="4"/>
  <c r="F121" i="4"/>
  <c r="F113" i="4"/>
  <c r="F146" i="4"/>
  <c r="F145" i="4"/>
  <c r="F158" i="4"/>
  <c r="F156" i="4"/>
  <c r="F76" i="4"/>
  <c r="F68" i="4"/>
  <c r="F60" i="4"/>
  <c r="F128" i="4"/>
  <c r="F120" i="4"/>
  <c r="F112" i="4"/>
  <c r="F84" i="4"/>
  <c r="F8" i="4"/>
  <c r="F25" i="4"/>
  <c r="F159" i="4"/>
  <c r="F147" i="4"/>
  <c r="F152" i="4"/>
  <c r="F126" i="4"/>
  <c r="F6" i="4"/>
  <c r="F81" i="4"/>
  <c r="F73" i="4"/>
  <c r="F65" i="4"/>
  <c r="F133" i="4"/>
  <c r="F160" i="4"/>
  <c r="F5" i="4"/>
  <c r="F170" i="4"/>
  <c r="F4" i="4"/>
  <c r="F36" i="4"/>
  <c r="F162" i="4"/>
  <c r="F122" i="4"/>
  <c r="F137" i="4"/>
  <c r="F7" i="4"/>
  <c r="F23" i="4"/>
  <c r="F31" i="4"/>
  <c r="F83" i="4"/>
  <c r="F75" i="4"/>
  <c r="F67" i="4"/>
  <c r="F59" i="4"/>
  <c r="F127" i="4"/>
  <c r="F119" i="4"/>
  <c r="F51" i="4"/>
  <c r="F30" i="4"/>
  <c r="F57" i="4"/>
  <c r="F19" i="4"/>
  <c r="F125" i="4"/>
  <c r="F80" i="4"/>
  <c r="F72" i="4"/>
  <c r="F64" i="4"/>
  <c r="F132" i="4"/>
  <c r="F124" i="4"/>
  <c r="F116" i="4"/>
  <c r="F16" i="4"/>
  <c r="F55" i="4"/>
  <c r="F47" i="4"/>
  <c r="F39" i="4"/>
  <c r="F103" i="4"/>
  <c r="F95" i="4"/>
  <c r="F10" i="4"/>
  <c r="F34" i="4"/>
  <c r="F54" i="4"/>
  <c r="F46" i="4"/>
  <c r="F110" i="4"/>
  <c r="F102" i="4"/>
  <c r="F94" i="4"/>
  <c r="F12" i="4"/>
  <c r="F35" i="4"/>
  <c r="F87" i="4"/>
  <c r="F79" i="4"/>
  <c r="F71" i="4"/>
  <c r="F63" i="4"/>
  <c r="F131" i="4"/>
  <c r="F123" i="4"/>
  <c r="F115" i="4"/>
  <c r="F114" i="4"/>
  <c r="F26" i="4"/>
  <c r="F32" i="4"/>
  <c r="F109" i="4"/>
  <c r="F101" i="4"/>
  <c r="F93" i="4"/>
  <c r="F24" i="4"/>
  <c r="F52" i="4"/>
  <c r="F44" i="4"/>
  <c r="F108" i="4"/>
  <c r="F100" i="4"/>
  <c r="F92" i="4"/>
  <c r="F135" i="4"/>
  <c r="F22" i="4"/>
  <c r="F107" i="4"/>
  <c r="F99" i="4"/>
  <c r="F91" i="4"/>
  <c r="F21" i="4"/>
  <c r="F111" i="4"/>
  <c r="F20" i="4"/>
  <c r="F58" i="4"/>
  <c r="F50" i="4"/>
  <c r="F42" i="4"/>
  <c r="F106" i="4"/>
  <c r="F98" i="4"/>
  <c r="F90" i="4"/>
  <c r="F118" i="4"/>
  <c r="F18" i="4"/>
  <c r="F49" i="4"/>
  <c r="F41" i="4"/>
  <c r="F105" i="4"/>
  <c r="F97" i="4"/>
  <c r="F89" i="4"/>
  <c r="F139" i="4"/>
  <c r="F27" i="4"/>
  <c r="F117" i="4"/>
  <c r="F48" i="4"/>
  <c r="F40" i="4"/>
  <c r="F104" i="4"/>
  <c r="F96" i="4"/>
  <c r="F13" i="4"/>
  <c r="F37" i="4"/>
  <c r="F136" i="4"/>
  <c r="F140" i="4"/>
  <c r="F53" i="4"/>
  <c r="F45" i="4"/>
  <c r="F43" i="4"/>
  <c r="F38" i="4"/>
  <c r="F33" i="4"/>
  <c r="F17" i="4"/>
  <c r="F14" i="4"/>
  <c r="K38" i="1"/>
  <c r="L38" i="1" s="1"/>
  <c r="K33" i="1"/>
  <c r="L33" i="1" s="1"/>
  <c r="K34" i="1"/>
  <c r="L34" i="1" s="1"/>
  <c r="K41" i="1"/>
  <c r="L41" i="1" s="1"/>
  <c r="K36" i="1"/>
  <c r="L36" i="1" s="1"/>
  <c r="K26" i="1"/>
  <c r="L26" i="1" s="1"/>
  <c r="K37" i="1"/>
  <c r="L37" i="1" s="1"/>
  <c r="K31" i="1"/>
  <c r="L31" i="1" s="1"/>
  <c r="K5" i="1"/>
  <c r="L5" i="1" s="1"/>
  <c r="K11" i="1"/>
  <c r="L11" i="1" s="1"/>
  <c r="K12" i="1"/>
  <c r="L12" i="1" s="1"/>
  <c r="K17" i="1"/>
  <c r="L17" i="1" s="1"/>
  <c r="K18" i="1"/>
  <c r="L18" i="1" s="1"/>
  <c r="K14" i="1"/>
  <c r="L14" i="1" s="1"/>
  <c r="K10" i="1"/>
  <c r="L10" i="1" s="1"/>
  <c r="K4" i="1"/>
  <c r="L4" i="1" s="1"/>
  <c r="K7" i="1"/>
  <c r="L7" i="1" s="1"/>
  <c r="K15" i="1"/>
  <c r="L15" i="1" s="1"/>
  <c r="K8" i="1"/>
  <c r="L8" i="1" s="1"/>
  <c r="K9" i="1"/>
  <c r="L9" i="1" s="1"/>
  <c r="K16" i="1"/>
  <c r="L16" i="1" s="1"/>
  <c r="Z35" i="1" l="1"/>
  <c r="W35" i="1"/>
  <c r="Z27" i="1"/>
  <c r="W27" i="1"/>
</calcChain>
</file>

<file path=xl/sharedStrings.xml><?xml version="1.0" encoding="utf-8"?>
<sst xmlns="http://schemas.openxmlformats.org/spreadsheetml/2006/main" count="1665" uniqueCount="466">
  <si>
    <t>VP</t>
    <phoneticPr fontId="1" type="noConversion"/>
  </si>
  <si>
    <t>VN</t>
    <phoneticPr fontId="1" type="noConversion"/>
  </si>
  <si>
    <t>deltaV</t>
    <phoneticPr fontId="1" type="noConversion"/>
  </si>
  <si>
    <t>DATA</t>
    <phoneticPr fontId="1" type="noConversion"/>
  </si>
  <si>
    <t>模</t>
  </si>
  <si>
    <t>phase</t>
  </si>
  <si>
    <t>CHA</t>
  </si>
  <si>
    <t>13.56M</t>
  </si>
  <si>
    <t>CHB</t>
  </si>
  <si>
    <t>diff</t>
    <phoneticPr fontId="1" type="noConversion"/>
  </si>
  <si>
    <t>幅值</t>
    <phoneticPr fontId="1" type="noConversion"/>
  </si>
  <si>
    <t>频率</t>
    <phoneticPr fontId="1" type="noConversion"/>
  </si>
  <si>
    <t>偏置</t>
    <phoneticPr fontId="1" type="noConversion"/>
  </si>
  <si>
    <t>相位</t>
    <phoneticPr fontId="1" type="noConversion"/>
  </si>
  <si>
    <t>0.5</t>
    <phoneticPr fontId="1" type="noConversion"/>
  </si>
  <si>
    <t>0.3</t>
  </si>
  <si>
    <t>0.3</t>
    <phoneticPr fontId="1" type="noConversion"/>
  </si>
  <si>
    <t>0.15</t>
    <phoneticPr fontId="1" type="noConversion"/>
  </si>
  <si>
    <t>0</t>
    <phoneticPr fontId="1" type="noConversion"/>
  </si>
  <si>
    <t>180</t>
    <phoneticPr fontId="1" type="noConversion"/>
  </si>
  <si>
    <t>167</t>
    <phoneticPr fontId="1" type="noConversion"/>
  </si>
  <si>
    <t>631</t>
    <phoneticPr fontId="1" type="noConversion"/>
  </si>
  <si>
    <t>vcom=1</t>
    <phoneticPr fontId="1" type="noConversion"/>
  </si>
  <si>
    <t>0832</t>
    <phoneticPr fontId="1" type="noConversion"/>
  </si>
  <si>
    <t>5568</t>
    <phoneticPr fontId="1" type="noConversion"/>
  </si>
  <si>
    <t>3443</t>
    <phoneticPr fontId="1" type="noConversion"/>
  </si>
  <si>
    <t>3.173</t>
    <phoneticPr fontId="1" type="noConversion"/>
  </si>
  <si>
    <t>0.25</t>
  </si>
  <si>
    <t>0.35</t>
  </si>
  <si>
    <t>0.45</t>
  </si>
  <si>
    <t>0.55</t>
  </si>
  <si>
    <t>10</t>
    <phoneticPr fontId="1" type="noConversion"/>
  </si>
  <si>
    <t>168</t>
    <phoneticPr fontId="1" type="noConversion"/>
  </si>
  <si>
    <t>6f37</t>
    <phoneticPr fontId="1" type="noConversion"/>
  </si>
  <si>
    <t>6aab</t>
    <phoneticPr fontId="1" type="noConversion"/>
  </si>
  <si>
    <t>48c</t>
    <phoneticPr fontId="1" type="noConversion"/>
  </si>
  <si>
    <t>0.2842</t>
    <phoneticPr fontId="1" type="noConversion"/>
  </si>
  <si>
    <t>20</t>
    <phoneticPr fontId="1" type="noConversion"/>
  </si>
  <si>
    <t>169</t>
    <phoneticPr fontId="1" type="noConversion"/>
  </si>
  <si>
    <t>7eaa</t>
    <phoneticPr fontId="1" type="noConversion"/>
  </si>
  <si>
    <t>7875</t>
    <phoneticPr fontId="1" type="noConversion"/>
  </si>
  <si>
    <t>0635</t>
    <phoneticPr fontId="1" type="noConversion"/>
  </si>
  <si>
    <t>30</t>
    <phoneticPr fontId="1" type="noConversion"/>
  </si>
  <si>
    <t>08ff</t>
    <phoneticPr fontId="1" type="noConversion"/>
  </si>
  <si>
    <t>09c8</t>
    <phoneticPr fontId="1" type="noConversion"/>
  </si>
  <si>
    <t>0142</t>
    <phoneticPr fontId="1" type="noConversion"/>
  </si>
  <si>
    <t>632</t>
    <phoneticPr fontId="1" type="noConversion"/>
  </si>
  <si>
    <t>弧度</t>
    <phoneticPr fontId="1" type="noConversion"/>
  </si>
  <si>
    <t>角度</t>
    <phoneticPr fontId="1" type="noConversion"/>
  </si>
  <si>
    <t>40</t>
    <phoneticPr fontId="1" type="noConversion"/>
  </si>
  <si>
    <t>7a4f</t>
    <phoneticPr fontId="1" type="noConversion"/>
  </si>
  <si>
    <t>6ea0</t>
    <phoneticPr fontId="1" type="noConversion"/>
  </si>
  <si>
    <t>0baf</t>
    <phoneticPr fontId="1" type="noConversion"/>
  </si>
  <si>
    <t>628</t>
    <phoneticPr fontId="1" type="noConversion"/>
  </si>
  <si>
    <t>170</t>
    <phoneticPr fontId="1" type="noConversion"/>
  </si>
  <si>
    <t>629</t>
    <phoneticPr fontId="1" type="noConversion"/>
  </si>
  <si>
    <t>50</t>
    <phoneticPr fontId="1" type="noConversion"/>
  </si>
  <si>
    <t>5256</t>
    <phoneticPr fontId="1" type="noConversion"/>
  </si>
  <si>
    <t>286a</t>
    <phoneticPr fontId="1" type="noConversion"/>
  </si>
  <si>
    <t>29ec</t>
    <phoneticPr fontId="1" type="noConversion"/>
  </si>
  <si>
    <t>60</t>
    <phoneticPr fontId="1" type="noConversion"/>
  </si>
  <si>
    <t>630</t>
    <phoneticPr fontId="1" type="noConversion"/>
  </si>
  <si>
    <t>7497</t>
    <phoneticPr fontId="1" type="noConversion"/>
  </si>
  <si>
    <t>6354</t>
    <phoneticPr fontId="1" type="noConversion"/>
  </si>
  <si>
    <t>1143</t>
    <phoneticPr fontId="1" type="noConversion"/>
  </si>
  <si>
    <t>70</t>
    <phoneticPr fontId="1" type="noConversion"/>
  </si>
  <si>
    <t>0be8</t>
    <phoneticPr fontId="1" type="noConversion"/>
  </si>
  <si>
    <t>77d1</t>
    <phoneticPr fontId="1" type="noConversion"/>
  </si>
  <si>
    <t>1417</t>
    <phoneticPr fontId="1" type="noConversion"/>
  </si>
  <si>
    <t>80</t>
    <phoneticPr fontId="1" type="noConversion"/>
  </si>
  <si>
    <t>633</t>
    <phoneticPr fontId="1" type="noConversion"/>
  </si>
  <si>
    <t>7e85</t>
    <phoneticPr fontId="1" type="noConversion"/>
  </si>
  <si>
    <t>67b0</t>
    <phoneticPr fontId="1" type="noConversion"/>
  </si>
  <si>
    <t>16d5</t>
    <phoneticPr fontId="1" type="noConversion"/>
  </si>
  <si>
    <t>90</t>
    <phoneticPr fontId="1" type="noConversion"/>
  </si>
  <si>
    <t>74ab</t>
    <phoneticPr fontId="1" type="noConversion"/>
  </si>
  <si>
    <t>1549</t>
    <phoneticPr fontId="1" type="noConversion"/>
  </si>
  <si>
    <t>5f62</t>
    <phoneticPr fontId="1" type="noConversion"/>
  </si>
  <si>
    <t>100</t>
    <phoneticPr fontId="1" type="noConversion"/>
  </si>
  <si>
    <t>5385</t>
    <phoneticPr fontId="1" type="noConversion"/>
  </si>
  <si>
    <t>1b8b</t>
    <phoneticPr fontId="1" type="noConversion"/>
  </si>
  <si>
    <t>37b1</t>
    <phoneticPr fontId="1" type="noConversion"/>
  </si>
  <si>
    <t>110</t>
    <phoneticPr fontId="1" type="noConversion"/>
  </si>
  <si>
    <t>0.65</t>
  </si>
  <si>
    <t>0.75</t>
  </si>
  <si>
    <t>0.85</t>
  </si>
  <si>
    <t>0.95</t>
  </si>
  <si>
    <t>0.105</t>
  </si>
  <si>
    <t>0.115</t>
  </si>
  <si>
    <t>0.125</t>
  </si>
  <si>
    <t>0.135</t>
  </si>
  <si>
    <t>23e3</t>
    <phoneticPr fontId="1" type="noConversion"/>
  </si>
  <si>
    <t>04b0</t>
    <phoneticPr fontId="1" type="noConversion"/>
  </si>
  <si>
    <t>1f33</t>
    <phoneticPr fontId="1" type="noConversion"/>
  </si>
  <si>
    <t>120</t>
    <phoneticPr fontId="1" type="noConversion"/>
  </si>
  <si>
    <t>7c97</t>
    <phoneticPr fontId="1" type="noConversion"/>
  </si>
  <si>
    <t>5a88</t>
    <phoneticPr fontId="1" type="noConversion"/>
  </si>
  <si>
    <t>220f</t>
    <phoneticPr fontId="1" type="noConversion"/>
  </si>
  <si>
    <t>130</t>
    <phoneticPr fontId="1" type="noConversion"/>
  </si>
  <si>
    <t>1e77</t>
    <phoneticPr fontId="1" type="noConversion"/>
  </si>
  <si>
    <t>7993</t>
    <phoneticPr fontId="1" type="noConversion"/>
  </si>
  <si>
    <t>24ef</t>
    <phoneticPr fontId="1" type="noConversion"/>
  </si>
  <si>
    <t>140</t>
    <phoneticPr fontId="1" type="noConversion"/>
  </si>
  <si>
    <t>7d92</t>
    <phoneticPr fontId="1" type="noConversion"/>
  </si>
  <si>
    <t>5608</t>
    <phoneticPr fontId="1" type="noConversion"/>
  </si>
  <si>
    <t>278a</t>
    <phoneticPr fontId="1" type="noConversion"/>
  </si>
  <si>
    <t>150</t>
    <phoneticPr fontId="1" type="noConversion"/>
  </si>
  <si>
    <t>72ea</t>
    <phoneticPr fontId="1" type="noConversion"/>
  </si>
  <si>
    <t>2cc9</t>
    <phoneticPr fontId="1" type="noConversion"/>
  </si>
  <si>
    <t>45e5</t>
    <phoneticPr fontId="1" type="noConversion"/>
  </si>
  <si>
    <t>160</t>
    <phoneticPr fontId="1" type="noConversion"/>
  </si>
  <si>
    <t>0.145</t>
  </si>
  <si>
    <t>0.155</t>
  </si>
  <si>
    <t>1903</t>
    <phoneticPr fontId="1" type="noConversion"/>
  </si>
  <si>
    <t>6bd9</t>
    <phoneticPr fontId="1" type="noConversion"/>
  </si>
  <si>
    <t>2d2a</t>
    <phoneticPr fontId="1" type="noConversion"/>
  </si>
  <si>
    <t>781e</t>
    <phoneticPr fontId="1" type="noConversion"/>
  </si>
  <si>
    <t>2cbe</t>
    <phoneticPr fontId="1" type="noConversion"/>
  </si>
  <si>
    <t>4b65</t>
    <phoneticPr fontId="1" type="noConversion"/>
  </si>
  <si>
    <t>3061</t>
    <phoneticPr fontId="1" type="noConversion"/>
  </si>
  <si>
    <t>2fb7</t>
    <phoneticPr fontId="1" type="noConversion"/>
  </si>
  <si>
    <t>aa</t>
    <phoneticPr fontId="1" type="noConversion"/>
  </si>
  <si>
    <t>0.3879</t>
    <phoneticPr fontId="1" type="noConversion"/>
  </si>
  <si>
    <t>0.5623</t>
    <phoneticPr fontId="1" type="noConversion"/>
  </si>
  <si>
    <t>0.7302</t>
    <phoneticPr fontId="1" type="noConversion"/>
  </si>
  <si>
    <t>2.6201</t>
    <phoneticPr fontId="1" type="noConversion"/>
  </si>
  <si>
    <t>1.0789</t>
    <phoneticPr fontId="1" type="noConversion"/>
  </si>
  <si>
    <t>1.2556</t>
    <phoneticPr fontId="1" type="noConversion"/>
  </si>
  <si>
    <t>1.4270</t>
    <phoneticPr fontId="1" type="noConversion"/>
  </si>
  <si>
    <t>1.3303</t>
    <phoneticPr fontId="1" type="noConversion"/>
  </si>
  <si>
    <t>3.4807</t>
    <phoneticPr fontId="1" type="noConversion"/>
  </si>
  <si>
    <t>1.9500</t>
    <phoneticPr fontId="1" type="noConversion"/>
  </si>
  <si>
    <t>2.1287</t>
    <phoneticPr fontId="1" type="noConversion"/>
  </si>
  <si>
    <t>2.3083</t>
    <phoneticPr fontId="1" type="noConversion"/>
  </si>
  <si>
    <t>2.4712</t>
    <phoneticPr fontId="1" type="noConversion"/>
  </si>
  <si>
    <t>-3.6316</t>
    <phoneticPr fontId="1" type="noConversion"/>
  </si>
  <si>
    <t>2.8228</t>
    <phoneticPr fontId="1" type="noConversion"/>
  </si>
  <si>
    <t>-3.2878</t>
    <phoneticPr fontId="1" type="noConversion"/>
  </si>
  <si>
    <t>0.0415</t>
    <phoneticPr fontId="1" type="noConversion"/>
  </si>
  <si>
    <t>5c6a</t>
    <phoneticPr fontId="1" type="noConversion"/>
  </si>
  <si>
    <t>4de0</t>
    <phoneticPr fontId="1" type="noConversion"/>
  </si>
  <si>
    <t>0e8a</t>
    <phoneticPr fontId="1" type="noConversion"/>
  </si>
  <si>
    <t>0.9087</t>
    <phoneticPr fontId="1" type="noConversion"/>
  </si>
  <si>
    <t>1c63</t>
    <phoneticPr fontId="1" type="noConversion"/>
  </si>
  <si>
    <t>R1</t>
    <phoneticPr fontId="1" type="noConversion"/>
  </si>
  <si>
    <t>Rl</t>
    <phoneticPr fontId="1" type="noConversion"/>
  </si>
  <si>
    <t>Vl</t>
    <phoneticPr fontId="1" type="noConversion"/>
  </si>
  <si>
    <t>VH</t>
    <phoneticPr fontId="1" type="noConversion"/>
  </si>
  <si>
    <t xml:space="preserve">V </t>
    <phoneticPr fontId="1" type="noConversion"/>
  </si>
  <si>
    <t>R2</t>
    <phoneticPr fontId="1" type="noConversion"/>
  </si>
  <si>
    <t>3fff</t>
    <phoneticPr fontId="1" type="noConversion"/>
  </si>
  <si>
    <t>377e</t>
    <phoneticPr fontId="1" type="noConversion"/>
  </si>
  <si>
    <t xml:space="preserve">DEC </t>
    <phoneticPr fontId="1" type="noConversion"/>
  </si>
  <si>
    <t>span</t>
    <phoneticPr fontId="1" type="noConversion"/>
  </si>
  <si>
    <t>lsb</t>
    <phoneticPr fontId="1" type="noConversion"/>
  </si>
  <si>
    <t>V</t>
    <phoneticPr fontId="1" type="noConversion"/>
  </si>
  <si>
    <t>V补</t>
    <phoneticPr fontId="1" type="noConversion"/>
  </si>
  <si>
    <t>34a9</t>
    <phoneticPr fontId="1" type="noConversion"/>
  </si>
  <si>
    <t>3bdf</t>
    <phoneticPr fontId="1" type="noConversion"/>
  </si>
  <si>
    <t>22da</t>
    <phoneticPr fontId="1" type="noConversion"/>
  </si>
  <si>
    <t>1fac</t>
    <phoneticPr fontId="1" type="noConversion"/>
  </si>
  <si>
    <t>1c3d</t>
    <phoneticPr fontId="1" type="noConversion"/>
  </si>
  <si>
    <t>1e79</t>
    <phoneticPr fontId="1" type="noConversion"/>
  </si>
  <si>
    <t>19ee</t>
    <phoneticPr fontId="1" type="noConversion"/>
  </si>
  <si>
    <t>0e66</t>
    <phoneticPr fontId="1" type="noConversion"/>
  </si>
  <si>
    <t>0857</t>
    <phoneticPr fontId="1" type="noConversion"/>
  </si>
  <si>
    <t>050e</t>
    <phoneticPr fontId="1" type="noConversion"/>
  </si>
  <si>
    <t>0393</t>
    <phoneticPr fontId="1" type="noConversion"/>
  </si>
  <si>
    <t>DFS =0</t>
    <phoneticPr fontId="1" type="noConversion"/>
  </si>
  <si>
    <t>DFS =1</t>
    <phoneticPr fontId="1" type="noConversion"/>
  </si>
  <si>
    <t>10de</t>
    <phoneticPr fontId="1" type="noConversion"/>
  </si>
  <si>
    <t>15f5</t>
    <phoneticPr fontId="1" type="noConversion"/>
  </si>
  <si>
    <t>3a51</t>
    <phoneticPr fontId="1" type="noConversion"/>
  </si>
  <si>
    <t>30b1</t>
    <phoneticPr fontId="1" type="noConversion"/>
  </si>
  <si>
    <t>2d1b</t>
    <phoneticPr fontId="1" type="noConversion"/>
  </si>
  <si>
    <t>lsb(14bit)</t>
    <phoneticPr fontId="1" type="noConversion"/>
  </si>
  <si>
    <t>移位DEC</t>
    <phoneticPr fontId="1" type="noConversion"/>
  </si>
  <si>
    <t>HEX</t>
    <phoneticPr fontId="1" type="noConversion"/>
  </si>
  <si>
    <t>D=(v+1)/LSB</t>
    <phoneticPr fontId="1" type="noConversion"/>
  </si>
  <si>
    <t>MAX</t>
    <phoneticPr fontId="1" type="noConversion"/>
  </si>
  <si>
    <t xml:space="preserve">MIN </t>
    <phoneticPr fontId="1" type="noConversion"/>
  </si>
  <si>
    <t>平均</t>
    <phoneticPr fontId="1" type="noConversion"/>
  </si>
  <si>
    <t>p-p</t>
    <phoneticPr fontId="1" type="noConversion"/>
  </si>
  <si>
    <t>LSB</t>
    <phoneticPr fontId="1" type="noConversion"/>
  </si>
  <si>
    <t>mV</t>
    <phoneticPr fontId="1" type="noConversion"/>
  </si>
  <si>
    <t>feb</t>
  </si>
  <si>
    <t>fe5</t>
  </si>
  <si>
    <t>fea</t>
  </si>
  <si>
    <t>fe6</t>
  </si>
  <si>
    <t>fe3</t>
  </si>
  <si>
    <t>fe7</t>
  </si>
  <si>
    <t>fe8</t>
  </si>
  <si>
    <t>fe4</t>
  </si>
  <si>
    <t>fe1</t>
  </si>
  <si>
    <t>fe9</t>
  </si>
  <si>
    <t>fe2</t>
  </si>
  <si>
    <t>fe0</t>
  </si>
  <si>
    <t>fdf</t>
  </si>
  <si>
    <t>fef</t>
  </si>
  <si>
    <t>fec</t>
  </si>
  <si>
    <t>f24</t>
    <phoneticPr fontId="1" type="noConversion"/>
  </si>
  <si>
    <t>Vpp</t>
    <phoneticPr fontId="1" type="noConversion"/>
  </si>
  <si>
    <t>巴伦输入</t>
    <phoneticPr fontId="1" type="noConversion"/>
  </si>
  <si>
    <t>FPGA采集</t>
    <phoneticPr fontId="1" type="noConversion"/>
  </si>
  <si>
    <t>信号发生器</t>
    <phoneticPr fontId="1" type="noConversion"/>
  </si>
  <si>
    <t>a</t>
    <phoneticPr fontId="1" type="noConversion"/>
  </si>
  <si>
    <t>V（mV）</t>
    <phoneticPr fontId="1" type="noConversion"/>
  </si>
  <si>
    <t>c</t>
    <phoneticPr fontId="1" type="noConversion"/>
  </si>
  <si>
    <t>e</t>
    <phoneticPr fontId="1" type="noConversion"/>
  </si>
  <si>
    <t>1a</t>
    <phoneticPr fontId="1" type="noConversion"/>
  </si>
  <si>
    <t>1c</t>
    <phoneticPr fontId="1" type="noConversion"/>
  </si>
  <si>
    <t>1e</t>
    <phoneticPr fontId="1" type="noConversion"/>
  </si>
  <si>
    <t>2a</t>
    <phoneticPr fontId="1" type="noConversion"/>
  </si>
  <si>
    <t>2c</t>
    <phoneticPr fontId="1" type="noConversion"/>
  </si>
  <si>
    <t>2e</t>
    <phoneticPr fontId="1" type="noConversion"/>
  </si>
  <si>
    <t>3a</t>
    <phoneticPr fontId="1" type="noConversion"/>
  </si>
  <si>
    <t>3c</t>
    <phoneticPr fontId="1" type="noConversion"/>
  </si>
  <si>
    <t>4a</t>
    <phoneticPr fontId="1" type="noConversion"/>
  </si>
  <si>
    <t>4c</t>
    <phoneticPr fontId="1" type="noConversion"/>
  </si>
  <si>
    <t>4e</t>
    <phoneticPr fontId="1" type="noConversion"/>
  </si>
  <si>
    <t>5a</t>
    <phoneticPr fontId="1" type="noConversion"/>
  </si>
  <si>
    <t>5c</t>
    <phoneticPr fontId="1" type="noConversion"/>
  </si>
  <si>
    <t>5e</t>
    <phoneticPr fontId="1" type="noConversion"/>
  </si>
  <si>
    <t>6a</t>
    <phoneticPr fontId="1" type="noConversion"/>
  </si>
  <si>
    <t>6c</t>
    <phoneticPr fontId="1" type="noConversion"/>
  </si>
  <si>
    <t>6e</t>
    <phoneticPr fontId="1" type="noConversion"/>
  </si>
  <si>
    <t>7c</t>
    <phoneticPr fontId="1" type="noConversion"/>
  </si>
  <si>
    <t>7e</t>
    <phoneticPr fontId="1" type="noConversion"/>
  </si>
  <si>
    <t>8a</t>
    <phoneticPr fontId="1" type="noConversion"/>
  </si>
  <si>
    <t>8c</t>
    <phoneticPr fontId="1" type="noConversion"/>
  </si>
  <si>
    <t>8e</t>
    <phoneticPr fontId="1" type="noConversion"/>
  </si>
  <si>
    <t>9a</t>
    <phoneticPr fontId="1" type="noConversion"/>
  </si>
  <si>
    <t>9c</t>
    <phoneticPr fontId="1" type="noConversion"/>
  </si>
  <si>
    <t>9e</t>
    <phoneticPr fontId="1" type="noConversion"/>
  </si>
  <si>
    <t>a0</t>
    <phoneticPr fontId="1" type="noConversion"/>
  </si>
  <si>
    <t>a2</t>
    <phoneticPr fontId="1" type="noConversion"/>
  </si>
  <si>
    <t>a4</t>
    <phoneticPr fontId="1" type="noConversion"/>
  </si>
  <si>
    <t>a6</t>
    <phoneticPr fontId="1" type="noConversion"/>
  </si>
  <si>
    <t>ac</t>
    <phoneticPr fontId="1" type="noConversion"/>
  </si>
  <si>
    <t>ae</t>
    <phoneticPr fontId="1" type="noConversion"/>
  </si>
  <si>
    <t>b0</t>
    <phoneticPr fontId="1" type="noConversion"/>
  </si>
  <si>
    <t>b2</t>
    <phoneticPr fontId="1" type="noConversion"/>
  </si>
  <si>
    <t>b4</t>
    <phoneticPr fontId="1" type="noConversion"/>
  </si>
  <si>
    <t>bc</t>
    <phoneticPr fontId="1" type="noConversion"/>
  </si>
  <si>
    <t>c6</t>
    <phoneticPr fontId="1" type="noConversion"/>
  </si>
  <si>
    <t>ce</t>
    <phoneticPr fontId="1" type="noConversion"/>
  </si>
  <si>
    <t>d8</t>
    <phoneticPr fontId="1" type="noConversion"/>
  </si>
  <si>
    <t>e0</t>
    <phoneticPr fontId="1" type="noConversion"/>
  </si>
  <si>
    <t>ea</t>
    <phoneticPr fontId="1" type="noConversion"/>
  </si>
  <si>
    <t>f2</t>
    <phoneticPr fontId="1" type="noConversion"/>
  </si>
  <si>
    <t>fc</t>
    <phoneticPr fontId="1" type="noConversion"/>
  </si>
  <si>
    <t>10c</t>
    <phoneticPr fontId="1" type="noConversion"/>
  </si>
  <si>
    <t>11c</t>
    <phoneticPr fontId="1" type="noConversion"/>
  </si>
  <si>
    <t>12e</t>
    <phoneticPr fontId="1" type="noConversion"/>
  </si>
  <si>
    <t>15a</t>
    <phoneticPr fontId="1" type="noConversion"/>
  </si>
  <si>
    <t>16c</t>
    <phoneticPr fontId="1" type="noConversion"/>
  </si>
  <si>
    <t>19a</t>
    <phoneticPr fontId="1" type="noConversion"/>
  </si>
  <si>
    <t>1a2</t>
    <phoneticPr fontId="1" type="noConversion"/>
  </si>
  <si>
    <t>1b4</t>
    <phoneticPr fontId="1" type="noConversion"/>
  </si>
  <si>
    <t>1ac</t>
    <phoneticPr fontId="1" type="noConversion"/>
  </si>
  <si>
    <t>1be</t>
    <phoneticPr fontId="1" type="noConversion"/>
  </si>
  <si>
    <t>1d8</t>
    <phoneticPr fontId="1" type="noConversion"/>
  </si>
  <si>
    <t>1ce</t>
    <phoneticPr fontId="1" type="noConversion"/>
  </si>
  <si>
    <t>1c6</t>
    <phoneticPr fontId="1" type="noConversion"/>
  </si>
  <si>
    <t>1f4</t>
    <phoneticPr fontId="1" type="noConversion"/>
  </si>
  <si>
    <t>1e2</t>
    <phoneticPr fontId="1" type="noConversion"/>
  </si>
  <si>
    <t>1ec</t>
    <phoneticPr fontId="1" type="noConversion"/>
  </si>
  <si>
    <t>21a</t>
    <phoneticPr fontId="1" type="noConversion"/>
  </si>
  <si>
    <t>274</t>
    <phoneticPr fontId="1" type="noConversion"/>
  </si>
  <si>
    <t>2d0</t>
    <phoneticPr fontId="1" type="noConversion"/>
  </si>
  <si>
    <t>328</t>
    <phoneticPr fontId="1" type="noConversion"/>
  </si>
  <si>
    <t>382</t>
    <phoneticPr fontId="1" type="noConversion"/>
  </si>
  <si>
    <t>3dc</t>
    <phoneticPr fontId="1" type="noConversion"/>
  </si>
  <si>
    <t>48c</t>
    <phoneticPr fontId="1" type="noConversion"/>
  </si>
  <si>
    <t>4e6</t>
    <phoneticPr fontId="1" type="noConversion"/>
  </si>
  <si>
    <t>59a</t>
    <phoneticPr fontId="1" type="noConversion"/>
  </si>
  <si>
    <t>64e</t>
    <phoneticPr fontId="1" type="noConversion"/>
  </si>
  <si>
    <t>704</t>
    <phoneticPr fontId="1" type="noConversion"/>
  </si>
  <si>
    <t>7b4</t>
    <phoneticPr fontId="1" type="noConversion"/>
  </si>
  <si>
    <t>868</t>
    <phoneticPr fontId="1" type="noConversion"/>
  </si>
  <si>
    <t>912</t>
    <phoneticPr fontId="1" type="noConversion"/>
  </si>
  <si>
    <t>9c4</t>
    <phoneticPr fontId="1" type="noConversion"/>
  </si>
  <si>
    <t>a7a</t>
    <phoneticPr fontId="1" type="noConversion"/>
  </si>
  <si>
    <t>b2a</t>
    <phoneticPr fontId="1" type="noConversion"/>
  </si>
  <si>
    <t>bdc</t>
    <phoneticPr fontId="1" type="noConversion"/>
  </si>
  <si>
    <t>c90</t>
    <phoneticPr fontId="1" type="noConversion"/>
  </si>
  <si>
    <t>d40</t>
    <phoneticPr fontId="1" type="noConversion"/>
  </si>
  <si>
    <t>df2</t>
    <phoneticPr fontId="1" type="noConversion"/>
  </si>
  <si>
    <t>f54</t>
    <phoneticPr fontId="1" type="noConversion"/>
  </si>
  <si>
    <t>10ba</t>
    <phoneticPr fontId="1" type="noConversion"/>
  </si>
  <si>
    <t>121a</t>
    <phoneticPr fontId="1" type="noConversion"/>
  </si>
  <si>
    <t>137a</t>
    <phoneticPr fontId="1" type="noConversion"/>
  </si>
  <si>
    <t>14e0</t>
    <phoneticPr fontId="1" type="noConversion"/>
  </si>
  <si>
    <t>1642</t>
    <phoneticPr fontId="1" type="noConversion"/>
  </si>
  <si>
    <t>17a4</t>
    <phoneticPr fontId="1" type="noConversion"/>
  </si>
  <si>
    <t>1908</t>
    <phoneticPr fontId="1" type="noConversion"/>
  </si>
  <si>
    <t>19a4</t>
    <phoneticPr fontId="1" type="noConversion"/>
  </si>
  <si>
    <t>1d20</t>
    <phoneticPr fontId="1" type="noConversion"/>
  </si>
  <si>
    <t>1d7a</t>
    <phoneticPr fontId="1" type="noConversion"/>
  </si>
  <si>
    <t>1dd4</t>
    <phoneticPr fontId="1" type="noConversion"/>
  </si>
  <si>
    <t>1e2c</t>
    <phoneticPr fontId="1" type="noConversion"/>
  </si>
  <si>
    <t>1e84</t>
    <phoneticPr fontId="1" type="noConversion"/>
  </si>
  <si>
    <t>1edc</t>
    <phoneticPr fontId="1" type="noConversion"/>
  </si>
  <si>
    <t>1960</t>
    <phoneticPr fontId="1" type="noConversion"/>
  </si>
  <si>
    <t>119e</t>
    <phoneticPr fontId="1" type="noConversion"/>
  </si>
  <si>
    <t>135e</t>
    <phoneticPr fontId="1" type="noConversion"/>
  </si>
  <si>
    <t>152a</t>
    <phoneticPr fontId="1" type="noConversion"/>
  </si>
  <si>
    <t>16e4</t>
    <phoneticPr fontId="1" type="noConversion"/>
  </si>
  <si>
    <t>18a0</t>
    <phoneticPr fontId="1" type="noConversion"/>
  </si>
  <si>
    <t>1a64</t>
    <phoneticPr fontId="1" type="noConversion"/>
  </si>
  <si>
    <t>1c22</t>
    <phoneticPr fontId="1" type="noConversion"/>
  </si>
  <si>
    <t>1d02</t>
    <phoneticPr fontId="1" type="noConversion"/>
  </si>
  <si>
    <t>1de6</t>
    <phoneticPr fontId="1" type="noConversion"/>
  </si>
  <si>
    <t>1ec2</t>
    <phoneticPr fontId="1" type="noConversion"/>
  </si>
  <si>
    <t>1fa4</t>
    <phoneticPr fontId="1" type="noConversion"/>
  </si>
  <si>
    <t>bc</t>
    <phoneticPr fontId="1" type="noConversion"/>
  </si>
  <si>
    <t>fc</t>
    <phoneticPr fontId="1" type="noConversion"/>
  </si>
  <si>
    <t>13a</t>
    <phoneticPr fontId="1" type="noConversion"/>
  </si>
  <si>
    <t>1b8</t>
    <phoneticPr fontId="1" type="noConversion"/>
  </si>
  <si>
    <t>1f8</t>
    <phoneticPr fontId="1" type="noConversion"/>
  </si>
  <si>
    <t>2f4</t>
    <phoneticPr fontId="1" type="noConversion"/>
  </si>
  <si>
    <t>3f2</t>
    <phoneticPr fontId="1" type="noConversion"/>
  </si>
  <si>
    <t>4ee</t>
    <phoneticPr fontId="1" type="noConversion"/>
  </si>
  <si>
    <t>56a</t>
    <phoneticPr fontId="1" type="noConversion"/>
  </si>
  <si>
    <t>5e0</t>
    <phoneticPr fontId="1" type="noConversion"/>
  </si>
  <si>
    <t>64e</t>
    <phoneticPr fontId="1" type="noConversion"/>
  </si>
  <si>
    <t>6ba</t>
    <phoneticPr fontId="1" type="noConversion"/>
  </si>
  <si>
    <t>724</t>
    <phoneticPr fontId="1" type="noConversion"/>
  </si>
  <si>
    <t>788</t>
    <phoneticPr fontId="1" type="noConversion"/>
  </si>
  <si>
    <t>7ec</t>
    <phoneticPr fontId="1" type="noConversion"/>
  </si>
  <si>
    <t>84e</t>
    <phoneticPr fontId="1" type="noConversion"/>
  </si>
  <si>
    <t>8b4</t>
    <phoneticPr fontId="1" type="noConversion"/>
  </si>
  <si>
    <t>914</t>
    <phoneticPr fontId="1" type="noConversion"/>
  </si>
  <si>
    <t>9de</t>
    <phoneticPr fontId="1" type="noConversion"/>
  </si>
  <si>
    <t>aa8</t>
    <phoneticPr fontId="1" type="noConversion"/>
  </si>
  <si>
    <t>b7a</t>
    <phoneticPr fontId="1" type="noConversion"/>
  </si>
  <si>
    <t>c4c</t>
    <phoneticPr fontId="1" type="noConversion"/>
  </si>
  <si>
    <t>d20</t>
    <phoneticPr fontId="1" type="noConversion"/>
  </si>
  <si>
    <t>df8</t>
    <phoneticPr fontId="1" type="noConversion"/>
  </si>
  <si>
    <t>ed4</t>
    <phoneticPr fontId="1" type="noConversion"/>
  </si>
  <si>
    <t>fb4</t>
    <phoneticPr fontId="1" type="noConversion"/>
  </si>
  <si>
    <t>1098</t>
    <phoneticPr fontId="1" type="noConversion"/>
  </si>
  <si>
    <t>117a</t>
    <phoneticPr fontId="1" type="noConversion"/>
  </si>
  <si>
    <t>1262</t>
    <phoneticPr fontId="1" type="noConversion"/>
  </si>
  <si>
    <t>134a</t>
    <phoneticPr fontId="1" type="noConversion"/>
  </si>
  <si>
    <t>1434</t>
    <phoneticPr fontId="1" type="noConversion"/>
  </si>
  <si>
    <t>1522</t>
    <phoneticPr fontId="1" type="noConversion"/>
  </si>
  <si>
    <t>1628</t>
    <phoneticPr fontId="1" type="noConversion"/>
  </si>
  <si>
    <t>171a</t>
    <phoneticPr fontId="1" type="noConversion"/>
  </si>
  <si>
    <t>180a</t>
    <phoneticPr fontId="1" type="noConversion"/>
  </si>
  <si>
    <t>18fa</t>
    <phoneticPr fontId="1" type="noConversion"/>
  </si>
  <si>
    <t>1ae0</t>
    <phoneticPr fontId="1" type="noConversion"/>
  </si>
  <si>
    <t>1bd8</t>
    <phoneticPr fontId="1" type="noConversion"/>
  </si>
  <si>
    <t>1cc0</t>
    <phoneticPr fontId="1" type="noConversion"/>
  </si>
  <si>
    <t>1db4</t>
    <phoneticPr fontId="1" type="noConversion"/>
  </si>
  <si>
    <t>1ea4</t>
    <phoneticPr fontId="1" type="noConversion"/>
  </si>
  <si>
    <t>1f94</t>
    <phoneticPr fontId="1" type="noConversion"/>
  </si>
  <si>
    <t>1f1c</t>
    <phoneticPr fontId="1" type="noConversion"/>
  </si>
  <si>
    <t>10c0</t>
    <phoneticPr fontId="1" type="noConversion"/>
  </si>
  <si>
    <t>fe2</t>
    <phoneticPr fontId="1" type="noConversion"/>
  </si>
  <si>
    <t>f04</t>
    <phoneticPr fontId="1" type="noConversion"/>
  </si>
  <si>
    <t>e20</t>
    <phoneticPr fontId="1" type="noConversion"/>
  </si>
  <si>
    <t>d40</t>
    <phoneticPr fontId="1" type="noConversion"/>
  </si>
  <si>
    <t>c5c</t>
    <phoneticPr fontId="1" type="noConversion"/>
  </si>
  <si>
    <t>b7e</t>
    <phoneticPr fontId="1" type="noConversion"/>
  </si>
  <si>
    <t>aac</t>
    <phoneticPr fontId="1" type="noConversion"/>
  </si>
  <si>
    <t>9c8</t>
    <phoneticPr fontId="1" type="noConversion"/>
  </si>
  <si>
    <t>8e2</t>
    <phoneticPr fontId="1" type="noConversion"/>
  </si>
  <si>
    <t>804</t>
    <phoneticPr fontId="1" type="noConversion"/>
  </si>
  <si>
    <t>71e</t>
    <phoneticPr fontId="1" type="noConversion"/>
  </si>
  <si>
    <t>63a</t>
    <phoneticPr fontId="1" type="noConversion"/>
  </si>
  <si>
    <t>474</t>
    <phoneticPr fontId="1" type="noConversion"/>
  </si>
  <si>
    <t>390</t>
    <phoneticPr fontId="1" type="noConversion"/>
  </si>
  <si>
    <t>2ae</t>
    <phoneticPr fontId="1" type="noConversion"/>
  </si>
  <si>
    <t>1c6</t>
    <phoneticPr fontId="1" type="noConversion"/>
  </si>
  <si>
    <t>e0</t>
    <phoneticPr fontId="1" type="noConversion"/>
  </si>
  <si>
    <t>44</t>
    <phoneticPr fontId="1" type="noConversion"/>
  </si>
  <si>
    <t>18</t>
    <phoneticPr fontId="1" type="noConversion"/>
  </si>
  <si>
    <t>k</t>
    <phoneticPr fontId="1" type="noConversion"/>
  </si>
  <si>
    <t>采样频率</t>
    <phoneticPr fontId="1" type="noConversion"/>
  </si>
  <si>
    <t>点数</t>
    <phoneticPr fontId="1" type="noConversion"/>
  </si>
  <si>
    <t>分辨率</t>
    <phoneticPr fontId="1" type="noConversion"/>
  </si>
  <si>
    <t>10M</t>
    <phoneticPr fontId="1" type="noConversion"/>
  </si>
  <si>
    <t>15M</t>
    <phoneticPr fontId="1" type="noConversion"/>
  </si>
  <si>
    <t>diff</t>
    <phoneticPr fontId="1" type="noConversion"/>
  </si>
  <si>
    <t>amp输入</t>
    <phoneticPr fontId="1" type="noConversion"/>
  </si>
  <si>
    <t>1e98</t>
    <phoneticPr fontId="1" type="noConversion"/>
  </si>
  <si>
    <t>162e</t>
    <phoneticPr fontId="1" type="noConversion"/>
  </si>
  <si>
    <t>Vpp(dBm)</t>
    <phoneticPr fontId="1" type="noConversion"/>
  </si>
  <si>
    <t>Vpp(mV)</t>
    <phoneticPr fontId="1" type="noConversion"/>
  </si>
  <si>
    <t>W</t>
    <phoneticPr fontId="1" type="noConversion"/>
  </si>
  <si>
    <t>3e</t>
    <phoneticPr fontId="1" type="noConversion"/>
  </si>
  <si>
    <t>d4</t>
    <phoneticPr fontId="1" type="noConversion"/>
  </si>
  <si>
    <t>1e4</t>
    <phoneticPr fontId="1" type="noConversion"/>
  </si>
  <si>
    <t>25e</t>
    <phoneticPr fontId="1" type="noConversion"/>
  </si>
  <si>
    <t>2f2</t>
    <phoneticPr fontId="1" type="noConversion"/>
  </si>
  <si>
    <t>38a</t>
    <phoneticPr fontId="1" type="noConversion"/>
  </si>
  <si>
    <t>434</t>
    <phoneticPr fontId="1" type="noConversion"/>
  </si>
  <si>
    <t>5f2</t>
    <phoneticPr fontId="1" type="noConversion"/>
  </si>
  <si>
    <t>73e</t>
    <phoneticPr fontId="1" type="noConversion"/>
  </si>
  <si>
    <t>aa0</t>
    <phoneticPr fontId="1" type="noConversion"/>
  </si>
  <si>
    <t>d26</t>
    <phoneticPr fontId="1" type="noConversion"/>
  </si>
  <si>
    <t>1046</t>
    <phoneticPr fontId="1" type="noConversion"/>
  </si>
  <si>
    <t>13d4</t>
    <phoneticPr fontId="1" type="noConversion"/>
  </si>
  <si>
    <t>1afe</t>
    <phoneticPr fontId="1" type="noConversion"/>
  </si>
  <si>
    <t>1e88</t>
    <phoneticPr fontId="1" type="noConversion"/>
  </si>
  <si>
    <t>21b0</t>
    <phoneticPr fontId="1" type="noConversion"/>
  </si>
  <si>
    <t>实测k</t>
    <phoneticPr fontId="1" type="noConversion"/>
  </si>
  <si>
    <t>24c0</t>
    <phoneticPr fontId="1" type="noConversion"/>
  </si>
  <si>
    <t>2208</t>
    <phoneticPr fontId="1" type="noConversion"/>
  </si>
  <si>
    <t>1f5e</t>
    <phoneticPr fontId="1" type="noConversion"/>
  </si>
  <si>
    <t>1bf0</t>
    <phoneticPr fontId="1" type="noConversion"/>
  </si>
  <si>
    <t>1570</t>
    <phoneticPr fontId="1" type="noConversion"/>
  </si>
  <si>
    <t>a8</t>
    <phoneticPr fontId="1" type="noConversion"/>
  </si>
  <si>
    <t>230</t>
    <phoneticPr fontId="1" type="noConversion"/>
  </si>
  <si>
    <t>c6</t>
    <phoneticPr fontId="1" type="noConversion"/>
  </si>
  <si>
    <t>1be</t>
    <phoneticPr fontId="1" type="noConversion"/>
  </si>
  <si>
    <t>2bc</t>
    <phoneticPr fontId="1" type="noConversion"/>
  </si>
  <si>
    <t>34a</t>
    <phoneticPr fontId="1" type="noConversion"/>
  </si>
  <si>
    <t>3e8</t>
    <phoneticPr fontId="1" type="noConversion"/>
  </si>
  <si>
    <t>590</t>
    <phoneticPr fontId="1" type="noConversion"/>
  </si>
  <si>
    <t>706</t>
    <phoneticPr fontId="1" type="noConversion"/>
  </si>
  <si>
    <t>8c6</t>
    <phoneticPr fontId="1" type="noConversion"/>
  </si>
  <si>
    <t>b0a</t>
    <phoneticPr fontId="1" type="noConversion"/>
  </si>
  <si>
    <t>de8</t>
    <phoneticPr fontId="1" type="noConversion"/>
  </si>
  <si>
    <t>1170</t>
    <phoneticPr fontId="1" type="noConversion"/>
  </si>
  <si>
    <t>2394</t>
    <phoneticPr fontId="1" type="noConversion"/>
  </si>
  <si>
    <t>4</t>
    <phoneticPr fontId="1" type="noConversion"/>
  </si>
  <si>
    <t>被测频率</t>
    <phoneticPr fontId="1" type="noConversion"/>
  </si>
  <si>
    <t>N</t>
    <phoneticPr fontId="1" type="noConversion"/>
  </si>
  <si>
    <t>26bb</t>
    <phoneticPr fontId="1" type="noConversion"/>
  </si>
  <si>
    <t>18e8</t>
    <phoneticPr fontId="1" type="noConversion"/>
  </si>
  <si>
    <t xml:space="preserve">MAX </t>
    <phoneticPr fontId="1" type="noConversion"/>
  </si>
  <si>
    <t xml:space="preserve">MIN </t>
    <phoneticPr fontId="1" type="noConversion"/>
  </si>
  <si>
    <t>HEX</t>
    <phoneticPr fontId="1" type="noConversion"/>
  </si>
  <si>
    <t>DEC</t>
    <phoneticPr fontId="1" type="noConversion"/>
  </si>
  <si>
    <t>LSB</t>
    <phoneticPr fontId="1" type="noConversion"/>
  </si>
  <si>
    <t>V</t>
    <phoneticPr fontId="1" type="noConversion"/>
  </si>
  <si>
    <t>Mod/Vpp</t>
    <phoneticPr fontId="1" type="noConversion"/>
  </si>
  <si>
    <t>15ca</t>
    <phoneticPr fontId="1" type="noConversion"/>
  </si>
  <si>
    <t>1AB4</t>
    <phoneticPr fontId="1" type="noConversion"/>
  </si>
  <si>
    <t>654c</t>
    <phoneticPr fontId="1" type="noConversion"/>
  </si>
  <si>
    <t>26d4</t>
    <phoneticPr fontId="1" type="noConversion"/>
  </si>
  <si>
    <t>18ef</t>
    <phoneticPr fontId="1" type="noConversion"/>
  </si>
  <si>
    <t>7f</t>
    <phoneticPr fontId="1" type="noConversion"/>
  </si>
  <si>
    <t>c</t>
    <phoneticPr fontId="1" type="noConversion"/>
  </si>
  <si>
    <t>3e</t>
    <phoneticPr fontId="1" type="noConversion"/>
  </si>
  <si>
    <t>2cc0</t>
    <phoneticPr fontId="1" type="noConversion"/>
  </si>
  <si>
    <t>实部</t>
    <phoneticPr fontId="1" type="noConversion"/>
  </si>
  <si>
    <t>虚部</t>
    <phoneticPr fontId="1" type="noConversion"/>
  </si>
  <si>
    <t>结果</t>
    <phoneticPr fontId="1" type="noConversion"/>
  </si>
  <si>
    <t>LK_EXP</t>
  </si>
  <si>
    <t>平方和</t>
    <phoneticPr fontId="1" type="noConversion"/>
  </si>
  <si>
    <t>开根号</t>
    <phoneticPr fontId="1" type="noConversion"/>
  </si>
  <si>
    <t>3f04</t>
    <phoneticPr fontId="1" type="noConversion"/>
  </si>
  <si>
    <t>31a</t>
    <phoneticPr fontId="1" type="noConversion"/>
  </si>
  <si>
    <t>正幅度</t>
    <phoneticPr fontId="1" type="noConversion"/>
  </si>
  <si>
    <t>负幅度</t>
    <phoneticPr fontId="1" type="noConversion"/>
  </si>
  <si>
    <t>正码</t>
    <phoneticPr fontId="1" type="noConversion"/>
  </si>
  <si>
    <t>补值</t>
    <phoneticPr fontId="1" type="noConversion"/>
  </si>
  <si>
    <t>正值补码</t>
    <phoneticPr fontId="1" type="noConversion"/>
  </si>
  <si>
    <t>负值补码</t>
    <phoneticPr fontId="1" type="noConversion"/>
  </si>
  <si>
    <t>2fff</t>
    <phoneticPr fontId="1" type="noConversion"/>
  </si>
  <si>
    <t>正码DEC</t>
    <phoneticPr fontId="1" type="noConversion"/>
  </si>
  <si>
    <t>负码DEC</t>
    <phoneticPr fontId="1" type="noConversion"/>
  </si>
  <si>
    <t>补码数值部分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</si>
</sst>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00_ "/>
    <numFmt numFmtId="178" formatCode="0_ "/>
    <numFmt numFmtId="179" formatCode="0.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177" fontId="0" fillId="0" borderId="0" xfId="0" applyNumberFormat="1"/>
    <xf numFmtId="1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4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89122193059201"/>
          <c:w val="0.86486351706036746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AD8138lst!$A$4:$A$64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  <c:pt idx="25">
                  <c:v>350</c:v>
                </c:pt>
                <c:pt idx="26">
                  <c:v>400</c:v>
                </c:pt>
                <c:pt idx="27">
                  <c:v>450</c:v>
                </c:pt>
                <c:pt idx="28">
                  <c:v>500</c:v>
                </c:pt>
                <c:pt idx="29">
                  <c:v>600</c:v>
                </c:pt>
                <c:pt idx="30">
                  <c:v>700</c:v>
                </c:pt>
                <c:pt idx="31">
                  <c:v>800</c:v>
                </c:pt>
                <c:pt idx="32">
                  <c:v>900</c:v>
                </c:pt>
                <c:pt idx="33">
                  <c:v>1000</c:v>
                </c:pt>
                <c:pt idx="34">
                  <c:v>1100</c:v>
                </c:pt>
                <c:pt idx="35">
                  <c:v>1200</c:v>
                </c:pt>
                <c:pt idx="36">
                  <c:v>1300</c:v>
                </c:pt>
                <c:pt idx="37">
                  <c:v>1400</c:v>
                </c:pt>
                <c:pt idx="38">
                  <c:v>1500</c:v>
                </c:pt>
                <c:pt idx="39">
                  <c:v>1600</c:v>
                </c:pt>
                <c:pt idx="40">
                  <c:v>1700</c:v>
                </c:pt>
                <c:pt idx="41">
                  <c:v>1800</c:v>
                </c:pt>
                <c:pt idx="42">
                  <c:v>1900</c:v>
                </c:pt>
                <c:pt idx="43">
                  <c:v>2000</c:v>
                </c:pt>
                <c:pt idx="44">
                  <c:v>2200</c:v>
                </c:pt>
                <c:pt idx="45">
                  <c:v>2400</c:v>
                </c:pt>
                <c:pt idx="46">
                  <c:v>2600</c:v>
                </c:pt>
                <c:pt idx="47">
                  <c:v>2800</c:v>
                </c:pt>
                <c:pt idx="48">
                  <c:v>3000</c:v>
                </c:pt>
                <c:pt idx="49">
                  <c:v>3200</c:v>
                </c:pt>
                <c:pt idx="50">
                  <c:v>3400</c:v>
                </c:pt>
                <c:pt idx="51">
                  <c:v>3600</c:v>
                </c:pt>
                <c:pt idx="52">
                  <c:v>3800</c:v>
                </c:pt>
                <c:pt idx="53">
                  <c:v>4000</c:v>
                </c:pt>
                <c:pt idx="54">
                  <c:v>4200</c:v>
                </c:pt>
                <c:pt idx="55">
                  <c:v>4400</c:v>
                </c:pt>
                <c:pt idx="56">
                  <c:v>4600</c:v>
                </c:pt>
                <c:pt idx="57">
                  <c:v>4800</c:v>
                </c:pt>
                <c:pt idx="58">
                  <c:v>5000</c:v>
                </c:pt>
                <c:pt idx="59">
                  <c:v>5200</c:v>
                </c:pt>
                <c:pt idx="60">
                  <c:v>5400</c:v>
                </c:pt>
              </c:numCache>
            </c:numRef>
          </c:xVal>
          <c:yVal>
            <c:numRef>
              <c:f>AD8138lst!$F$4:$F$64</c:f>
              <c:numCache>
                <c:formatCode>General</c:formatCode>
                <c:ptCount val="61"/>
                <c:pt idx="0">
                  <c:v>0.244140625</c:v>
                </c:pt>
                <c:pt idx="1">
                  <c:v>0.48828125</c:v>
                </c:pt>
                <c:pt idx="2">
                  <c:v>0.732421875</c:v>
                </c:pt>
                <c:pt idx="3">
                  <c:v>0.732421875</c:v>
                </c:pt>
                <c:pt idx="4">
                  <c:v>0.9765625</c:v>
                </c:pt>
                <c:pt idx="5">
                  <c:v>0.9765625</c:v>
                </c:pt>
                <c:pt idx="6">
                  <c:v>1.220703125</c:v>
                </c:pt>
                <c:pt idx="7">
                  <c:v>1.46484375</c:v>
                </c:pt>
                <c:pt idx="8">
                  <c:v>1.46484375</c:v>
                </c:pt>
                <c:pt idx="9">
                  <c:v>1.46484375</c:v>
                </c:pt>
                <c:pt idx="10">
                  <c:v>1.953125</c:v>
                </c:pt>
                <c:pt idx="11">
                  <c:v>1.953125</c:v>
                </c:pt>
                <c:pt idx="12">
                  <c:v>3.173828125</c:v>
                </c:pt>
                <c:pt idx="13">
                  <c:v>4.8828125</c:v>
                </c:pt>
                <c:pt idx="14">
                  <c:v>6.34765625</c:v>
                </c:pt>
                <c:pt idx="15">
                  <c:v>7.8125</c:v>
                </c:pt>
                <c:pt idx="16">
                  <c:v>9.521484375</c:v>
                </c:pt>
                <c:pt idx="17">
                  <c:v>11.23046875</c:v>
                </c:pt>
                <c:pt idx="18">
                  <c:v>12.6953125</c:v>
                </c:pt>
                <c:pt idx="19">
                  <c:v>14.16015625</c:v>
                </c:pt>
                <c:pt idx="20">
                  <c:v>15.625</c:v>
                </c:pt>
                <c:pt idx="21">
                  <c:v>22.94921875</c:v>
                </c:pt>
                <c:pt idx="22">
                  <c:v>30.76171875</c:v>
                </c:pt>
                <c:pt idx="23">
                  <c:v>38.330078125</c:v>
                </c:pt>
                <c:pt idx="24">
                  <c:v>45.8984375</c:v>
                </c:pt>
                <c:pt idx="25">
                  <c:v>53.7109375</c:v>
                </c:pt>
                <c:pt idx="26">
                  <c:v>61.5234375</c:v>
                </c:pt>
                <c:pt idx="27">
                  <c:v>69.091796875</c:v>
                </c:pt>
                <c:pt idx="28">
                  <c:v>76.66015625</c:v>
                </c:pt>
                <c:pt idx="29">
                  <c:v>92.28515625</c:v>
                </c:pt>
                <c:pt idx="30">
                  <c:v>107.91015625</c:v>
                </c:pt>
                <c:pt idx="31">
                  <c:v>123.291015625</c:v>
                </c:pt>
                <c:pt idx="32">
                  <c:v>138.671875</c:v>
                </c:pt>
                <c:pt idx="33">
                  <c:v>154.052734375</c:v>
                </c:pt>
                <c:pt idx="34">
                  <c:v>169.189453125</c:v>
                </c:pt>
                <c:pt idx="35">
                  <c:v>183.59375</c:v>
                </c:pt>
                <c:pt idx="36">
                  <c:v>197.021484375</c:v>
                </c:pt>
                <c:pt idx="37">
                  <c:v>210.205078125</c:v>
                </c:pt>
                <c:pt idx="38">
                  <c:v>223.14453125</c:v>
                </c:pt>
                <c:pt idx="39">
                  <c:v>235.3515625</c:v>
                </c:pt>
                <c:pt idx="40">
                  <c:v>247.55859375</c:v>
                </c:pt>
                <c:pt idx="41">
                  <c:v>259.521484375</c:v>
                </c:pt>
                <c:pt idx="42">
                  <c:v>271.97265625</c:v>
                </c:pt>
                <c:pt idx="43">
                  <c:v>283.69140625</c:v>
                </c:pt>
                <c:pt idx="44">
                  <c:v>308.349609375</c:v>
                </c:pt>
                <c:pt idx="45">
                  <c:v>333.0078125</c:v>
                </c:pt>
                <c:pt idx="46">
                  <c:v>358.642578125</c:v>
                </c:pt>
                <c:pt idx="47">
                  <c:v>384.27734375</c:v>
                </c:pt>
                <c:pt idx="48">
                  <c:v>410.15625</c:v>
                </c:pt>
                <c:pt idx="49">
                  <c:v>436.5234375</c:v>
                </c:pt>
                <c:pt idx="50">
                  <c:v>463.37890625</c:v>
                </c:pt>
                <c:pt idx="51">
                  <c:v>490.72265625</c:v>
                </c:pt>
                <c:pt idx="52">
                  <c:v>518.5546875</c:v>
                </c:pt>
                <c:pt idx="53">
                  <c:v>546.142578125</c:v>
                </c:pt>
                <c:pt idx="54">
                  <c:v>574.462890625</c:v>
                </c:pt>
                <c:pt idx="55">
                  <c:v>602.783203125</c:v>
                </c:pt>
                <c:pt idx="56">
                  <c:v>631.34765625</c:v>
                </c:pt>
                <c:pt idx="57">
                  <c:v>660.400390625</c:v>
                </c:pt>
                <c:pt idx="58">
                  <c:v>692.3828125</c:v>
                </c:pt>
                <c:pt idx="59">
                  <c:v>721.923828125</c:v>
                </c:pt>
                <c:pt idx="60">
                  <c:v>751.220703125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D-4F24-881A-262DAAD82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05472"/>
        <c:axId val="105507392"/>
      </c:scatterChart>
      <c:valAx>
        <c:axId val="1055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7392"/>
        <c:crosses val="autoZero"/>
        <c:crossBetween val="midCat"/>
      </c:valAx>
      <c:valAx>
        <c:axId val="105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5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巴伦2!$A$5:$A$41</c:f>
              <c:numCache>
                <c:formatCode>General</c:formatCode>
                <c:ptCount val="37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900</c:v>
                </c:pt>
                <c:pt idx="16">
                  <c:v>1000</c:v>
                </c:pt>
                <c:pt idx="17">
                  <c:v>1100</c:v>
                </c:pt>
                <c:pt idx="18">
                  <c:v>1200</c:v>
                </c:pt>
                <c:pt idx="19">
                  <c:v>1300</c:v>
                </c:pt>
                <c:pt idx="20">
                  <c:v>1400</c:v>
                </c:pt>
                <c:pt idx="21">
                  <c:v>1500</c:v>
                </c:pt>
                <c:pt idx="22">
                  <c:v>1600</c:v>
                </c:pt>
                <c:pt idx="23">
                  <c:v>1700</c:v>
                </c:pt>
                <c:pt idx="24">
                  <c:v>1800</c:v>
                </c:pt>
                <c:pt idx="25">
                  <c:v>1900</c:v>
                </c:pt>
                <c:pt idx="26">
                  <c:v>2000</c:v>
                </c:pt>
                <c:pt idx="27">
                  <c:v>2200</c:v>
                </c:pt>
                <c:pt idx="28">
                  <c:v>2400</c:v>
                </c:pt>
                <c:pt idx="29">
                  <c:v>2600</c:v>
                </c:pt>
                <c:pt idx="30">
                  <c:v>2800</c:v>
                </c:pt>
                <c:pt idx="31">
                  <c:v>3000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</c:numCache>
            </c:numRef>
          </c:xVal>
          <c:yVal>
            <c:numRef>
              <c:f>巴伦2!$F$5:$F$41</c:f>
              <c:numCache>
                <c:formatCode>General</c:formatCode>
                <c:ptCount val="37"/>
                <c:pt idx="0">
                  <c:v>1.708984375</c:v>
                </c:pt>
                <c:pt idx="1">
                  <c:v>1.953125</c:v>
                </c:pt>
                <c:pt idx="2">
                  <c:v>2.9296875</c:v>
                </c:pt>
                <c:pt idx="3">
                  <c:v>5.615234375</c:v>
                </c:pt>
                <c:pt idx="4">
                  <c:v>8.30078125</c:v>
                </c:pt>
                <c:pt idx="5">
                  <c:v>13.671875</c:v>
                </c:pt>
                <c:pt idx="6">
                  <c:v>19.04296875</c:v>
                </c:pt>
                <c:pt idx="7">
                  <c:v>27.34375</c:v>
                </c:pt>
                <c:pt idx="8">
                  <c:v>55.419921875</c:v>
                </c:pt>
                <c:pt idx="9">
                  <c:v>83.740234375</c:v>
                </c:pt>
                <c:pt idx="10">
                  <c:v>111.328125</c:v>
                </c:pt>
                <c:pt idx="11">
                  <c:v>139.16015625</c:v>
                </c:pt>
                <c:pt idx="12">
                  <c:v>166.748046875</c:v>
                </c:pt>
                <c:pt idx="13">
                  <c:v>194.580078125</c:v>
                </c:pt>
                <c:pt idx="14">
                  <c:v>222.412109375</c:v>
                </c:pt>
                <c:pt idx="15">
                  <c:v>250.48828125</c:v>
                </c:pt>
                <c:pt idx="16">
                  <c:v>277.587890625</c:v>
                </c:pt>
                <c:pt idx="17">
                  <c:v>305.6640625</c:v>
                </c:pt>
                <c:pt idx="18">
                  <c:v>333.49609375</c:v>
                </c:pt>
                <c:pt idx="19">
                  <c:v>359.130859375</c:v>
                </c:pt>
                <c:pt idx="20">
                  <c:v>386.23046875</c:v>
                </c:pt>
                <c:pt idx="21">
                  <c:v>414.0625</c:v>
                </c:pt>
                <c:pt idx="22">
                  <c:v>441.40625</c:v>
                </c:pt>
                <c:pt idx="23">
                  <c:v>469.23828125</c:v>
                </c:pt>
                <c:pt idx="24">
                  <c:v>496.337890625</c:v>
                </c:pt>
                <c:pt idx="25">
                  <c:v>523.4375</c:v>
                </c:pt>
                <c:pt idx="26">
                  <c:v>550.537109375</c:v>
                </c:pt>
                <c:pt idx="27">
                  <c:v>605.224609375</c:v>
                </c:pt>
                <c:pt idx="28">
                  <c:v>661.376953125</c:v>
                </c:pt>
                <c:pt idx="29">
                  <c:v>715.33203125</c:v>
                </c:pt>
                <c:pt idx="30">
                  <c:v>769.53125</c:v>
                </c:pt>
                <c:pt idx="31">
                  <c:v>824.70703125</c:v>
                </c:pt>
                <c:pt idx="32">
                  <c:v>879.150390625</c:v>
                </c:pt>
                <c:pt idx="33">
                  <c:v>906.494140625</c:v>
                </c:pt>
                <c:pt idx="34">
                  <c:v>934.326171875</c:v>
                </c:pt>
                <c:pt idx="35">
                  <c:v>961.181640625</c:v>
                </c:pt>
                <c:pt idx="36">
                  <c:v>988.76953125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F-4658-9C1C-7C6C7B46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02592"/>
        <c:axId val="1747900672"/>
      </c:scatterChart>
      <c:valAx>
        <c:axId val="1747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900672"/>
        <c:crosses val="autoZero"/>
        <c:crossBetween val="midCat"/>
      </c:valAx>
      <c:valAx>
        <c:axId val="17479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'AD8138 RIGOL'!$C$4:$C$23</c:f>
              <c:numCache>
                <c:formatCode>0.00000000_ </c:formatCode>
                <c:ptCount val="20"/>
                <c:pt idx="0">
                  <c:v>3.1618001201847027E-3</c:v>
                </c:pt>
                <c:pt idx="1">
                  <c:v>9.9984898859777818E-3</c:v>
                </c:pt>
                <c:pt idx="2">
                  <c:v>3.1618001201847025E-2</c:v>
                </c:pt>
                <c:pt idx="3">
                  <c:v>3.9804705183143725E-2</c:v>
                </c:pt>
                <c:pt idx="4">
                  <c:v>5.0111154864034634E-2</c:v>
                </c:pt>
                <c:pt idx="5">
                  <c:v>6.3086206272686116E-2</c:v>
                </c:pt>
                <c:pt idx="6">
                  <c:v>7.9420828210373134E-2</c:v>
                </c:pt>
                <c:pt idx="7">
                  <c:v>9.9984898859777807E-2</c:v>
                </c:pt>
                <c:pt idx="8">
                  <c:v>0.12587352997024392</c:v>
                </c:pt>
                <c:pt idx="9">
                  <c:v>0.15846538555177481</c:v>
                </c:pt>
                <c:pt idx="10">
                  <c:v>0.19949610076088958</c:v>
                </c:pt>
                <c:pt idx="11">
                  <c:v>0.25115071080173357</c:v>
                </c:pt>
                <c:pt idx="12">
                  <c:v>0.31618001201847024</c:v>
                </c:pt>
                <c:pt idx="13">
                  <c:v>0.39804705183143746</c:v>
                </c:pt>
                <c:pt idx="14">
                  <c:v>0.50111154864034657</c:v>
                </c:pt>
                <c:pt idx="15">
                  <c:v>0.63086206272686118</c:v>
                </c:pt>
                <c:pt idx="16">
                  <c:v>0.7942082821037314</c:v>
                </c:pt>
                <c:pt idx="17">
                  <c:v>0.99984898859777827</c:v>
                </c:pt>
                <c:pt idx="18">
                  <c:v>1.2587352997024395</c:v>
                </c:pt>
                <c:pt idx="19">
                  <c:v>1.4123242353474501</c:v>
                </c:pt>
              </c:numCache>
            </c:numRef>
          </c:xVal>
          <c:yVal>
            <c:numRef>
              <c:f>'AD8138 RIGOL'!$H$4:$H$23</c:f>
              <c:numCache>
                <c:formatCode>General</c:formatCode>
                <c:ptCount val="20"/>
                <c:pt idx="0">
                  <c:v>2.44140625E-3</c:v>
                </c:pt>
                <c:pt idx="1">
                  <c:v>7.568359375E-3</c:v>
                </c:pt>
                <c:pt idx="2">
                  <c:v>2.197265625E-2</c:v>
                </c:pt>
                <c:pt idx="3">
                  <c:v>2.587890625E-2</c:v>
                </c:pt>
                <c:pt idx="4">
                  <c:v>3.7353515625E-2</c:v>
                </c:pt>
                <c:pt idx="5">
                  <c:v>4.7119140625E-2</c:v>
                </c:pt>
                <c:pt idx="6">
                  <c:v>5.908203125E-2</c:v>
                </c:pt>
                <c:pt idx="7">
                  <c:v>7.3974609375E-2</c:v>
                </c:pt>
                <c:pt idx="8">
                  <c:v>9.2041015625E-2</c:v>
                </c:pt>
                <c:pt idx="9">
                  <c:v>0.110595703125</c:v>
                </c:pt>
                <c:pt idx="10">
                  <c:v>0.13134765625</c:v>
                </c:pt>
                <c:pt idx="11">
                  <c:v>0.185791015625</c:v>
                </c:pt>
                <c:pt idx="12">
                  <c:v>0.226318359375</c:v>
                </c:pt>
                <c:pt idx="13">
                  <c:v>0.27197265625</c:v>
                </c:pt>
                <c:pt idx="14">
                  <c:v>0.33203125</c:v>
                </c:pt>
                <c:pt idx="15">
                  <c:v>0.410888671875</c:v>
                </c:pt>
                <c:pt idx="16">
                  <c:v>0.508544921875</c:v>
                </c:pt>
                <c:pt idx="17">
                  <c:v>0.61962890625</c:v>
                </c:pt>
                <c:pt idx="18">
                  <c:v>0.843505859375</c:v>
                </c:pt>
                <c:pt idx="19">
                  <c:v>0.9541015625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C-4ADE-B5D0-614C0A28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31952"/>
        <c:axId val="152532912"/>
      </c:scatterChart>
      <c:valAx>
        <c:axId val="1525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532912"/>
        <c:crosses val="autoZero"/>
        <c:crossBetween val="midCat"/>
      </c:valAx>
      <c:valAx>
        <c:axId val="1525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5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'巴伦 RIGOL'!$C$4:$C$23</c:f>
              <c:numCache>
                <c:formatCode>0.00000000_ </c:formatCode>
                <c:ptCount val="20"/>
                <c:pt idx="0">
                  <c:v>3.1618001201847027E-3</c:v>
                </c:pt>
                <c:pt idx="1">
                  <c:v>9.9984898859777818E-3</c:v>
                </c:pt>
                <c:pt idx="2">
                  <c:v>3.1618001201847025E-2</c:v>
                </c:pt>
                <c:pt idx="3">
                  <c:v>3.9804705183143725E-2</c:v>
                </c:pt>
                <c:pt idx="4">
                  <c:v>5.0111154864034634E-2</c:v>
                </c:pt>
                <c:pt idx="5">
                  <c:v>6.3086206272686116E-2</c:v>
                </c:pt>
                <c:pt idx="6">
                  <c:v>7.9420828210373134E-2</c:v>
                </c:pt>
                <c:pt idx="7">
                  <c:v>9.9984898859777807E-2</c:v>
                </c:pt>
                <c:pt idx="8">
                  <c:v>0.12587352997024392</c:v>
                </c:pt>
                <c:pt idx="9">
                  <c:v>0.15846538555177481</c:v>
                </c:pt>
                <c:pt idx="10">
                  <c:v>0.19949610076088958</c:v>
                </c:pt>
                <c:pt idx="11">
                  <c:v>0.25115071080173357</c:v>
                </c:pt>
                <c:pt idx="12">
                  <c:v>0.31618001201847024</c:v>
                </c:pt>
                <c:pt idx="13">
                  <c:v>0.39804705183143746</c:v>
                </c:pt>
                <c:pt idx="14">
                  <c:v>0.50111154864034657</c:v>
                </c:pt>
                <c:pt idx="15">
                  <c:v>0.63086206272686118</c:v>
                </c:pt>
                <c:pt idx="16">
                  <c:v>0.7942082821037314</c:v>
                </c:pt>
                <c:pt idx="17">
                  <c:v>0.99984898859777827</c:v>
                </c:pt>
                <c:pt idx="18">
                  <c:v>1.2587352997024395</c:v>
                </c:pt>
                <c:pt idx="19">
                  <c:v>1.4123242353474501</c:v>
                </c:pt>
              </c:numCache>
            </c:numRef>
          </c:xVal>
          <c:yVal>
            <c:numRef>
              <c:f>'巴伦 RIGOL'!$H$4:$H$23</c:f>
              <c:numCache>
                <c:formatCode>General</c:formatCode>
                <c:ptCount val="20"/>
                <c:pt idx="0">
                  <c:v>2.197265625E-3</c:v>
                </c:pt>
                <c:pt idx="1">
                  <c:v>6.8359375E-3</c:v>
                </c:pt>
                <c:pt idx="2">
                  <c:v>2.05078125E-2</c:v>
                </c:pt>
                <c:pt idx="3">
                  <c:v>2.4169921875E-2</c:v>
                </c:pt>
                <c:pt idx="4">
                  <c:v>3.3935546875E-2</c:v>
                </c:pt>
                <c:pt idx="5">
                  <c:v>4.345703125E-2</c:v>
                </c:pt>
                <c:pt idx="6">
                  <c:v>5.4443359375E-2</c:v>
                </c:pt>
                <c:pt idx="7">
                  <c:v>6.8359375E-2</c:v>
                </c:pt>
                <c:pt idx="8">
                  <c:v>8.544921875E-2</c:v>
                </c:pt>
                <c:pt idx="9">
                  <c:v>0.102783203125</c:v>
                </c:pt>
                <c:pt idx="10">
                  <c:v>0.1220703125</c:v>
                </c:pt>
                <c:pt idx="11">
                  <c:v>0.173828125</c:v>
                </c:pt>
                <c:pt idx="12">
                  <c:v>0.219482421875</c:v>
                </c:pt>
                <c:pt idx="13">
                  <c:v>0.274169921875</c:v>
                </c:pt>
                <c:pt idx="14">
                  <c:v>0.344970703125</c:v>
                </c:pt>
                <c:pt idx="15">
                  <c:v>0.4345703125</c:v>
                </c:pt>
                <c:pt idx="16">
                  <c:v>0.544921875</c:v>
                </c:pt>
                <c:pt idx="17">
                  <c:v>0.669921875</c:v>
                </c:pt>
                <c:pt idx="18">
                  <c:v>0.873046875</c:v>
                </c:pt>
                <c:pt idx="19">
                  <c:v>0.980224609375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A5-4031-B9F1-08585ADC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165248"/>
        <c:axId val="1751165728"/>
      </c:scatterChart>
      <c:valAx>
        <c:axId val="17511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165728"/>
        <c:crosses val="autoZero"/>
        <c:crossBetween val="midCat"/>
      </c:valAx>
      <c:valAx>
        <c:axId val="17511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11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57979</xdr:colOff>
      <xdr:row>34</xdr:row>
      <xdr:rowOff>58530</xdr:rowOff>
    </xdr:from>
    <xdr:to>
      <xdr:col>16</xdr:col>
      <xdr:colOff>654327</xdr:colOff>
      <xdr:row>49</xdr:row>
      <xdr:rowOff>151295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F9D3CA0-58E5-4111-2838-ACEBF579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400326</xdr:colOff>
      <xdr:row>10</xdr:row>
      <xdr:rowOff>102704</xdr:rowOff>
    </xdr:from>
    <xdr:to>
      <xdr:col>16</xdr:col>
      <xdr:colOff>334065</xdr:colOff>
      <xdr:row>26</xdr:row>
      <xdr:rowOff>18774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DF7589-8B63-B9AF-EBDE-10ACA668E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605597</xdr:colOff>
      <xdr:row>12</xdr:row>
      <xdr:rowOff>132659</xdr:rowOff>
    </xdr:from>
    <xdr:to>
      <xdr:col>21</xdr:col>
      <xdr:colOff>603665</xdr:colOff>
      <xdr:row>27</xdr:row>
      <xdr:rowOff>148948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34662E-1F3A-5C74-0DAF-7691F2062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72610</xdr:colOff>
      <xdr:row>17</xdr:row>
      <xdr:rowOff>13526</xdr:rowOff>
    </xdr:from>
    <xdr:to>
      <xdr:col>26</xdr:col>
      <xdr:colOff>233845</xdr:colOff>
      <xdr:row>33</xdr:row>
      <xdr:rowOff>99390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541016-C989-5E0A-7A80-CE88DD4DC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"/>
  <sheetViews>
    <sheetView tabSelected="1" topLeftCell="A16" workbookViewId="0">
      <selection activeCell="C72" sqref="C72:I74"/>
    </sheetView>
  </sheetViews>
  <sheetFormatPr defaultRowHeight="14" x14ac:dyDescent="0.3"/>
  <cols>
    <col min="2" max="4" width="8.6640625" style="1"/>
    <col min="5" max="5" width="13.58203125" style="1" customWidth="1"/>
    <col min="6" max="6" width="10.1640625" style="1" customWidth="1"/>
    <col min="7" max="7" width="8.6640625" style="1"/>
    <col min="13" max="13" width="11.1640625" bestFit="1" customWidth="1"/>
    <col min="18" max="18" width="11.33203125" customWidth="1"/>
    <col min="20" max="20" width="11.5" customWidth="1"/>
    <col min="21" max="21" width="10.1640625" bestFit="1" customWidth="1"/>
    <col min="25" max="25" width="12.83203125" customWidth="1"/>
    <col min="26" max="26" width="12.58203125" customWidth="1"/>
  </cols>
  <sheetData>
    <row r="1" spans="1:25" x14ac:dyDescent="0.3">
      <c r="E1" s="1" t="s">
        <v>178</v>
      </c>
    </row>
    <row r="2" spans="1:25" x14ac:dyDescent="0.3">
      <c r="A2" t="s">
        <v>168</v>
      </c>
      <c r="B2" s="1" t="s">
        <v>0</v>
      </c>
      <c r="C2" s="1" t="s">
        <v>1</v>
      </c>
      <c r="D2" s="1" t="s">
        <v>2</v>
      </c>
      <c r="E2" s="1" t="s">
        <v>176</v>
      </c>
      <c r="F2" s="1" t="s">
        <v>177</v>
      </c>
      <c r="G2" s="1" t="s">
        <v>3</v>
      </c>
      <c r="H2" s="1" t="s">
        <v>152</v>
      </c>
      <c r="I2" s="1" t="s">
        <v>153</v>
      </c>
      <c r="J2" s="1" t="s">
        <v>175</v>
      </c>
      <c r="K2" s="1" t="s">
        <v>155</v>
      </c>
      <c r="L2" s="1" t="s">
        <v>156</v>
      </c>
      <c r="M2" s="1"/>
      <c r="N2" s="1"/>
      <c r="R2" s="1"/>
      <c r="S2" s="1"/>
      <c r="T2" s="1"/>
      <c r="U2" s="1"/>
      <c r="V2" s="1">
        <v>0.5</v>
      </c>
      <c r="W2" s="1">
        <f>V2+3.3/2</f>
        <v>2.15</v>
      </c>
    </row>
    <row r="3" spans="1:25" x14ac:dyDescent="0.3">
      <c r="R3" s="1" t="s">
        <v>148</v>
      </c>
      <c r="S3" s="1" t="s">
        <v>144</v>
      </c>
      <c r="T3" s="1" t="s">
        <v>145</v>
      </c>
      <c r="U3" s="1" t="s">
        <v>149</v>
      </c>
      <c r="V3" s="1" t="s">
        <v>146</v>
      </c>
      <c r="W3" s="1" t="s">
        <v>147</v>
      </c>
    </row>
    <row r="4" spans="1:25" x14ac:dyDescent="0.3">
      <c r="B4" s="1">
        <v>2.0630000000000002</v>
      </c>
      <c r="C4" s="1">
        <v>2.1779999999999999</v>
      </c>
      <c r="D4" s="1">
        <f t="shared" ref="D4:D18" si="0">B4-C4</f>
        <v>-0.11499999999999977</v>
      </c>
      <c r="E4" s="1">
        <f>ROUND((D4+1)/J4,0)</f>
        <v>7250</v>
      </c>
      <c r="F4" s="1" t="str">
        <f>DEC2HEX(E4)</f>
        <v>1C52</v>
      </c>
      <c r="G4" s="1" t="s">
        <v>143</v>
      </c>
      <c r="H4">
        <f t="shared" ref="H4:H20" si="1">HEX2DEC(G4)</f>
        <v>7267</v>
      </c>
      <c r="I4">
        <v>2</v>
      </c>
      <c r="J4">
        <f t="shared" ref="J4:J20" si="2">2/16384</f>
        <v>1.220703125E-4</v>
      </c>
      <c r="K4">
        <f t="shared" ref="K4:K6" si="3">H4*J4</f>
        <v>0.8870849609375</v>
      </c>
      <c r="L4">
        <f t="shared" ref="L4:L6" si="4">I4-K4</f>
        <v>1.1129150390625</v>
      </c>
      <c r="R4" s="1">
        <v>3.3</v>
      </c>
      <c r="S4" s="1">
        <v>5.6</v>
      </c>
      <c r="T4" s="1">
        <v>13</v>
      </c>
      <c r="U4" s="1">
        <v>0</v>
      </c>
      <c r="V4" s="1">
        <f>R4/(S4+T4+U4)*S4</f>
        <v>0.99354838709677407</v>
      </c>
      <c r="W4" s="1">
        <f>R4/(S4+T4+U4)*(S4+T4)</f>
        <v>3.3</v>
      </c>
    </row>
    <row r="5" spans="1:25" x14ac:dyDescent="0.3">
      <c r="B5" s="1">
        <v>1.5580000000000001</v>
      </c>
      <c r="C5" s="1">
        <v>0.56299999999999994</v>
      </c>
      <c r="D5" s="1">
        <f t="shared" si="0"/>
        <v>0.99500000000000011</v>
      </c>
      <c r="E5" s="1">
        <f t="shared" ref="E5:E18" si="5">ROUND((D5+1)/J5,0)</f>
        <v>16343</v>
      </c>
      <c r="F5" s="1" t="str">
        <f t="shared" ref="F5:F18" si="6">DEC2HEX(E5)</f>
        <v>3FD7</v>
      </c>
      <c r="G5" s="1" t="s">
        <v>150</v>
      </c>
      <c r="H5">
        <f t="shared" si="1"/>
        <v>16383</v>
      </c>
      <c r="I5">
        <v>2</v>
      </c>
      <c r="J5">
        <f t="shared" si="2"/>
        <v>1.220703125E-4</v>
      </c>
      <c r="K5">
        <f t="shared" si="3"/>
        <v>1.9998779296875</v>
      </c>
      <c r="L5">
        <f t="shared" si="4"/>
        <v>1.220703125E-4</v>
      </c>
    </row>
    <row r="6" spans="1:25" x14ac:dyDescent="0.3">
      <c r="B6" s="1">
        <v>1.5580000000000001</v>
      </c>
      <c r="C6" s="1">
        <v>0.81799999999999995</v>
      </c>
      <c r="D6" s="1">
        <f t="shared" si="0"/>
        <v>0.7400000000000001</v>
      </c>
      <c r="E6" s="1">
        <f t="shared" si="5"/>
        <v>14254</v>
      </c>
      <c r="F6" s="1" t="str">
        <f t="shared" si="6"/>
        <v>37AE</v>
      </c>
      <c r="G6" s="1" t="s">
        <v>151</v>
      </c>
      <c r="H6">
        <f t="shared" si="1"/>
        <v>14206</v>
      </c>
      <c r="I6">
        <v>2</v>
      </c>
      <c r="J6">
        <f t="shared" si="2"/>
        <v>1.220703125E-4</v>
      </c>
      <c r="K6">
        <f t="shared" si="3"/>
        <v>1.734130859375</v>
      </c>
      <c r="L6">
        <f t="shared" si="4"/>
        <v>0.265869140625</v>
      </c>
    </row>
    <row r="7" spans="1:25" x14ac:dyDescent="0.3">
      <c r="B7" s="1">
        <v>1.5580000000000001</v>
      </c>
      <c r="C7" s="1">
        <v>0.9</v>
      </c>
      <c r="D7" s="1">
        <f t="shared" si="0"/>
        <v>0.65800000000000003</v>
      </c>
      <c r="E7" s="1">
        <f t="shared" si="5"/>
        <v>13582</v>
      </c>
      <c r="F7" s="1" t="str">
        <f t="shared" si="6"/>
        <v>350E</v>
      </c>
      <c r="G7" s="1" t="s">
        <v>157</v>
      </c>
      <c r="H7">
        <f t="shared" si="1"/>
        <v>13481</v>
      </c>
      <c r="I7">
        <v>2</v>
      </c>
      <c r="J7">
        <f t="shared" si="2"/>
        <v>1.220703125E-4</v>
      </c>
      <c r="K7">
        <f t="shared" ref="K7" si="7">H7*J7</f>
        <v>1.6456298828125</v>
      </c>
      <c r="L7">
        <f t="shared" ref="L7" si="8">I7-K7</f>
        <v>0.3543701171875</v>
      </c>
    </row>
    <row r="8" spans="1:25" x14ac:dyDescent="0.3">
      <c r="B8" s="1">
        <v>1.5580000000000001</v>
      </c>
      <c r="C8" s="1">
        <v>0.69199999999999995</v>
      </c>
      <c r="D8" s="1">
        <f t="shared" si="0"/>
        <v>0.8660000000000001</v>
      </c>
      <c r="E8" s="1">
        <f t="shared" si="5"/>
        <v>15286</v>
      </c>
      <c r="F8" s="1" t="str">
        <f t="shared" si="6"/>
        <v>3BB6</v>
      </c>
      <c r="G8" s="1" t="s">
        <v>158</v>
      </c>
      <c r="H8">
        <f t="shared" si="1"/>
        <v>15327</v>
      </c>
      <c r="I8">
        <v>2</v>
      </c>
      <c r="J8">
        <f t="shared" si="2"/>
        <v>1.220703125E-4</v>
      </c>
      <c r="K8">
        <f t="shared" ref="K8" si="9">H8*J8</f>
        <v>1.8709716796875</v>
      </c>
      <c r="L8">
        <f t="shared" ref="L8" si="10">I8-K8</f>
        <v>0.1290283203125</v>
      </c>
    </row>
    <row r="9" spans="1:25" x14ac:dyDescent="0.3">
      <c r="B9" s="1">
        <v>0.8</v>
      </c>
      <c r="C9" s="1">
        <v>0.71299999999999997</v>
      </c>
      <c r="D9" s="1">
        <f t="shared" si="0"/>
        <v>8.7000000000000077E-2</v>
      </c>
      <c r="E9" s="1">
        <f t="shared" si="5"/>
        <v>8905</v>
      </c>
      <c r="F9" s="1" t="str">
        <f t="shared" si="6"/>
        <v>22C9</v>
      </c>
      <c r="G9" s="1" t="s">
        <v>159</v>
      </c>
      <c r="H9">
        <f t="shared" si="1"/>
        <v>8922</v>
      </c>
      <c r="I9">
        <v>2</v>
      </c>
      <c r="J9">
        <f t="shared" si="2"/>
        <v>1.220703125E-4</v>
      </c>
      <c r="K9">
        <f t="shared" ref="K9" si="11">H9*J9</f>
        <v>1.089111328125</v>
      </c>
      <c r="L9">
        <f t="shared" ref="L9" si="12">I9-K9</f>
        <v>0.910888671875</v>
      </c>
    </row>
    <row r="10" spans="1:25" x14ac:dyDescent="0.3">
      <c r="B10" s="1">
        <v>0.8</v>
      </c>
      <c r="C10" s="1">
        <v>0.58199999999999996</v>
      </c>
      <c r="D10" s="1">
        <f t="shared" si="0"/>
        <v>0.21800000000000008</v>
      </c>
      <c r="E10" s="1">
        <f t="shared" si="5"/>
        <v>9978</v>
      </c>
      <c r="F10" s="1" t="str">
        <f t="shared" si="6"/>
        <v>26FA</v>
      </c>
      <c r="G10" s="1">
        <v>2737</v>
      </c>
      <c r="H10">
        <f t="shared" si="1"/>
        <v>10039</v>
      </c>
      <c r="I10">
        <v>2</v>
      </c>
      <c r="J10">
        <f t="shared" si="2"/>
        <v>1.220703125E-4</v>
      </c>
      <c r="K10">
        <f t="shared" ref="K10" si="13">H10*J10</f>
        <v>1.2254638671875</v>
      </c>
      <c r="L10">
        <f t="shared" ref="L10" si="14">I10-K10</f>
        <v>0.7745361328125</v>
      </c>
      <c r="P10" t="s">
        <v>429</v>
      </c>
      <c r="Q10" t="s">
        <v>428</v>
      </c>
      <c r="R10" t="s">
        <v>379</v>
      </c>
      <c r="S10" t="s">
        <v>380</v>
      </c>
      <c r="T10" t="s">
        <v>381</v>
      </c>
      <c r="U10" t="s">
        <v>382</v>
      </c>
      <c r="V10" t="s">
        <v>383</v>
      </c>
      <c r="W10" t="s">
        <v>384</v>
      </c>
    </row>
    <row r="11" spans="1:25" x14ac:dyDescent="0.3">
      <c r="B11" s="1">
        <v>1.2390000000000001</v>
      </c>
      <c r="C11" s="1">
        <v>1.248</v>
      </c>
      <c r="D11" s="1">
        <f t="shared" si="0"/>
        <v>-8.999999999999897E-3</v>
      </c>
      <c r="E11" s="1">
        <f t="shared" si="5"/>
        <v>8118</v>
      </c>
      <c r="F11" s="1" t="str">
        <f t="shared" si="6"/>
        <v>1FB6</v>
      </c>
      <c r="G11" s="1" t="s">
        <v>160</v>
      </c>
      <c r="H11">
        <f t="shared" si="1"/>
        <v>8108</v>
      </c>
      <c r="I11">
        <v>2</v>
      </c>
      <c r="J11">
        <f t="shared" si="2"/>
        <v>1.220703125E-4</v>
      </c>
      <c r="K11">
        <f t="shared" ref="K11" si="15">H11*J11</f>
        <v>0.98974609375</v>
      </c>
      <c r="L11">
        <f t="shared" ref="L11" si="16">I11-K11</f>
        <v>1.01025390625</v>
      </c>
      <c r="P11">
        <f>Q11/T11*1000</f>
        <v>3417.9544615384616</v>
      </c>
      <c r="Q11">
        <v>13560</v>
      </c>
      <c r="R11">
        <v>65000000</v>
      </c>
      <c r="S11">
        <v>16384</v>
      </c>
      <c r="T11">
        <f>R11/S11</f>
        <v>3967.28515625</v>
      </c>
      <c r="U11" s="12">
        <f>10000000/T11</f>
        <v>2520.6153846153848</v>
      </c>
      <c r="V11" s="12">
        <f>15000000/T11</f>
        <v>3780.9230769230771</v>
      </c>
      <c r="W11" s="12">
        <f>V11-U11</f>
        <v>1260.3076923076924</v>
      </c>
      <c r="X11">
        <v>1024</v>
      </c>
      <c r="Y11">
        <v>2048</v>
      </c>
    </row>
    <row r="12" spans="1:25" x14ac:dyDescent="0.3">
      <c r="B12" s="1">
        <v>1.2390000000000001</v>
      </c>
      <c r="C12" s="1">
        <v>1.35</v>
      </c>
      <c r="D12" s="1">
        <f t="shared" si="0"/>
        <v>-0.11099999999999999</v>
      </c>
      <c r="E12" s="1">
        <f t="shared" si="5"/>
        <v>7283</v>
      </c>
      <c r="F12" s="1" t="str">
        <f t="shared" si="6"/>
        <v>1C73</v>
      </c>
      <c r="G12" s="1" t="s">
        <v>161</v>
      </c>
      <c r="H12">
        <f t="shared" si="1"/>
        <v>7229</v>
      </c>
      <c r="I12">
        <v>2</v>
      </c>
      <c r="J12">
        <f t="shared" si="2"/>
        <v>1.220703125E-4</v>
      </c>
      <c r="K12">
        <f t="shared" ref="K12" si="17">H12*J12</f>
        <v>0.8824462890625</v>
      </c>
      <c r="L12">
        <f t="shared" ref="L12" si="18">I12-K12</f>
        <v>1.1175537109375</v>
      </c>
      <c r="P12">
        <f>Q12/T12*1000</f>
        <v>6835.9089230769232</v>
      </c>
      <c r="Q12">
        <v>13560</v>
      </c>
      <c r="R12">
        <v>65000000</v>
      </c>
      <c r="S12">
        <v>32768</v>
      </c>
      <c r="T12">
        <f>R12/S12</f>
        <v>1983.642578125</v>
      </c>
      <c r="U12" s="12">
        <f>10000000/T12</f>
        <v>5041.2307692307695</v>
      </c>
      <c r="V12" s="12">
        <f>15000000/T12</f>
        <v>7561.8461538461543</v>
      </c>
      <c r="W12" s="12">
        <f>V12-U12</f>
        <v>2520.6153846153848</v>
      </c>
      <c r="X12">
        <v>4096</v>
      </c>
    </row>
    <row r="13" spans="1:25" x14ac:dyDescent="0.3">
      <c r="B13" s="1">
        <v>1.35</v>
      </c>
      <c r="C13" s="1">
        <v>1.35</v>
      </c>
      <c r="D13" s="1">
        <f t="shared" si="0"/>
        <v>0</v>
      </c>
      <c r="E13" s="1">
        <f t="shared" si="5"/>
        <v>8192</v>
      </c>
      <c r="F13" s="1" t="str">
        <f t="shared" si="6"/>
        <v>2000</v>
      </c>
      <c r="G13" s="7" t="s">
        <v>162</v>
      </c>
      <c r="H13">
        <f t="shared" si="1"/>
        <v>7801</v>
      </c>
      <c r="I13">
        <v>2</v>
      </c>
      <c r="J13">
        <f t="shared" si="2"/>
        <v>1.220703125E-4</v>
      </c>
      <c r="K13">
        <f t="shared" ref="K13" si="19">H13*J13</f>
        <v>0.9522705078125</v>
      </c>
      <c r="L13">
        <f t="shared" ref="L13" si="20">I13-K13</f>
        <v>1.0477294921875</v>
      </c>
      <c r="P13">
        <f>Q13/T13*1000</f>
        <v>341.79544615384617</v>
      </c>
      <c r="Q13">
        <v>1356</v>
      </c>
      <c r="R13">
        <v>65000000</v>
      </c>
      <c r="S13">
        <v>16384</v>
      </c>
      <c r="T13">
        <f>R13/S13</f>
        <v>3967.28515625</v>
      </c>
    </row>
    <row r="14" spans="1:25" x14ac:dyDescent="0.3">
      <c r="B14" s="1">
        <v>1.2909999999999999</v>
      </c>
      <c r="C14" s="1">
        <v>1.476</v>
      </c>
      <c r="D14" s="1">
        <f t="shared" si="0"/>
        <v>-0.18500000000000005</v>
      </c>
      <c r="E14" s="1">
        <f t="shared" si="5"/>
        <v>6676</v>
      </c>
      <c r="F14" s="1" t="str">
        <f t="shared" si="6"/>
        <v>1A14</v>
      </c>
      <c r="G14" s="7" t="s">
        <v>163</v>
      </c>
      <c r="H14">
        <f t="shared" si="1"/>
        <v>6638</v>
      </c>
      <c r="I14">
        <v>2</v>
      </c>
      <c r="J14">
        <f t="shared" si="2"/>
        <v>1.220703125E-4</v>
      </c>
      <c r="K14">
        <f t="shared" ref="K14" si="21">H14*J14</f>
        <v>0.810302734375</v>
      </c>
      <c r="L14">
        <f>2-K14</f>
        <v>1.189697265625</v>
      </c>
    </row>
    <row r="15" spans="1:25" x14ac:dyDescent="0.3">
      <c r="B15" s="1">
        <v>1.2769999999999999</v>
      </c>
      <c r="C15" s="1">
        <v>1.821</v>
      </c>
      <c r="D15" s="1">
        <f t="shared" si="0"/>
        <v>-0.54400000000000004</v>
      </c>
      <c r="E15" s="1">
        <f t="shared" si="5"/>
        <v>3736</v>
      </c>
      <c r="F15" s="1" t="str">
        <f t="shared" si="6"/>
        <v>E98</v>
      </c>
      <c r="G15" s="7" t="s">
        <v>164</v>
      </c>
      <c r="H15">
        <f t="shared" si="1"/>
        <v>3686</v>
      </c>
      <c r="I15">
        <v>2</v>
      </c>
      <c r="J15">
        <f>2/16384</f>
        <v>1.220703125E-4</v>
      </c>
      <c r="K15">
        <f t="shared" ref="K15" si="22">H15*J15</f>
        <v>0.449951171875</v>
      </c>
      <c r="L15">
        <f>2-K15</f>
        <v>1.550048828125</v>
      </c>
    </row>
    <row r="16" spans="1:25" x14ac:dyDescent="0.3">
      <c r="B16" s="1">
        <v>1.2669999999999999</v>
      </c>
      <c r="C16" s="1">
        <v>1.998</v>
      </c>
      <c r="D16" s="1">
        <f t="shared" si="0"/>
        <v>-0.73100000000000009</v>
      </c>
      <c r="E16" s="1">
        <f t="shared" si="5"/>
        <v>2204</v>
      </c>
      <c r="F16" s="1" t="str">
        <f t="shared" si="6"/>
        <v>89C</v>
      </c>
      <c r="G16" s="7" t="s">
        <v>165</v>
      </c>
      <c r="H16">
        <f t="shared" si="1"/>
        <v>2135</v>
      </c>
      <c r="I16">
        <v>2</v>
      </c>
      <c r="J16">
        <f t="shared" si="2"/>
        <v>1.220703125E-4</v>
      </c>
      <c r="K16">
        <f t="shared" ref="K16" si="23">H16*J16</f>
        <v>0.2606201171875</v>
      </c>
      <c r="L16">
        <f>2-K16</f>
        <v>1.7393798828125</v>
      </c>
      <c r="R16">
        <v>13560000</v>
      </c>
      <c r="S16">
        <f>0.00015</f>
        <v>1.4999999999999999E-4</v>
      </c>
      <c r="T16">
        <f>R16*S16</f>
        <v>2033.9999999999998</v>
      </c>
    </row>
    <row r="17" spans="1:26" x14ac:dyDescent="0.3">
      <c r="B17" s="1">
        <v>1.2629999999999999</v>
      </c>
      <c r="C17" s="1">
        <v>2.0960000000000001</v>
      </c>
      <c r="D17" s="1">
        <f t="shared" si="0"/>
        <v>-0.83300000000000018</v>
      </c>
      <c r="E17" s="1">
        <f t="shared" si="5"/>
        <v>1368</v>
      </c>
      <c r="F17" s="1" t="str">
        <f t="shared" si="6"/>
        <v>558</v>
      </c>
      <c r="G17" s="7" t="s">
        <v>166</v>
      </c>
      <c r="H17">
        <f t="shared" si="1"/>
        <v>1294</v>
      </c>
      <c r="I17">
        <v>2</v>
      </c>
      <c r="J17">
        <f t="shared" si="2"/>
        <v>1.220703125E-4</v>
      </c>
      <c r="K17">
        <f t="shared" ref="K17" si="24">H17*J17</f>
        <v>0.157958984375</v>
      </c>
      <c r="L17">
        <f>2-K17</f>
        <v>1.842041015625</v>
      </c>
    </row>
    <row r="18" spans="1:26" x14ac:dyDescent="0.3">
      <c r="B18" s="1">
        <v>1.2629999999999999</v>
      </c>
      <c r="C18" s="1">
        <v>2.141</v>
      </c>
      <c r="D18" s="1">
        <f t="shared" si="0"/>
        <v>-0.87800000000000011</v>
      </c>
      <c r="E18" s="1">
        <f t="shared" si="5"/>
        <v>999</v>
      </c>
      <c r="F18" s="1" t="str">
        <f t="shared" si="6"/>
        <v>3E7</v>
      </c>
      <c r="G18" s="7" t="s">
        <v>167</v>
      </c>
      <c r="H18">
        <f t="shared" si="1"/>
        <v>915</v>
      </c>
      <c r="I18">
        <v>2</v>
      </c>
      <c r="J18">
        <f t="shared" si="2"/>
        <v>1.220703125E-4</v>
      </c>
      <c r="K18">
        <f t="shared" ref="K18" si="25">H18*J18</f>
        <v>0.1116943359375</v>
      </c>
      <c r="L18">
        <f>2-K18</f>
        <v>1.8883056640625</v>
      </c>
      <c r="R18">
        <v>4.3499999999999996</v>
      </c>
      <c r="S18">
        <v>65</v>
      </c>
      <c r="T18">
        <v>32768</v>
      </c>
      <c r="U18">
        <f t="shared" ref="U18:U20" si="26">R18/S18*T18</f>
        <v>2192.9353846153845</v>
      </c>
      <c r="V18">
        <v>5484</v>
      </c>
      <c r="W18" t="str">
        <f t="shared" ref="W18:W20" si="27">DEC2HEX(V18)</f>
        <v>156C</v>
      </c>
    </row>
    <row r="19" spans="1:26" x14ac:dyDescent="0.3">
      <c r="G19" s="7"/>
      <c r="H19">
        <v>1830</v>
      </c>
      <c r="J19">
        <f t="shared" si="2"/>
        <v>1.220703125E-4</v>
      </c>
      <c r="K19">
        <f t="shared" ref="K19" si="28">H19*J19</f>
        <v>0.223388671875</v>
      </c>
      <c r="R19">
        <v>4.3499999999999996</v>
      </c>
      <c r="S19">
        <v>65</v>
      </c>
      <c r="T19">
        <v>16384</v>
      </c>
      <c r="U19">
        <f t="shared" si="26"/>
        <v>1096.4676923076922</v>
      </c>
      <c r="V19">
        <v>4387</v>
      </c>
      <c r="W19" t="str">
        <f t="shared" si="27"/>
        <v>1123</v>
      </c>
    </row>
    <row r="20" spans="1:26" x14ac:dyDescent="0.3">
      <c r="F20" s="1">
        <v>194</v>
      </c>
      <c r="G20" s="7" t="s">
        <v>200</v>
      </c>
      <c r="H20">
        <f t="shared" si="1"/>
        <v>3876</v>
      </c>
      <c r="J20">
        <f t="shared" si="2"/>
        <v>1.220703125E-4</v>
      </c>
      <c r="K20">
        <f t="shared" ref="K20" si="29">H20*J20</f>
        <v>0.47314453125</v>
      </c>
      <c r="R20">
        <v>4.3499999999999996</v>
      </c>
      <c r="S20">
        <v>65</v>
      </c>
      <c r="T20">
        <v>49152</v>
      </c>
      <c r="U20">
        <f t="shared" si="26"/>
        <v>3289.4030769230767</v>
      </c>
      <c r="V20">
        <v>3290</v>
      </c>
      <c r="W20" t="str">
        <f t="shared" si="27"/>
        <v>CDA</v>
      </c>
    </row>
    <row r="21" spans="1:26" x14ac:dyDescent="0.3">
      <c r="G21" s="7"/>
      <c r="R21">
        <v>13.56</v>
      </c>
      <c r="S21">
        <v>65</v>
      </c>
      <c r="T21">
        <v>32768</v>
      </c>
      <c r="U21">
        <f>R21/S21*T21</f>
        <v>6835.9089230769232</v>
      </c>
      <c r="V21">
        <v>6836</v>
      </c>
      <c r="W21" t="str">
        <f>DEC2HEX(V21)</f>
        <v>1AB4</v>
      </c>
      <c r="X21" t="s">
        <v>439</v>
      </c>
    </row>
    <row r="22" spans="1:26" x14ac:dyDescent="0.3">
      <c r="G22" s="7"/>
      <c r="R22">
        <v>13.56</v>
      </c>
      <c r="S22">
        <v>65</v>
      </c>
      <c r="T22">
        <v>16384</v>
      </c>
      <c r="U22">
        <f>R22/S22*T22</f>
        <v>3417.9544615384616</v>
      </c>
      <c r="V22">
        <v>3418</v>
      </c>
      <c r="W22" t="str">
        <f>DEC2HEX(V22)</f>
        <v>D5A</v>
      </c>
      <c r="X22">
        <v>12906</v>
      </c>
      <c r="Y22">
        <f>X22*U22/1000</f>
        <v>44112.120280615381</v>
      </c>
    </row>
    <row r="23" spans="1:26" x14ac:dyDescent="0.3">
      <c r="G23" s="7"/>
    </row>
    <row r="24" spans="1:26" x14ac:dyDescent="0.3">
      <c r="G24" s="7"/>
      <c r="V24" s="1">
        <v>16384</v>
      </c>
      <c r="W24" t="s">
        <v>434</v>
      </c>
      <c r="X24" t="s">
        <v>435</v>
      </c>
      <c r="Y24" t="s">
        <v>436</v>
      </c>
      <c r="Z24" t="s">
        <v>437</v>
      </c>
    </row>
    <row r="25" spans="1:26" x14ac:dyDescent="0.3">
      <c r="A25" t="s">
        <v>169</v>
      </c>
      <c r="B25" s="1" t="s">
        <v>0</v>
      </c>
      <c r="C25" s="1" t="s">
        <v>1</v>
      </c>
      <c r="D25" s="1" t="s">
        <v>2</v>
      </c>
      <c r="G25" s="1" t="s">
        <v>3</v>
      </c>
      <c r="H25" s="1" t="s">
        <v>152</v>
      </c>
      <c r="I25" s="1" t="s">
        <v>153</v>
      </c>
      <c r="J25" s="1" t="s">
        <v>154</v>
      </c>
      <c r="K25" s="1" t="s">
        <v>155</v>
      </c>
      <c r="L25" s="1" t="s">
        <v>156</v>
      </c>
      <c r="V25" t="s">
        <v>432</v>
      </c>
      <c r="W25" t="s">
        <v>430</v>
      </c>
      <c r="X25">
        <f>HEX2DEC(W25)</f>
        <v>9915</v>
      </c>
      <c r="Y25">
        <f t="shared" ref="Y25:Y26" si="30">2/16384</f>
        <v>1.220703125E-4</v>
      </c>
      <c r="Z25">
        <f t="shared" ref="Z25:Z26" si="31">X25*Y25</f>
        <v>1.2103271484375</v>
      </c>
    </row>
    <row r="26" spans="1:26" x14ac:dyDescent="0.3">
      <c r="B26" s="1">
        <v>1.34</v>
      </c>
      <c r="C26" s="1">
        <v>0.81799999999999995</v>
      </c>
      <c r="D26" s="1">
        <f t="shared" ref="D26:D41" si="32">B26-C26</f>
        <v>0.52200000000000013</v>
      </c>
      <c r="G26" s="1" t="s">
        <v>170</v>
      </c>
      <c r="H26">
        <f>HEX2DEC(G26)</f>
        <v>4318</v>
      </c>
      <c r="I26">
        <v>2</v>
      </c>
      <c r="J26">
        <f>2/16384</f>
        <v>1.220703125E-4</v>
      </c>
      <c r="K26">
        <f>H26*J26</f>
        <v>0.527099609375</v>
      </c>
      <c r="L26">
        <f>I26-K26</f>
        <v>1.472900390625</v>
      </c>
      <c r="M26">
        <v>-1455</v>
      </c>
      <c r="N26">
        <f>J26*M26</f>
        <v>-0.1776123046875</v>
      </c>
      <c r="V26" t="s">
        <v>433</v>
      </c>
      <c r="W26" s="23" t="s">
        <v>431</v>
      </c>
      <c r="X26">
        <f>HEX2DEC(W26)</f>
        <v>6376</v>
      </c>
      <c r="Y26">
        <f t="shared" si="30"/>
        <v>1.220703125E-4</v>
      </c>
      <c r="Z26">
        <f t="shared" si="31"/>
        <v>0.7783203125</v>
      </c>
    </row>
    <row r="27" spans="1:26" x14ac:dyDescent="0.3">
      <c r="B27" s="1">
        <v>1.35</v>
      </c>
      <c r="C27" s="1">
        <v>0.67300000000000004</v>
      </c>
      <c r="D27" s="1">
        <f t="shared" si="32"/>
        <v>0.67700000000000005</v>
      </c>
      <c r="H27">
        <f t="shared" ref="H27:H41" si="33">HEX2DEC(G27)</f>
        <v>0</v>
      </c>
      <c r="I27">
        <v>2</v>
      </c>
      <c r="J27">
        <f t="shared" ref="J27:J41" si="34">2/16384</f>
        <v>1.220703125E-4</v>
      </c>
      <c r="K27">
        <f t="shared" ref="K27:K41" si="35">H27*J27</f>
        <v>0</v>
      </c>
      <c r="L27">
        <f t="shared" ref="L27:L36" si="36">I27-K27</f>
        <v>2</v>
      </c>
      <c r="V27" t="s">
        <v>438</v>
      </c>
      <c r="W27" t="str">
        <f>DEC2HEX(X27/2)</f>
        <v>6E9</v>
      </c>
      <c r="X27">
        <f>X25-X26</f>
        <v>3539</v>
      </c>
      <c r="Y27">
        <f>2/16384</f>
        <v>1.220703125E-4</v>
      </c>
      <c r="Z27">
        <f>X27*Y27</f>
        <v>0.4320068359375</v>
      </c>
    </row>
    <row r="28" spans="1:26" x14ac:dyDescent="0.3">
      <c r="B28" s="1">
        <v>1.349</v>
      </c>
      <c r="C28" s="1">
        <v>0.67</v>
      </c>
      <c r="D28" s="1">
        <f t="shared" si="32"/>
        <v>0.67899999999999994</v>
      </c>
      <c r="G28" s="1" t="s">
        <v>171</v>
      </c>
      <c r="H28">
        <f t="shared" si="33"/>
        <v>5621</v>
      </c>
      <c r="I28">
        <v>2</v>
      </c>
      <c r="J28">
        <f t="shared" si="34"/>
        <v>1.220703125E-4</v>
      </c>
      <c r="K28">
        <f t="shared" si="35"/>
        <v>0.6861572265625</v>
      </c>
      <c r="L28">
        <f t="shared" si="36"/>
        <v>1.3138427734375</v>
      </c>
      <c r="W28" s="1">
        <v>706</v>
      </c>
    </row>
    <row r="29" spans="1:26" x14ac:dyDescent="0.3">
      <c r="B29" s="1">
        <v>1.304</v>
      </c>
      <c r="C29" s="1">
        <v>1.4770000000000001</v>
      </c>
      <c r="D29" s="1">
        <f t="shared" si="32"/>
        <v>-0.17300000000000004</v>
      </c>
      <c r="G29" s="1" t="s">
        <v>172</v>
      </c>
      <c r="H29">
        <f t="shared" si="33"/>
        <v>14929</v>
      </c>
      <c r="I29">
        <v>2</v>
      </c>
      <c r="J29">
        <f t="shared" si="34"/>
        <v>1.220703125E-4</v>
      </c>
      <c r="K29">
        <f t="shared" si="35"/>
        <v>1.8223876953125</v>
      </c>
      <c r="L29">
        <f t="shared" si="36"/>
        <v>0.1776123046875</v>
      </c>
      <c r="M29">
        <v>-1455</v>
      </c>
      <c r="N29">
        <f>J29*M29</f>
        <v>-0.1776123046875</v>
      </c>
    </row>
    <row r="30" spans="1:26" x14ac:dyDescent="0.3">
      <c r="B30" s="1">
        <v>1.2873000000000001</v>
      </c>
      <c r="C30" s="1">
        <v>1.7609999999999999</v>
      </c>
      <c r="D30" s="1">
        <f t="shared" si="32"/>
        <v>-0.47369999999999979</v>
      </c>
      <c r="G30" s="1" t="s">
        <v>173</v>
      </c>
      <c r="H30">
        <f t="shared" si="33"/>
        <v>12465</v>
      </c>
      <c r="I30">
        <v>2</v>
      </c>
      <c r="J30">
        <f t="shared" si="34"/>
        <v>1.220703125E-4</v>
      </c>
      <c r="K30">
        <f t="shared" si="35"/>
        <v>1.5216064453125</v>
      </c>
      <c r="L30">
        <f t="shared" si="36"/>
        <v>0.4783935546875</v>
      </c>
      <c r="M30">
        <v>-3919</v>
      </c>
      <c r="N30">
        <f>J30*M30</f>
        <v>-0.4783935546875</v>
      </c>
    </row>
    <row r="31" spans="1:26" x14ac:dyDescent="0.3">
      <c r="B31" s="1">
        <v>1.286</v>
      </c>
      <c r="C31" s="1">
        <v>1.82</v>
      </c>
      <c r="D31" s="1">
        <f t="shared" si="32"/>
        <v>-0.53400000000000003</v>
      </c>
      <c r="G31" s="1" t="s">
        <v>174</v>
      </c>
      <c r="H31">
        <f t="shared" si="33"/>
        <v>11547</v>
      </c>
      <c r="I31">
        <v>2</v>
      </c>
      <c r="J31">
        <f t="shared" si="34"/>
        <v>1.220703125E-4</v>
      </c>
      <c r="K31">
        <f t="shared" si="35"/>
        <v>1.4095458984375</v>
      </c>
      <c r="L31">
        <f t="shared" si="36"/>
        <v>0.5904541015625</v>
      </c>
    </row>
    <row r="32" spans="1:26" x14ac:dyDescent="0.3">
      <c r="D32" s="1">
        <f t="shared" si="32"/>
        <v>0</v>
      </c>
      <c r="H32">
        <f t="shared" si="33"/>
        <v>0</v>
      </c>
      <c r="I32">
        <v>2</v>
      </c>
      <c r="J32">
        <f t="shared" si="34"/>
        <v>1.220703125E-4</v>
      </c>
      <c r="K32">
        <f t="shared" si="35"/>
        <v>0</v>
      </c>
      <c r="L32">
        <f t="shared" si="36"/>
        <v>2</v>
      </c>
      <c r="V32" s="1">
        <v>16384</v>
      </c>
      <c r="W32" t="s">
        <v>434</v>
      </c>
      <c r="X32" t="s">
        <v>435</v>
      </c>
      <c r="Y32" t="s">
        <v>436</v>
      </c>
      <c r="Z32" t="s">
        <v>437</v>
      </c>
    </row>
    <row r="33" spans="4:26" x14ac:dyDescent="0.3">
      <c r="D33" s="1">
        <f t="shared" si="32"/>
        <v>0</v>
      </c>
      <c r="G33" s="1" t="s">
        <v>454</v>
      </c>
      <c r="H33">
        <f t="shared" si="33"/>
        <v>16132</v>
      </c>
      <c r="I33">
        <v>2</v>
      </c>
      <c r="J33">
        <f t="shared" si="34"/>
        <v>1.220703125E-4</v>
      </c>
      <c r="K33">
        <f t="shared" si="35"/>
        <v>1.96923828125</v>
      </c>
      <c r="L33">
        <f t="shared" si="36"/>
        <v>3.076171875E-2</v>
      </c>
      <c r="M33">
        <f>K33-1</f>
        <v>0.96923828125</v>
      </c>
      <c r="N33">
        <f>M33/J33</f>
        <v>7940</v>
      </c>
      <c r="O33" t="str">
        <f>DEC2HEX(N33)</f>
        <v>1F04</v>
      </c>
      <c r="V33" t="s">
        <v>432</v>
      </c>
      <c r="W33" t="s">
        <v>442</v>
      </c>
      <c r="X33">
        <f>HEX2DEC(W33)</f>
        <v>9940</v>
      </c>
      <c r="Y33">
        <f t="shared" ref="Y33:Y34" si="37">2/16384</f>
        <v>1.220703125E-4</v>
      </c>
      <c r="Z33">
        <f t="shared" ref="Z33:Z34" si="38">X33*Y33</f>
        <v>1.21337890625</v>
      </c>
    </row>
    <row r="34" spans="4:26" x14ac:dyDescent="0.3">
      <c r="D34" s="1">
        <f t="shared" si="32"/>
        <v>0</v>
      </c>
      <c r="G34" s="1" t="s">
        <v>455</v>
      </c>
      <c r="H34">
        <f t="shared" si="33"/>
        <v>794</v>
      </c>
      <c r="I34">
        <v>2</v>
      </c>
      <c r="J34">
        <f t="shared" si="34"/>
        <v>1.220703125E-4</v>
      </c>
      <c r="K34">
        <f t="shared" si="35"/>
        <v>9.6923828125E-2</v>
      </c>
      <c r="L34">
        <f t="shared" si="36"/>
        <v>1.903076171875</v>
      </c>
      <c r="M34">
        <f>K34-1</f>
        <v>-0.903076171875</v>
      </c>
      <c r="V34" t="s">
        <v>433</v>
      </c>
      <c r="W34" s="23" t="s">
        <v>443</v>
      </c>
      <c r="X34">
        <f>HEX2DEC(W34)</f>
        <v>6383</v>
      </c>
      <c r="Y34">
        <f t="shared" si="37"/>
        <v>1.220703125E-4</v>
      </c>
      <c r="Z34">
        <f t="shared" si="38"/>
        <v>0.7791748046875</v>
      </c>
    </row>
    <row r="35" spans="4:26" x14ac:dyDescent="0.3">
      <c r="D35" s="1">
        <f t="shared" si="32"/>
        <v>0</v>
      </c>
      <c r="H35">
        <f t="shared" si="33"/>
        <v>0</v>
      </c>
      <c r="I35">
        <v>2</v>
      </c>
      <c r="J35">
        <f t="shared" si="34"/>
        <v>1.220703125E-4</v>
      </c>
      <c r="K35">
        <f t="shared" si="35"/>
        <v>0</v>
      </c>
      <c r="L35">
        <f t="shared" si="36"/>
        <v>2</v>
      </c>
      <c r="V35" t="s">
        <v>438</v>
      </c>
      <c r="W35" t="str">
        <f>DEC2HEX(X35/2)</f>
        <v>6F2</v>
      </c>
      <c r="X35">
        <f>X33-X34</f>
        <v>3557</v>
      </c>
      <c r="Y35">
        <f>2/16384</f>
        <v>1.220703125E-4</v>
      </c>
      <c r="Z35">
        <f>X35*Y35</f>
        <v>0.4342041015625</v>
      </c>
    </row>
    <row r="36" spans="4:26" x14ac:dyDescent="0.3">
      <c r="D36" s="1">
        <f t="shared" si="32"/>
        <v>0</v>
      </c>
      <c r="G36" s="7"/>
      <c r="H36">
        <f t="shared" si="33"/>
        <v>0</v>
      </c>
      <c r="I36">
        <v>2</v>
      </c>
      <c r="J36">
        <f t="shared" si="34"/>
        <v>1.220703125E-4</v>
      </c>
      <c r="K36">
        <f t="shared" si="35"/>
        <v>0</v>
      </c>
      <c r="L36">
        <f t="shared" si="36"/>
        <v>2</v>
      </c>
      <c r="W36" s="1">
        <v>374</v>
      </c>
    </row>
    <row r="37" spans="4:26" x14ac:dyDescent="0.3">
      <c r="D37" s="1">
        <f t="shared" si="32"/>
        <v>0</v>
      </c>
      <c r="G37" s="7"/>
      <c r="H37">
        <f t="shared" si="33"/>
        <v>0</v>
      </c>
      <c r="I37">
        <v>2</v>
      </c>
      <c r="J37">
        <f t="shared" si="34"/>
        <v>1.220703125E-4</v>
      </c>
      <c r="K37">
        <f t="shared" si="35"/>
        <v>0</v>
      </c>
      <c r="L37">
        <f>2-K37</f>
        <v>2</v>
      </c>
    </row>
    <row r="38" spans="4:26" x14ac:dyDescent="0.3">
      <c r="D38" s="1">
        <f t="shared" si="32"/>
        <v>0</v>
      </c>
      <c r="G38" s="7"/>
      <c r="H38">
        <f t="shared" si="33"/>
        <v>0</v>
      </c>
      <c r="I38">
        <v>2</v>
      </c>
      <c r="J38">
        <f t="shared" si="34"/>
        <v>1.220703125E-4</v>
      </c>
      <c r="K38">
        <f t="shared" si="35"/>
        <v>0</v>
      </c>
      <c r="L38">
        <f>2-K38</f>
        <v>2</v>
      </c>
    </row>
    <row r="39" spans="4:26" x14ac:dyDescent="0.3">
      <c r="D39" s="1">
        <f t="shared" si="32"/>
        <v>0</v>
      </c>
      <c r="G39" s="7"/>
      <c r="H39">
        <f t="shared" si="33"/>
        <v>0</v>
      </c>
      <c r="I39">
        <v>2</v>
      </c>
      <c r="J39">
        <f t="shared" si="34"/>
        <v>1.220703125E-4</v>
      </c>
      <c r="K39">
        <f t="shared" si="35"/>
        <v>0</v>
      </c>
      <c r="L39">
        <f>2-K39</f>
        <v>2</v>
      </c>
      <c r="W39" t="s">
        <v>440</v>
      </c>
      <c r="X39">
        <f>HEX2DEC(W39)</f>
        <v>6836</v>
      </c>
    </row>
    <row r="40" spans="4:26" x14ac:dyDescent="0.3">
      <c r="D40" s="1">
        <f t="shared" si="32"/>
        <v>0</v>
      </c>
      <c r="G40" s="7"/>
      <c r="H40">
        <f t="shared" si="33"/>
        <v>0</v>
      </c>
      <c r="I40">
        <v>2</v>
      </c>
      <c r="J40">
        <f t="shared" si="34"/>
        <v>1.220703125E-4</v>
      </c>
      <c r="K40">
        <f t="shared" si="35"/>
        <v>0</v>
      </c>
      <c r="L40">
        <f>2-K40</f>
        <v>2</v>
      </c>
      <c r="Q40">
        <v>65</v>
      </c>
      <c r="R40">
        <v>16384</v>
      </c>
      <c r="S40">
        <f>Q40/R40*1000</f>
        <v>3.96728515625</v>
      </c>
      <c r="T40">
        <v>1000.99</v>
      </c>
      <c r="U40">
        <f>T40*S40</f>
        <v>3971.2127685546875</v>
      </c>
      <c r="W40" t="s">
        <v>441</v>
      </c>
      <c r="X40">
        <f>HEX2DEC(W40)</f>
        <v>25932</v>
      </c>
    </row>
    <row r="41" spans="4:26" x14ac:dyDescent="0.3">
      <c r="D41" s="1">
        <f t="shared" si="32"/>
        <v>0</v>
      </c>
      <c r="G41" s="7"/>
      <c r="H41">
        <f t="shared" si="33"/>
        <v>0</v>
      </c>
      <c r="I41">
        <v>2</v>
      </c>
      <c r="J41">
        <f t="shared" si="34"/>
        <v>1.220703125E-4</v>
      </c>
      <c r="K41">
        <f t="shared" si="35"/>
        <v>0</v>
      </c>
      <c r="L41">
        <f>2-K41</f>
        <v>2</v>
      </c>
      <c r="W41" t="str">
        <f>DEC2HEX(X41)</f>
        <v>8000</v>
      </c>
      <c r="X41">
        <f>X39+X40</f>
        <v>32768</v>
      </c>
    </row>
    <row r="45" spans="4:26" x14ac:dyDescent="0.3">
      <c r="G45"/>
      <c r="H45" t="s">
        <v>436</v>
      </c>
      <c r="I45" t="s">
        <v>456</v>
      </c>
      <c r="J45" t="s">
        <v>459</v>
      </c>
      <c r="K45" t="s">
        <v>457</v>
      </c>
      <c r="L45" t="s">
        <v>458</v>
      </c>
      <c r="M45" t="s">
        <v>460</v>
      </c>
      <c r="N45" t="s">
        <v>461</v>
      </c>
      <c r="Q45">
        <v>2000</v>
      </c>
      <c r="R45">
        <f>HEX2DEC(Q45)</f>
        <v>8192</v>
      </c>
      <c r="S45">
        <v>14</v>
      </c>
      <c r="T45">
        <f>R45*2^S45</f>
        <v>134217728</v>
      </c>
      <c r="U45">
        <f>SQRT(T45*T45)</f>
        <v>134217728</v>
      </c>
    </row>
    <row r="46" spans="4:26" x14ac:dyDescent="0.3">
      <c r="G46"/>
      <c r="H46">
        <f t="shared" ref="H46:H47" si="39">2/16384</f>
        <v>1.220703125E-4</v>
      </c>
      <c r="I46">
        <v>0.5</v>
      </c>
      <c r="J46">
        <f>2-I46</f>
        <v>1.5</v>
      </c>
      <c r="K46">
        <f>I46-1</f>
        <v>-0.5</v>
      </c>
      <c r="L46">
        <f>I46/H46</f>
        <v>4096</v>
      </c>
      <c r="M46" t="str">
        <f>DEC2HEX(L46)</f>
        <v>1000</v>
      </c>
      <c r="N46" t="s">
        <v>462</v>
      </c>
      <c r="Q46">
        <v>1000</v>
      </c>
      <c r="R46">
        <f>HEX2DEC(Q46)</f>
        <v>4096</v>
      </c>
      <c r="S46">
        <v>16</v>
      </c>
      <c r="T46">
        <f>R46*2^S46</f>
        <v>268435456</v>
      </c>
      <c r="U46">
        <f t="shared" ref="U46:U47" si="40">SQRT(T46*T46)</f>
        <v>268435456</v>
      </c>
    </row>
    <row r="47" spans="4:26" x14ac:dyDescent="0.3">
      <c r="G47">
        <f>H47*4096</f>
        <v>0.5</v>
      </c>
      <c r="H47">
        <f t="shared" si="39"/>
        <v>1.220703125E-4</v>
      </c>
      <c r="Q47" t="s">
        <v>444</v>
      </c>
      <c r="R47">
        <f>HEX2DEC(Q47)</f>
        <v>127</v>
      </c>
      <c r="S47">
        <v>8</v>
      </c>
      <c r="T47">
        <f>R47*2^S47</f>
        <v>32512</v>
      </c>
      <c r="U47">
        <f t="shared" si="40"/>
        <v>32512</v>
      </c>
    </row>
    <row r="48" spans="4:26" x14ac:dyDescent="0.3">
      <c r="Q48" t="s">
        <v>448</v>
      </c>
      <c r="R48" t="s">
        <v>435</v>
      </c>
      <c r="S48" t="s">
        <v>451</v>
      </c>
      <c r="T48" t="s">
        <v>450</v>
      </c>
      <c r="U48" t="s">
        <v>449</v>
      </c>
      <c r="V48" t="s">
        <v>435</v>
      </c>
      <c r="W48" t="s">
        <v>451</v>
      </c>
      <c r="X48" t="s">
        <v>450</v>
      </c>
      <c r="Y48" t="s">
        <v>452</v>
      </c>
      <c r="Z48" t="s">
        <v>453</v>
      </c>
    </row>
    <row r="49" spans="17:26" x14ac:dyDescent="0.3">
      <c r="Q49" s="1" t="s">
        <v>445</v>
      </c>
      <c r="R49" s="1">
        <f t="shared" ref="R49:R52" si="41">HEX2DEC(Q49)</f>
        <v>12</v>
      </c>
      <c r="S49" s="1">
        <v>8</v>
      </c>
      <c r="T49" s="1">
        <f t="shared" ref="T49:T50" si="42">R49*2^S49</f>
        <v>3072</v>
      </c>
      <c r="U49" s="1" t="s">
        <v>446</v>
      </c>
      <c r="V49" s="1">
        <f t="shared" ref="V49:V52" si="43">HEX2DEC(U49)</f>
        <v>62</v>
      </c>
      <c r="W49" s="1">
        <v>8</v>
      </c>
      <c r="X49" s="1">
        <f t="shared" ref="X49" si="44">V49*2^W49</f>
        <v>15872</v>
      </c>
      <c r="Y49" s="1">
        <f>X49*X49+T49*T49</f>
        <v>261357568</v>
      </c>
      <c r="Z49" s="1">
        <f>SQRT(Y49)</f>
        <v>16166.557085539271</v>
      </c>
    </row>
    <row r="50" spans="17:26" x14ac:dyDescent="0.3">
      <c r="Q50" s="1" t="s">
        <v>444</v>
      </c>
      <c r="R50" s="1">
        <f t="shared" si="41"/>
        <v>127</v>
      </c>
      <c r="S50" s="1">
        <v>8</v>
      </c>
      <c r="T50" s="1">
        <f t="shared" si="42"/>
        <v>32512</v>
      </c>
      <c r="U50" s="1">
        <v>0</v>
      </c>
      <c r="V50" s="1">
        <f t="shared" si="43"/>
        <v>0</v>
      </c>
      <c r="W50" s="1">
        <v>8</v>
      </c>
      <c r="X50" s="1">
        <f t="shared" ref="X50" si="45">V50*2^W50</f>
        <v>0</v>
      </c>
      <c r="Y50" s="1">
        <f>X50*X50+T50*T50</f>
        <v>1057030144</v>
      </c>
      <c r="Z50" s="1">
        <f>SQRT(Y50)</f>
        <v>32512</v>
      </c>
    </row>
    <row r="51" spans="17:26" x14ac:dyDescent="0.3">
      <c r="Q51">
        <v>2000</v>
      </c>
      <c r="R51" s="1">
        <f t="shared" si="41"/>
        <v>8192</v>
      </c>
      <c r="S51" s="1">
        <v>14</v>
      </c>
      <c r="T51" s="1">
        <f t="shared" ref="T51:T52" si="46">R51*2^S51</f>
        <v>134217728</v>
      </c>
      <c r="U51" s="1">
        <v>0</v>
      </c>
      <c r="V51" s="1">
        <f t="shared" si="43"/>
        <v>0</v>
      </c>
      <c r="W51" s="1">
        <v>9</v>
      </c>
      <c r="X51" s="1">
        <f t="shared" ref="X51:X52" si="47">V51*2^W51</f>
        <v>0</v>
      </c>
      <c r="Y51" s="1">
        <f t="shared" ref="Y51:Y52" si="48">X51*X51+T51*T51</f>
        <v>1.8014398509481984E+16</v>
      </c>
      <c r="Z51" s="1">
        <f t="shared" ref="Z51:Z52" si="49">SQRT(Y51)</f>
        <v>134217728</v>
      </c>
    </row>
    <row r="52" spans="17:26" x14ac:dyDescent="0.3">
      <c r="Q52" s="1">
        <v>1000</v>
      </c>
      <c r="R52" s="1">
        <f t="shared" si="41"/>
        <v>4096</v>
      </c>
      <c r="S52" s="1">
        <v>16</v>
      </c>
      <c r="T52" s="1">
        <f t="shared" si="46"/>
        <v>268435456</v>
      </c>
      <c r="U52" s="1">
        <v>0</v>
      </c>
      <c r="V52" s="1">
        <f t="shared" si="43"/>
        <v>0</v>
      </c>
      <c r="W52" s="1">
        <v>10</v>
      </c>
      <c r="X52" s="1">
        <f t="shared" si="47"/>
        <v>0</v>
      </c>
      <c r="Y52" s="1">
        <f t="shared" si="48"/>
        <v>7.2057594037927936E+16</v>
      </c>
      <c r="Z52" s="1">
        <f t="shared" si="49"/>
        <v>268435456</v>
      </c>
    </row>
    <row r="55" spans="17:26" x14ac:dyDescent="0.3">
      <c r="Q55" t="s">
        <v>447</v>
      </c>
      <c r="R55">
        <f>HEX2DEC(Q55)</f>
        <v>11456</v>
      </c>
      <c r="S55">
        <f>R55/16384</f>
        <v>0.69921875</v>
      </c>
      <c r="T55">
        <f>8192*0.625</f>
        <v>5120</v>
      </c>
    </row>
    <row r="56" spans="17:26" x14ac:dyDescent="0.3">
      <c r="Q56">
        <v>5000</v>
      </c>
      <c r="R56">
        <f>HEX2DEC(Q56)</f>
        <v>20480</v>
      </c>
      <c r="S56">
        <f>R56/32768</f>
        <v>0.625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B94B-1506-458D-BB17-D0F7A086D8B1}">
  <dimension ref="B1:K6"/>
  <sheetViews>
    <sheetView topLeftCell="A4" workbookViewId="0">
      <selection activeCell="K12" sqref="K12"/>
    </sheetView>
  </sheetViews>
  <sheetFormatPr defaultRowHeight="14" x14ac:dyDescent="0.3"/>
  <sheetData>
    <row r="1" spans="2:11" x14ac:dyDescent="0.3">
      <c r="B1" t="s">
        <v>436</v>
      </c>
      <c r="C1" t="s">
        <v>10</v>
      </c>
      <c r="D1" t="s">
        <v>456</v>
      </c>
      <c r="E1" t="s">
        <v>463</v>
      </c>
      <c r="F1" t="s">
        <v>460</v>
      </c>
      <c r="G1" t="s">
        <v>459</v>
      </c>
      <c r="H1" t="s">
        <v>457</v>
      </c>
      <c r="I1" t="s">
        <v>464</v>
      </c>
      <c r="J1" t="s">
        <v>465</v>
      </c>
      <c r="K1" t="s">
        <v>461</v>
      </c>
    </row>
    <row r="2" spans="2:11" x14ac:dyDescent="0.3">
      <c r="B2" s="1">
        <f>2/16384</f>
        <v>1.220703125E-4</v>
      </c>
      <c r="C2" s="1">
        <v>1</v>
      </c>
      <c r="D2" s="1">
        <f>C2</f>
        <v>1</v>
      </c>
      <c r="E2" s="1">
        <f>D2/B2-1</f>
        <v>8191</v>
      </c>
      <c r="F2" s="1" t="str">
        <f>DEC2HEX(E2)</f>
        <v>1FFF</v>
      </c>
      <c r="G2" s="1">
        <f>2-D2</f>
        <v>1</v>
      </c>
      <c r="H2" s="1">
        <f>-D2</f>
        <v>-1</v>
      </c>
      <c r="I2" s="1">
        <f>16384-E2-1</f>
        <v>8192</v>
      </c>
      <c r="J2" s="1" t="str">
        <f>DEC2HEX(I2)</f>
        <v>2000</v>
      </c>
      <c r="K2" s="1">
        <v>2000</v>
      </c>
    </row>
    <row r="3" spans="2:11" x14ac:dyDescent="0.3">
      <c r="B3" s="1">
        <f>2/16384</f>
        <v>1.220703125E-4</v>
      </c>
      <c r="C3" s="1">
        <v>0.5</v>
      </c>
      <c r="D3" s="1">
        <f>C3</f>
        <v>0.5</v>
      </c>
      <c r="E3" s="1">
        <f>D3/B3-1</f>
        <v>4095</v>
      </c>
      <c r="F3" s="1" t="str">
        <f>DEC2HEX(E3)</f>
        <v>FFF</v>
      </c>
      <c r="G3" s="1">
        <f>2-D3</f>
        <v>1.5</v>
      </c>
      <c r="H3" s="1">
        <f>-D3</f>
        <v>-0.5</v>
      </c>
      <c r="I3" s="1">
        <v>4096</v>
      </c>
      <c r="J3" s="1" t="str">
        <f>DEC2HEX(I3)</f>
        <v>1000</v>
      </c>
      <c r="K3" s="1">
        <v>3000</v>
      </c>
    </row>
    <row r="4" spans="2:11" x14ac:dyDescent="0.3">
      <c r="B4" s="1">
        <f>2/16384</f>
        <v>1.220703125E-4</v>
      </c>
      <c r="C4" s="1">
        <v>0.25</v>
      </c>
      <c r="D4" s="1">
        <f>C4</f>
        <v>0.25</v>
      </c>
      <c r="E4" s="1">
        <f>D4/B4-1</f>
        <v>2047</v>
      </c>
      <c r="F4" s="1" t="str">
        <f>DEC2HEX(E4)</f>
        <v>7FF</v>
      </c>
      <c r="G4" s="1">
        <f>2-D4</f>
        <v>1.75</v>
      </c>
      <c r="H4" s="1">
        <f>-D4</f>
        <v>-0.25</v>
      </c>
      <c r="I4" s="1">
        <v>2048</v>
      </c>
      <c r="J4" s="1" t="str">
        <f>DEC2HEX(I4)</f>
        <v>800</v>
      </c>
      <c r="K4" s="1">
        <v>2800</v>
      </c>
    </row>
    <row r="5" spans="2:11" x14ac:dyDescent="0.3">
      <c r="B5" s="1">
        <f>2/16384</f>
        <v>1.220703125E-4</v>
      </c>
      <c r="C5" s="1">
        <f>B5</f>
        <v>1.220703125E-4</v>
      </c>
      <c r="D5" s="1">
        <f>C5</f>
        <v>1.220703125E-4</v>
      </c>
      <c r="E5" s="1">
        <f>D5/B5-1</f>
        <v>0</v>
      </c>
      <c r="F5" s="1" t="str">
        <f>DEC2HEX(E5)</f>
        <v>0</v>
      </c>
      <c r="G5" s="1"/>
      <c r="H5" s="1">
        <f>-D5</f>
        <v>-1.220703125E-4</v>
      </c>
      <c r="I5" s="1">
        <v>1</v>
      </c>
      <c r="J5" s="1" t="str">
        <f>DEC2HEX(I5)</f>
        <v>1</v>
      </c>
      <c r="K5" s="1" t="s">
        <v>150</v>
      </c>
    </row>
    <row r="6" spans="2:11" x14ac:dyDescent="0.3">
      <c r="B6" s="1"/>
      <c r="C6" s="1"/>
      <c r="E6" s="1"/>
      <c r="F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ED49-049D-4CB1-B2EB-7ED43CAF585F}">
  <dimension ref="A1:I153"/>
  <sheetViews>
    <sheetView zoomScale="115" zoomScaleNormal="115" workbookViewId="0">
      <selection activeCell="B42" sqref="B42"/>
    </sheetView>
  </sheetViews>
  <sheetFormatPr defaultRowHeight="14" x14ac:dyDescent="0.3"/>
  <cols>
    <col min="1" max="1" width="10.6640625" customWidth="1"/>
    <col min="3" max="3" width="8.6640625" style="1"/>
  </cols>
  <sheetData>
    <row r="1" spans="1:8" x14ac:dyDescent="0.3">
      <c r="A1" s="1" t="s">
        <v>204</v>
      </c>
      <c r="B1" s="1" t="s">
        <v>385</v>
      </c>
      <c r="C1" s="1" t="s">
        <v>203</v>
      </c>
      <c r="D1" s="1"/>
      <c r="E1" s="1"/>
      <c r="F1" s="1"/>
      <c r="G1" s="1"/>
    </row>
    <row r="2" spans="1:8" x14ac:dyDescent="0.3">
      <c r="A2" s="1" t="s">
        <v>201</v>
      </c>
      <c r="B2" s="1" t="s">
        <v>201</v>
      </c>
      <c r="C2" s="1" t="s">
        <v>3</v>
      </c>
      <c r="D2" s="1" t="s">
        <v>152</v>
      </c>
      <c r="E2" s="1" t="s">
        <v>175</v>
      </c>
      <c r="F2" s="1" t="s">
        <v>206</v>
      </c>
      <c r="G2" s="1" t="s">
        <v>378</v>
      </c>
    </row>
    <row r="3" spans="1:8" x14ac:dyDescent="0.3">
      <c r="A3" s="1"/>
      <c r="B3" s="1"/>
      <c r="C3" s="7"/>
      <c r="D3" s="1"/>
      <c r="E3" s="1"/>
      <c r="F3" s="1"/>
      <c r="G3" s="1"/>
    </row>
    <row r="4" spans="1:8" x14ac:dyDescent="0.3">
      <c r="A4" s="1">
        <v>2</v>
      </c>
      <c r="B4" s="1"/>
      <c r="C4" s="1">
        <v>2</v>
      </c>
      <c r="D4" s="1">
        <f t="shared" ref="D4:D42" si="0">HEX2DEC(C4)</f>
        <v>2</v>
      </c>
      <c r="E4" s="1">
        <f t="shared" ref="E4:E42" si="1">2/16384</f>
        <v>1.220703125E-4</v>
      </c>
      <c r="F4" s="1">
        <f t="shared" ref="F4:F35" si="2">D4*E4*1000</f>
        <v>0.244140625</v>
      </c>
      <c r="G4" s="1">
        <f>A4/F4</f>
        <v>8.1920000000000002</v>
      </c>
      <c r="H4">
        <f>B4/A4</f>
        <v>0</v>
      </c>
    </row>
    <row r="5" spans="1:8" x14ac:dyDescent="0.3">
      <c r="A5" s="1">
        <v>3</v>
      </c>
      <c r="B5" s="1"/>
      <c r="C5" s="1">
        <v>4</v>
      </c>
      <c r="D5" s="1">
        <f t="shared" si="0"/>
        <v>4</v>
      </c>
      <c r="E5" s="1">
        <f t="shared" si="1"/>
        <v>1.220703125E-4</v>
      </c>
      <c r="F5" s="1">
        <f t="shared" si="2"/>
        <v>0.48828125</v>
      </c>
      <c r="G5" s="1">
        <f t="shared" ref="G5:G68" si="3">A5/F5</f>
        <v>6.1440000000000001</v>
      </c>
      <c r="H5">
        <f t="shared" ref="H5:H68" si="4">B5/A5</f>
        <v>0</v>
      </c>
    </row>
    <row r="6" spans="1:8" x14ac:dyDescent="0.3">
      <c r="A6" s="1">
        <v>4</v>
      </c>
      <c r="B6" s="1"/>
      <c r="C6" s="1">
        <v>6</v>
      </c>
      <c r="D6" s="1">
        <f t="shared" si="0"/>
        <v>6</v>
      </c>
      <c r="E6" s="1">
        <f t="shared" si="1"/>
        <v>1.220703125E-4</v>
      </c>
      <c r="F6" s="1">
        <f t="shared" si="2"/>
        <v>0.732421875</v>
      </c>
      <c r="G6" s="1">
        <f t="shared" si="3"/>
        <v>5.4613333333333332</v>
      </c>
      <c r="H6">
        <f t="shared" si="4"/>
        <v>0</v>
      </c>
    </row>
    <row r="7" spans="1:8" x14ac:dyDescent="0.3">
      <c r="A7" s="1">
        <v>5</v>
      </c>
      <c r="B7" s="1"/>
      <c r="C7" s="1">
        <v>6</v>
      </c>
      <c r="D7" s="1">
        <f t="shared" si="0"/>
        <v>6</v>
      </c>
      <c r="E7" s="1">
        <f t="shared" si="1"/>
        <v>1.220703125E-4</v>
      </c>
      <c r="F7" s="1">
        <f t="shared" si="2"/>
        <v>0.732421875</v>
      </c>
      <c r="G7" s="1">
        <f t="shared" si="3"/>
        <v>6.8266666666666671</v>
      </c>
      <c r="H7">
        <f t="shared" si="4"/>
        <v>0</v>
      </c>
    </row>
    <row r="8" spans="1:8" x14ac:dyDescent="0.3">
      <c r="A8" s="1">
        <v>6</v>
      </c>
      <c r="B8" s="1"/>
      <c r="C8" s="1">
        <v>8</v>
      </c>
      <c r="D8" s="1">
        <f t="shared" si="0"/>
        <v>8</v>
      </c>
      <c r="E8" s="1">
        <f t="shared" si="1"/>
        <v>1.220703125E-4</v>
      </c>
      <c r="F8" s="1">
        <f t="shared" si="2"/>
        <v>0.9765625</v>
      </c>
      <c r="G8" s="1">
        <f t="shared" si="3"/>
        <v>6.1440000000000001</v>
      </c>
      <c r="H8">
        <f t="shared" si="4"/>
        <v>0</v>
      </c>
    </row>
    <row r="9" spans="1:8" x14ac:dyDescent="0.3">
      <c r="A9" s="1">
        <v>7</v>
      </c>
      <c r="B9" s="1"/>
      <c r="C9" s="1">
        <v>8</v>
      </c>
      <c r="D9" s="1">
        <f t="shared" si="0"/>
        <v>8</v>
      </c>
      <c r="E9" s="1">
        <f t="shared" si="1"/>
        <v>1.220703125E-4</v>
      </c>
      <c r="F9" s="1">
        <f t="shared" si="2"/>
        <v>0.9765625</v>
      </c>
      <c r="G9" s="1">
        <f t="shared" si="3"/>
        <v>7.1680000000000001</v>
      </c>
      <c r="H9">
        <f t="shared" si="4"/>
        <v>0</v>
      </c>
    </row>
    <row r="10" spans="1:8" x14ac:dyDescent="0.3">
      <c r="A10" s="1">
        <v>8</v>
      </c>
      <c r="B10" s="1"/>
      <c r="C10" s="1" t="s">
        <v>205</v>
      </c>
      <c r="D10" s="1">
        <f t="shared" si="0"/>
        <v>10</v>
      </c>
      <c r="E10" s="1">
        <f t="shared" si="1"/>
        <v>1.220703125E-4</v>
      </c>
      <c r="F10" s="1">
        <f t="shared" si="2"/>
        <v>1.220703125</v>
      </c>
      <c r="G10" s="1">
        <f t="shared" si="3"/>
        <v>6.5536000000000003</v>
      </c>
      <c r="H10">
        <f t="shared" si="4"/>
        <v>0</v>
      </c>
    </row>
    <row r="11" spans="1:8" x14ac:dyDescent="0.3">
      <c r="A11" s="1">
        <v>9</v>
      </c>
      <c r="B11" s="1"/>
      <c r="C11" s="1" t="s">
        <v>207</v>
      </c>
      <c r="D11" s="1">
        <f t="shared" si="0"/>
        <v>12</v>
      </c>
      <c r="E11" s="1">
        <f t="shared" si="1"/>
        <v>1.220703125E-4</v>
      </c>
      <c r="F11" s="1">
        <f t="shared" si="2"/>
        <v>1.46484375</v>
      </c>
      <c r="G11" s="1">
        <f t="shared" si="3"/>
        <v>6.1440000000000001</v>
      </c>
      <c r="H11">
        <f t="shared" si="4"/>
        <v>0</v>
      </c>
    </row>
    <row r="12" spans="1:8" x14ac:dyDescent="0.3">
      <c r="A12" s="1">
        <v>10</v>
      </c>
      <c r="B12" s="1"/>
      <c r="C12" s="1" t="s">
        <v>207</v>
      </c>
      <c r="D12" s="1">
        <f t="shared" si="0"/>
        <v>12</v>
      </c>
      <c r="E12" s="1">
        <f t="shared" si="1"/>
        <v>1.220703125E-4</v>
      </c>
      <c r="F12" s="1">
        <f t="shared" si="2"/>
        <v>1.46484375</v>
      </c>
      <c r="G12" s="1">
        <f t="shared" si="3"/>
        <v>6.8266666666666671</v>
      </c>
      <c r="H12">
        <f t="shared" si="4"/>
        <v>0</v>
      </c>
    </row>
    <row r="13" spans="1:8" x14ac:dyDescent="0.3">
      <c r="A13" s="1">
        <v>11</v>
      </c>
      <c r="B13" s="1"/>
      <c r="C13" s="1" t="s">
        <v>207</v>
      </c>
      <c r="D13" s="1">
        <f t="shared" si="0"/>
        <v>12</v>
      </c>
      <c r="E13" s="1">
        <f t="shared" si="1"/>
        <v>1.220703125E-4</v>
      </c>
      <c r="F13" s="1">
        <f t="shared" si="2"/>
        <v>1.46484375</v>
      </c>
      <c r="G13" s="1">
        <f t="shared" si="3"/>
        <v>7.5093333333333332</v>
      </c>
      <c r="H13">
        <f t="shared" si="4"/>
        <v>0</v>
      </c>
    </row>
    <row r="14" spans="1:8" x14ac:dyDescent="0.3">
      <c r="A14" s="1">
        <v>12</v>
      </c>
      <c r="B14" s="1"/>
      <c r="C14" s="1">
        <v>10</v>
      </c>
      <c r="D14" s="1">
        <f t="shared" si="0"/>
        <v>16</v>
      </c>
      <c r="E14" s="1">
        <f t="shared" si="1"/>
        <v>1.220703125E-4</v>
      </c>
      <c r="F14" s="1">
        <f t="shared" si="2"/>
        <v>1.953125</v>
      </c>
      <c r="G14" s="1">
        <f t="shared" si="3"/>
        <v>6.1440000000000001</v>
      </c>
      <c r="H14">
        <f t="shared" si="4"/>
        <v>0</v>
      </c>
    </row>
    <row r="15" spans="1:8" x14ac:dyDescent="0.3">
      <c r="A15" s="1">
        <v>13</v>
      </c>
      <c r="B15" s="1"/>
      <c r="C15" s="1">
        <v>10</v>
      </c>
      <c r="D15" s="1">
        <f t="shared" si="0"/>
        <v>16</v>
      </c>
      <c r="E15" s="1">
        <f t="shared" si="1"/>
        <v>1.220703125E-4</v>
      </c>
      <c r="F15" s="1">
        <f t="shared" si="2"/>
        <v>1.953125</v>
      </c>
      <c r="G15" s="1">
        <f t="shared" si="3"/>
        <v>6.6559999999999997</v>
      </c>
      <c r="H15">
        <f t="shared" si="4"/>
        <v>0</v>
      </c>
    </row>
    <row r="16" spans="1:8" x14ac:dyDescent="0.3">
      <c r="A16" s="1">
        <v>20</v>
      </c>
      <c r="B16" s="1"/>
      <c r="C16" s="1" t="s">
        <v>209</v>
      </c>
      <c r="D16" s="1">
        <f t="shared" si="0"/>
        <v>26</v>
      </c>
      <c r="E16" s="1">
        <f t="shared" si="1"/>
        <v>1.220703125E-4</v>
      </c>
      <c r="F16" s="1">
        <f t="shared" si="2"/>
        <v>3.173828125</v>
      </c>
      <c r="G16" s="1">
        <f t="shared" si="3"/>
        <v>6.3015384615384615</v>
      </c>
      <c r="H16">
        <f t="shared" si="4"/>
        <v>0</v>
      </c>
    </row>
    <row r="17" spans="1:8" x14ac:dyDescent="0.3">
      <c r="A17" s="1">
        <v>30</v>
      </c>
      <c r="C17" s="1">
        <v>28</v>
      </c>
      <c r="D17" s="1">
        <f t="shared" si="0"/>
        <v>40</v>
      </c>
      <c r="E17" s="1">
        <f t="shared" si="1"/>
        <v>1.220703125E-4</v>
      </c>
      <c r="F17" s="1">
        <f t="shared" si="2"/>
        <v>4.8828125</v>
      </c>
      <c r="G17" s="1">
        <f t="shared" si="3"/>
        <v>6.1440000000000001</v>
      </c>
      <c r="H17">
        <f t="shared" si="4"/>
        <v>0</v>
      </c>
    </row>
    <row r="18" spans="1:8" x14ac:dyDescent="0.3">
      <c r="A18" s="1">
        <v>40</v>
      </c>
      <c r="C18" s="1">
        <v>34</v>
      </c>
      <c r="D18" s="1">
        <f t="shared" si="0"/>
        <v>52</v>
      </c>
      <c r="E18" s="1">
        <f t="shared" si="1"/>
        <v>1.220703125E-4</v>
      </c>
      <c r="F18" s="1">
        <f t="shared" si="2"/>
        <v>6.34765625</v>
      </c>
      <c r="G18" s="1">
        <f t="shared" si="3"/>
        <v>6.3015384615384615</v>
      </c>
      <c r="H18">
        <f t="shared" si="4"/>
        <v>0</v>
      </c>
    </row>
    <row r="19" spans="1:8" x14ac:dyDescent="0.3">
      <c r="A19" s="1">
        <v>50</v>
      </c>
      <c r="C19" s="1">
        <v>40</v>
      </c>
      <c r="D19" s="1">
        <f t="shared" si="0"/>
        <v>64</v>
      </c>
      <c r="E19" s="1">
        <f t="shared" si="1"/>
        <v>1.220703125E-4</v>
      </c>
      <c r="F19" s="1">
        <f t="shared" si="2"/>
        <v>7.8125</v>
      </c>
      <c r="G19" s="1">
        <f t="shared" si="3"/>
        <v>6.4</v>
      </c>
      <c r="H19">
        <f t="shared" si="4"/>
        <v>0</v>
      </c>
    </row>
    <row r="20" spans="1:8" x14ac:dyDescent="0.3">
      <c r="A20" s="1">
        <v>60</v>
      </c>
      <c r="C20" s="1" t="s">
        <v>219</v>
      </c>
      <c r="D20" s="1">
        <f t="shared" si="0"/>
        <v>78</v>
      </c>
      <c r="E20" s="1">
        <f t="shared" si="1"/>
        <v>1.220703125E-4</v>
      </c>
      <c r="F20" s="1">
        <f t="shared" si="2"/>
        <v>9.521484375</v>
      </c>
      <c r="G20" s="1">
        <f t="shared" si="3"/>
        <v>6.3015384615384615</v>
      </c>
      <c r="H20">
        <f t="shared" si="4"/>
        <v>0</v>
      </c>
    </row>
    <row r="21" spans="1:8" x14ac:dyDescent="0.3">
      <c r="A21" s="1">
        <v>70</v>
      </c>
      <c r="C21" s="1" t="s">
        <v>221</v>
      </c>
      <c r="D21" s="1">
        <f t="shared" si="0"/>
        <v>92</v>
      </c>
      <c r="E21" s="1">
        <f t="shared" si="1"/>
        <v>1.220703125E-4</v>
      </c>
      <c r="F21" s="1">
        <f t="shared" si="2"/>
        <v>11.23046875</v>
      </c>
      <c r="G21" s="1">
        <f t="shared" si="3"/>
        <v>6.2330434782608695</v>
      </c>
      <c r="H21">
        <f t="shared" si="4"/>
        <v>0</v>
      </c>
    </row>
    <row r="22" spans="1:8" x14ac:dyDescent="0.3">
      <c r="A22" s="1">
        <v>80</v>
      </c>
      <c r="C22" s="1">
        <v>68</v>
      </c>
      <c r="D22" s="1">
        <f t="shared" si="0"/>
        <v>104</v>
      </c>
      <c r="E22" s="1">
        <f t="shared" si="1"/>
        <v>1.220703125E-4</v>
      </c>
      <c r="F22" s="1">
        <f t="shared" si="2"/>
        <v>12.6953125</v>
      </c>
      <c r="G22" s="1">
        <f t="shared" si="3"/>
        <v>6.3015384615384615</v>
      </c>
      <c r="H22">
        <f t="shared" si="4"/>
        <v>0</v>
      </c>
    </row>
    <row r="23" spans="1:8" x14ac:dyDescent="0.3">
      <c r="A23" s="1">
        <v>90</v>
      </c>
      <c r="C23" s="1">
        <v>74</v>
      </c>
      <c r="D23" s="1">
        <f t="shared" si="0"/>
        <v>116</v>
      </c>
      <c r="E23" s="1">
        <f t="shared" si="1"/>
        <v>1.220703125E-4</v>
      </c>
      <c r="F23" s="1">
        <f t="shared" si="2"/>
        <v>14.16015625</v>
      </c>
      <c r="G23" s="1">
        <f t="shared" si="3"/>
        <v>6.355862068965517</v>
      </c>
      <c r="H23">
        <f t="shared" si="4"/>
        <v>0</v>
      </c>
    </row>
    <row r="24" spans="1:8" x14ac:dyDescent="0.3">
      <c r="A24" s="1">
        <v>100</v>
      </c>
      <c r="C24" s="1">
        <v>80</v>
      </c>
      <c r="D24" s="1">
        <f t="shared" si="0"/>
        <v>128</v>
      </c>
      <c r="E24" s="1">
        <f t="shared" si="1"/>
        <v>1.220703125E-4</v>
      </c>
      <c r="F24" s="1">
        <f t="shared" si="2"/>
        <v>15.625</v>
      </c>
      <c r="G24" s="1">
        <f t="shared" si="3"/>
        <v>6.4</v>
      </c>
      <c r="H24">
        <f t="shared" si="4"/>
        <v>0</v>
      </c>
    </row>
    <row r="25" spans="1:8" x14ac:dyDescent="0.3">
      <c r="A25" s="1">
        <v>150</v>
      </c>
      <c r="C25" s="1" t="s">
        <v>315</v>
      </c>
      <c r="D25" s="1">
        <f t="shared" si="0"/>
        <v>188</v>
      </c>
      <c r="E25" s="1">
        <f t="shared" si="1"/>
        <v>1.220703125E-4</v>
      </c>
      <c r="F25" s="1">
        <f t="shared" si="2"/>
        <v>22.94921875</v>
      </c>
      <c r="G25" s="1">
        <f t="shared" si="3"/>
        <v>6.5361702127659571</v>
      </c>
      <c r="H25">
        <f t="shared" si="4"/>
        <v>0</v>
      </c>
    </row>
    <row r="26" spans="1:8" x14ac:dyDescent="0.3">
      <c r="A26" s="1">
        <v>200</v>
      </c>
      <c r="C26" s="1" t="s">
        <v>316</v>
      </c>
      <c r="D26" s="1">
        <f t="shared" si="0"/>
        <v>252</v>
      </c>
      <c r="E26" s="1">
        <f t="shared" si="1"/>
        <v>1.220703125E-4</v>
      </c>
      <c r="F26" s="1">
        <f t="shared" si="2"/>
        <v>30.76171875</v>
      </c>
      <c r="G26" s="1">
        <f t="shared" si="3"/>
        <v>6.5015873015873016</v>
      </c>
      <c r="H26">
        <f t="shared" si="4"/>
        <v>0</v>
      </c>
    </row>
    <row r="27" spans="1:8" x14ac:dyDescent="0.3">
      <c r="A27" s="1">
        <v>250</v>
      </c>
      <c r="C27" s="1" t="s">
        <v>317</v>
      </c>
      <c r="D27" s="1">
        <f t="shared" si="0"/>
        <v>314</v>
      </c>
      <c r="E27" s="1">
        <f t="shared" si="1"/>
        <v>1.220703125E-4</v>
      </c>
      <c r="F27" s="1">
        <f t="shared" si="2"/>
        <v>38.330078125</v>
      </c>
      <c r="G27" s="1">
        <f t="shared" si="3"/>
        <v>6.5222929936305736</v>
      </c>
      <c r="H27">
        <f t="shared" si="4"/>
        <v>0</v>
      </c>
    </row>
    <row r="28" spans="1:8" x14ac:dyDescent="0.3">
      <c r="A28" s="1">
        <v>300</v>
      </c>
      <c r="B28">
        <v>70</v>
      </c>
      <c r="C28" s="1">
        <v>178</v>
      </c>
      <c r="D28" s="1">
        <f t="shared" si="0"/>
        <v>376</v>
      </c>
      <c r="E28" s="1">
        <f t="shared" si="1"/>
        <v>1.220703125E-4</v>
      </c>
      <c r="F28" s="1">
        <f t="shared" si="2"/>
        <v>45.8984375</v>
      </c>
      <c r="G28" s="1">
        <f t="shared" si="3"/>
        <v>6.5361702127659571</v>
      </c>
      <c r="H28">
        <f t="shared" si="4"/>
        <v>0.23333333333333334</v>
      </c>
    </row>
    <row r="29" spans="1:8" x14ac:dyDescent="0.3">
      <c r="A29" s="1">
        <v>350</v>
      </c>
      <c r="C29" s="1" t="s">
        <v>318</v>
      </c>
      <c r="D29" s="1">
        <f t="shared" si="0"/>
        <v>440</v>
      </c>
      <c r="E29" s="1">
        <f t="shared" si="1"/>
        <v>1.220703125E-4</v>
      </c>
      <c r="F29" s="1">
        <f t="shared" si="2"/>
        <v>53.7109375</v>
      </c>
      <c r="G29" s="1">
        <f t="shared" si="3"/>
        <v>6.5163636363636366</v>
      </c>
      <c r="H29">
        <f t="shared" si="4"/>
        <v>0</v>
      </c>
    </row>
    <row r="30" spans="1:8" x14ac:dyDescent="0.3">
      <c r="A30" s="1">
        <v>400</v>
      </c>
      <c r="C30" s="1" t="s">
        <v>319</v>
      </c>
      <c r="D30" s="1">
        <f t="shared" si="0"/>
        <v>504</v>
      </c>
      <c r="E30" s="1">
        <f t="shared" si="1"/>
        <v>1.220703125E-4</v>
      </c>
      <c r="F30" s="1">
        <f t="shared" si="2"/>
        <v>61.5234375</v>
      </c>
      <c r="G30" s="1">
        <f t="shared" si="3"/>
        <v>6.5015873015873016</v>
      </c>
      <c r="H30">
        <f t="shared" si="4"/>
        <v>0</v>
      </c>
    </row>
    <row r="31" spans="1:8" x14ac:dyDescent="0.3">
      <c r="A31" s="1">
        <v>450</v>
      </c>
      <c r="C31" s="1">
        <v>236</v>
      </c>
      <c r="D31" s="1">
        <f t="shared" si="0"/>
        <v>566</v>
      </c>
      <c r="E31" s="1">
        <f t="shared" si="1"/>
        <v>1.220703125E-4</v>
      </c>
      <c r="F31" s="1">
        <f t="shared" si="2"/>
        <v>69.091796875</v>
      </c>
      <c r="G31" s="1">
        <f t="shared" si="3"/>
        <v>6.5130742049469967</v>
      </c>
      <c r="H31">
        <f t="shared" si="4"/>
        <v>0</v>
      </c>
    </row>
    <row r="32" spans="1:8" x14ac:dyDescent="0.3">
      <c r="A32" s="1">
        <v>500</v>
      </c>
      <c r="B32">
        <v>124</v>
      </c>
      <c r="C32" s="1">
        <v>274</v>
      </c>
      <c r="D32" s="1">
        <f t="shared" si="0"/>
        <v>628</v>
      </c>
      <c r="E32" s="1">
        <f t="shared" si="1"/>
        <v>1.220703125E-4</v>
      </c>
      <c r="F32" s="1">
        <f t="shared" si="2"/>
        <v>76.66015625</v>
      </c>
      <c r="G32" s="1">
        <f t="shared" si="3"/>
        <v>6.5222929936305736</v>
      </c>
      <c r="H32">
        <f t="shared" si="4"/>
        <v>0.248</v>
      </c>
    </row>
    <row r="33" spans="1:8" x14ac:dyDescent="0.3">
      <c r="A33" s="1">
        <v>600</v>
      </c>
      <c r="C33" s="1" t="s">
        <v>320</v>
      </c>
      <c r="D33" s="1">
        <f t="shared" si="0"/>
        <v>756</v>
      </c>
      <c r="E33" s="1">
        <f t="shared" si="1"/>
        <v>1.220703125E-4</v>
      </c>
      <c r="F33" s="1">
        <f t="shared" si="2"/>
        <v>92.28515625</v>
      </c>
      <c r="G33" s="1">
        <f t="shared" si="3"/>
        <v>6.5015873015873016</v>
      </c>
      <c r="H33">
        <f t="shared" si="4"/>
        <v>0</v>
      </c>
    </row>
    <row r="34" spans="1:8" x14ac:dyDescent="0.3">
      <c r="A34" s="1">
        <v>700</v>
      </c>
      <c r="C34" s="1">
        <v>374</v>
      </c>
      <c r="D34" s="1">
        <f t="shared" si="0"/>
        <v>884</v>
      </c>
      <c r="E34" s="1">
        <f t="shared" si="1"/>
        <v>1.220703125E-4</v>
      </c>
      <c r="F34" s="1">
        <f t="shared" si="2"/>
        <v>107.91015625</v>
      </c>
      <c r="G34" s="1">
        <f t="shared" si="3"/>
        <v>6.4868778280542987</v>
      </c>
      <c r="H34">
        <f t="shared" si="4"/>
        <v>0</v>
      </c>
    </row>
    <row r="35" spans="1:8" x14ac:dyDescent="0.3">
      <c r="A35" s="1">
        <v>800</v>
      </c>
      <c r="B35">
        <v>180</v>
      </c>
      <c r="C35" s="1" t="s">
        <v>321</v>
      </c>
      <c r="D35" s="1">
        <f t="shared" si="0"/>
        <v>1010</v>
      </c>
      <c r="E35" s="1">
        <f t="shared" si="1"/>
        <v>1.220703125E-4</v>
      </c>
      <c r="F35" s="1">
        <f t="shared" si="2"/>
        <v>123.291015625</v>
      </c>
      <c r="G35" s="1">
        <f t="shared" si="3"/>
        <v>6.4887128712871291</v>
      </c>
      <c r="H35">
        <f t="shared" si="4"/>
        <v>0.22500000000000001</v>
      </c>
    </row>
    <row r="36" spans="1:8" x14ac:dyDescent="0.3">
      <c r="A36" s="1">
        <v>900</v>
      </c>
      <c r="C36" s="1">
        <v>470</v>
      </c>
      <c r="D36" s="1">
        <f t="shared" si="0"/>
        <v>1136</v>
      </c>
      <c r="E36" s="1">
        <f t="shared" si="1"/>
        <v>1.220703125E-4</v>
      </c>
      <c r="F36" s="1">
        <f t="shared" ref="F36:F67" si="5">D36*E36*1000</f>
        <v>138.671875</v>
      </c>
      <c r="G36" s="1">
        <f t="shared" si="3"/>
        <v>6.4901408450704228</v>
      </c>
      <c r="H36">
        <f t="shared" si="4"/>
        <v>0</v>
      </c>
    </row>
    <row r="37" spans="1:8" x14ac:dyDescent="0.3">
      <c r="A37" s="1">
        <v>1000</v>
      </c>
      <c r="C37" s="1" t="s">
        <v>322</v>
      </c>
      <c r="D37" s="1">
        <f t="shared" si="0"/>
        <v>1262</v>
      </c>
      <c r="E37" s="1">
        <f t="shared" si="1"/>
        <v>1.220703125E-4</v>
      </c>
      <c r="F37" s="1">
        <f t="shared" si="5"/>
        <v>154.052734375</v>
      </c>
      <c r="G37" s="1">
        <f t="shared" si="3"/>
        <v>6.4912836767036453</v>
      </c>
      <c r="H37">
        <f t="shared" si="4"/>
        <v>0</v>
      </c>
    </row>
    <row r="38" spans="1:8" x14ac:dyDescent="0.3">
      <c r="A38" s="1">
        <v>1100</v>
      </c>
      <c r="C38" s="7" t="s">
        <v>323</v>
      </c>
      <c r="D38" s="1">
        <f t="shared" si="0"/>
        <v>1386</v>
      </c>
      <c r="E38" s="1">
        <f t="shared" si="1"/>
        <v>1.220703125E-4</v>
      </c>
      <c r="F38" s="1">
        <f t="shared" si="5"/>
        <v>169.189453125</v>
      </c>
      <c r="G38" s="1">
        <f t="shared" si="3"/>
        <v>6.5015873015873016</v>
      </c>
      <c r="H38">
        <f t="shared" si="4"/>
        <v>0</v>
      </c>
    </row>
    <row r="39" spans="1:8" x14ac:dyDescent="0.3">
      <c r="A39" s="1">
        <v>1200</v>
      </c>
      <c r="C39" s="7" t="s">
        <v>324</v>
      </c>
      <c r="D39" s="1">
        <f t="shared" si="0"/>
        <v>1504</v>
      </c>
      <c r="E39" s="1">
        <f t="shared" si="1"/>
        <v>1.220703125E-4</v>
      </c>
      <c r="F39" s="1">
        <f t="shared" si="5"/>
        <v>183.59375</v>
      </c>
      <c r="G39" s="1">
        <f t="shared" si="3"/>
        <v>6.5361702127659571</v>
      </c>
      <c r="H39">
        <f t="shared" si="4"/>
        <v>0</v>
      </c>
    </row>
    <row r="40" spans="1:8" x14ac:dyDescent="0.3">
      <c r="A40" s="1">
        <v>1300</v>
      </c>
      <c r="C40" s="7" t="s">
        <v>325</v>
      </c>
      <c r="D40" s="1">
        <f t="shared" si="0"/>
        <v>1614</v>
      </c>
      <c r="E40" s="1">
        <f t="shared" si="1"/>
        <v>1.220703125E-4</v>
      </c>
      <c r="F40" s="1">
        <f t="shared" si="5"/>
        <v>197.021484375</v>
      </c>
      <c r="G40" s="1">
        <f t="shared" si="3"/>
        <v>6.5982651796778189</v>
      </c>
      <c r="H40">
        <f t="shared" si="4"/>
        <v>0</v>
      </c>
    </row>
    <row r="41" spans="1:8" x14ac:dyDescent="0.3">
      <c r="A41" s="1">
        <v>1400</v>
      </c>
      <c r="C41" s="7" t="s">
        <v>326</v>
      </c>
      <c r="D41" s="1">
        <f t="shared" si="0"/>
        <v>1722</v>
      </c>
      <c r="E41" s="1">
        <f t="shared" si="1"/>
        <v>1.220703125E-4</v>
      </c>
      <c r="F41" s="1">
        <f t="shared" si="5"/>
        <v>210.205078125</v>
      </c>
      <c r="G41" s="1">
        <f t="shared" si="3"/>
        <v>6.6601626016260163</v>
      </c>
      <c r="H41">
        <f t="shared" si="4"/>
        <v>0</v>
      </c>
    </row>
    <row r="42" spans="1:8" x14ac:dyDescent="0.3">
      <c r="A42" s="1">
        <v>1500</v>
      </c>
      <c r="B42">
        <v>328</v>
      </c>
      <c r="C42" s="7" t="s">
        <v>327</v>
      </c>
      <c r="D42" s="1">
        <f t="shared" si="0"/>
        <v>1828</v>
      </c>
      <c r="E42" s="1">
        <f t="shared" si="1"/>
        <v>1.220703125E-4</v>
      </c>
      <c r="F42" s="1">
        <f t="shared" si="5"/>
        <v>223.14453125</v>
      </c>
      <c r="G42" s="1">
        <f t="shared" si="3"/>
        <v>6.722100656455142</v>
      </c>
      <c r="H42">
        <f t="shared" si="4"/>
        <v>0.21866666666666668</v>
      </c>
    </row>
    <row r="43" spans="1:8" x14ac:dyDescent="0.3">
      <c r="A43" s="1">
        <v>1600</v>
      </c>
      <c r="C43" s="7" t="s">
        <v>328</v>
      </c>
      <c r="D43" s="1">
        <f t="shared" ref="D43:D73" si="6">HEX2DEC(C43)</f>
        <v>1928</v>
      </c>
      <c r="E43" s="1">
        <f t="shared" ref="E43:E73" si="7">2/16384</f>
        <v>1.220703125E-4</v>
      </c>
      <c r="F43" s="1">
        <f t="shared" si="5"/>
        <v>235.3515625</v>
      </c>
      <c r="G43" s="1">
        <f t="shared" si="3"/>
        <v>6.7983402489626554</v>
      </c>
      <c r="H43">
        <f t="shared" si="4"/>
        <v>0</v>
      </c>
    </row>
    <row r="44" spans="1:8" x14ac:dyDescent="0.3">
      <c r="A44" s="1">
        <v>1700</v>
      </c>
      <c r="C44" s="7" t="s">
        <v>329</v>
      </c>
      <c r="D44" s="1">
        <f t="shared" si="6"/>
        <v>2028</v>
      </c>
      <c r="E44" s="1">
        <f t="shared" si="7"/>
        <v>1.220703125E-4</v>
      </c>
      <c r="F44" s="1">
        <f t="shared" si="5"/>
        <v>247.55859375</v>
      </c>
      <c r="G44" s="1">
        <f t="shared" si="3"/>
        <v>6.8670611439842206</v>
      </c>
      <c r="H44">
        <f t="shared" si="4"/>
        <v>0</v>
      </c>
    </row>
    <row r="45" spans="1:8" x14ac:dyDescent="0.3">
      <c r="A45" s="1">
        <v>1800</v>
      </c>
      <c r="C45" s="7" t="s">
        <v>330</v>
      </c>
      <c r="D45" s="1">
        <f t="shared" si="6"/>
        <v>2126</v>
      </c>
      <c r="E45" s="1">
        <f t="shared" si="7"/>
        <v>1.220703125E-4</v>
      </c>
      <c r="F45" s="1">
        <f t="shared" si="5"/>
        <v>259.521484375</v>
      </c>
      <c r="G45" s="1">
        <f t="shared" si="3"/>
        <v>6.9358419567262466</v>
      </c>
      <c r="H45">
        <f t="shared" si="4"/>
        <v>0</v>
      </c>
    </row>
    <row r="46" spans="1:8" x14ac:dyDescent="0.3">
      <c r="A46" s="1">
        <v>1900</v>
      </c>
      <c r="C46" s="7" t="s">
        <v>331</v>
      </c>
      <c r="D46" s="1">
        <f t="shared" si="6"/>
        <v>2228</v>
      </c>
      <c r="E46" s="1">
        <f t="shared" si="7"/>
        <v>1.220703125E-4</v>
      </c>
      <c r="F46" s="1">
        <f t="shared" si="5"/>
        <v>271.97265625</v>
      </c>
      <c r="G46" s="1">
        <f t="shared" si="3"/>
        <v>6.9859964093357272</v>
      </c>
      <c r="H46">
        <f t="shared" si="4"/>
        <v>0</v>
      </c>
    </row>
    <row r="47" spans="1:8" x14ac:dyDescent="0.3">
      <c r="A47" s="1">
        <v>2000</v>
      </c>
      <c r="B47">
        <v>448</v>
      </c>
      <c r="C47" s="7" t="s">
        <v>332</v>
      </c>
      <c r="D47" s="1">
        <f t="shared" si="6"/>
        <v>2324</v>
      </c>
      <c r="E47" s="1">
        <f t="shared" si="7"/>
        <v>1.220703125E-4</v>
      </c>
      <c r="F47" s="1">
        <f t="shared" si="5"/>
        <v>283.69140625</v>
      </c>
      <c r="G47" s="1">
        <f t="shared" si="3"/>
        <v>7.0499139414802068</v>
      </c>
      <c r="H47">
        <f t="shared" si="4"/>
        <v>0.224</v>
      </c>
    </row>
    <row r="48" spans="1:8" x14ac:dyDescent="0.3">
      <c r="A48" s="1">
        <v>2200</v>
      </c>
      <c r="C48" s="7" t="s">
        <v>333</v>
      </c>
      <c r="D48" s="1">
        <f t="shared" si="6"/>
        <v>2526</v>
      </c>
      <c r="E48" s="1">
        <f t="shared" si="7"/>
        <v>1.220703125E-4</v>
      </c>
      <c r="F48" s="1">
        <f t="shared" si="5"/>
        <v>308.349609375</v>
      </c>
      <c r="G48" s="1">
        <f t="shared" si="3"/>
        <v>7.1347585114806016</v>
      </c>
      <c r="H48">
        <f t="shared" si="4"/>
        <v>0</v>
      </c>
    </row>
    <row r="49" spans="1:8" x14ac:dyDescent="0.3">
      <c r="A49" s="1">
        <v>2400</v>
      </c>
      <c r="C49" s="7" t="s">
        <v>334</v>
      </c>
      <c r="D49" s="1">
        <f t="shared" si="6"/>
        <v>2728</v>
      </c>
      <c r="E49" s="1">
        <f t="shared" si="7"/>
        <v>1.220703125E-4</v>
      </c>
      <c r="F49" s="1">
        <f t="shared" si="5"/>
        <v>333.0078125</v>
      </c>
      <c r="G49" s="1">
        <f t="shared" si="3"/>
        <v>7.2070381231671554</v>
      </c>
      <c r="H49">
        <f t="shared" si="4"/>
        <v>0</v>
      </c>
    </row>
    <row r="50" spans="1:8" x14ac:dyDescent="0.3">
      <c r="A50" s="1">
        <v>2600</v>
      </c>
      <c r="B50">
        <v>584</v>
      </c>
      <c r="C50" s="7" t="s">
        <v>335</v>
      </c>
      <c r="D50" s="1">
        <f t="shared" si="6"/>
        <v>2938</v>
      </c>
      <c r="E50" s="1">
        <f t="shared" si="7"/>
        <v>1.220703125E-4</v>
      </c>
      <c r="F50" s="1">
        <f t="shared" si="5"/>
        <v>358.642578125</v>
      </c>
      <c r="G50" s="1">
        <f t="shared" si="3"/>
        <v>7.2495575221238937</v>
      </c>
      <c r="H50">
        <f t="shared" si="4"/>
        <v>0.22461538461538461</v>
      </c>
    </row>
    <row r="51" spans="1:8" x14ac:dyDescent="0.3">
      <c r="A51" s="1">
        <v>2800</v>
      </c>
      <c r="C51" s="7" t="s">
        <v>336</v>
      </c>
      <c r="D51" s="1">
        <f t="shared" si="6"/>
        <v>3148</v>
      </c>
      <c r="E51" s="1">
        <f t="shared" si="7"/>
        <v>1.220703125E-4</v>
      </c>
      <c r="F51" s="1">
        <f t="shared" si="5"/>
        <v>384.27734375</v>
      </c>
      <c r="G51" s="1">
        <f t="shared" si="3"/>
        <v>7.2864040660736977</v>
      </c>
      <c r="H51">
        <f t="shared" si="4"/>
        <v>0</v>
      </c>
    </row>
    <row r="52" spans="1:8" x14ac:dyDescent="0.3">
      <c r="A52" s="1">
        <v>3000</v>
      </c>
      <c r="B52">
        <v>676</v>
      </c>
      <c r="C52" s="7" t="s">
        <v>337</v>
      </c>
      <c r="D52" s="1">
        <f t="shared" si="6"/>
        <v>3360</v>
      </c>
      <c r="E52" s="1">
        <f t="shared" si="7"/>
        <v>1.220703125E-4</v>
      </c>
      <c r="F52" s="1">
        <f t="shared" si="5"/>
        <v>410.15625</v>
      </c>
      <c r="G52" s="1">
        <f t="shared" si="3"/>
        <v>7.3142857142857141</v>
      </c>
      <c r="H52">
        <f t="shared" si="4"/>
        <v>0.22533333333333333</v>
      </c>
    </row>
    <row r="53" spans="1:8" x14ac:dyDescent="0.3">
      <c r="A53" s="1">
        <v>3200</v>
      </c>
      <c r="C53" s="7" t="s">
        <v>338</v>
      </c>
      <c r="D53" s="1">
        <f t="shared" si="6"/>
        <v>3576</v>
      </c>
      <c r="E53" s="1">
        <f t="shared" si="7"/>
        <v>1.220703125E-4</v>
      </c>
      <c r="F53" s="1">
        <f t="shared" si="5"/>
        <v>436.5234375</v>
      </c>
      <c r="G53" s="1">
        <f t="shared" si="3"/>
        <v>7.3306487695749443</v>
      </c>
      <c r="H53">
        <f t="shared" si="4"/>
        <v>0</v>
      </c>
    </row>
    <row r="54" spans="1:8" x14ac:dyDescent="0.3">
      <c r="A54" s="1">
        <v>3400</v>
      </c>
      <c r="C54" s="7" t="s">
        <v>339</v>
      </c>
      <c r="D54" s="1">
        <f t="shared" si="6"/>
        <v>3796</v>
      </c>
      <c r="E54" s="1">
        <f t="shared" si="7"/>
        <v>1.220703125E-4</v>
      </c>
      <c r="F54" s="1">
        <f t="shared" si="5"/>
        <v>463.37890625</v>
      </c>
      <c r="G54" s="1">
        <f t="shared" si="3"/>
        <v>7.3374077976817702</v>
      </c>
      <c r="H54">
        <f t="shared" si="4"/>
        <v>0</v>
      </c>
    </row>
    <row r="55" spans="1:8" x14ac:dyDescent="0.3">
      <c r="A55" s="1">
        <v>3600</v>
      </c>
      <c r="B55">
        <v>0</v>
      </c>
      <c r="C55" s="7" t="s">
        <v>340</v>
      </c>
      <c r="D55" s="1">
        <f t="shared" si="6"/>
        <v>4020</v>
      </c>
      <c r="E55" s="1">
        <f t="shared" si="7"/>
        <v>1.220703125E-4</v>
      </c>
      <c r="F55" s="1">
        <f t="shared" si="5"/>
        <v>490.72265625</v>
      </c>
      <c r="G55" s="1">
        <f t="shared" si="3"/>
        <v>7.3361194029850747</v>
      </c>
      <c r="H55">
        <f t="shared" si="4"/>
        <v>0</v>
      </c>
    </row>
    <row r="56" spans="1:8" x14ac:dyDescent="0.3">
      <c r="A56" s="1">
        <v>3800</v>
      </c>
      <c r="C56" s="7" t="s">
        <v>341</v>
      </c>
      <c r="D56" s="1">
        <f t="shared" si="6"/>
        <v>4248</v>
      </c>
      <c r="E56" s="1">
        <f t="shared" si="7"/>
        <v>1.220703125E-4</v>
      </c>
      <c r="F56" s="1">
        <f t="shared" si="5"/>
        <v>518.5546875</v>
      </c>
      <c r="G56" s="1">
        <f t="shared" si="3"/>
        <v>7.3280602636534837</v>
      </c>
      <c r="H56">
        <f t="shared" si="4"/>
        <v>0</v>
      </c>
    </row>
    <row r="57" spans="1:8" x14ac:dyDescent="0.3">
      <c r="A57" s="1">
        <v>4000</v>
      </c>
      <c r="B57">
        <v>904</v>
      </c>
      <c r="C57" s="7" t="s">
        <v>342</v>
      </c>
      <c r="D57" s="1">
        <f t="shared" si="6"/>
        <v>4474</v>
      </c>
      <c r="E57" s="1">
        <f t="shared" si="7"/>
        <v>1.220703125E-4</v>
      </c>
      <c r="F57" s="1">
        <f t="shared" si="5"/>
        <v>546.142578125</v>
      </c>
      <c r="G57" s="1">
        <f t="shared" si="3"/>
        <v>7.3240947697809569</v>
      </c>
      <c r="H57">
        <f t="shared" si="4"/>
        <v>0.22600000000000001</v>
      </c>
    </row>
    <row r="58" spans="1:8" x14ac:dyDescent="0.3">
      <c r="A58" s="1">
        <v>4200</v>
      </c>
      <c r="C58" s="7" t="s">
        <v>343</v>
      </c>
      <c r="D58" s="1">
        <f t="shared" si="6"/>
        <v>4706</v>
      </c>
      <c r="E58" s="1">
        <f t="shared" si="7"/>
        <v>1.220703125E-4</v>
      </c>
      <c r="F58" s="1">
        <f t="shared" si="5"/>
        <v>574.462890625</v>
      </c>
      <c r="G58" s="1">
        <f t="shared" si="3"/>
        <v>7.311177220569486</v>
      </c>
      <c r="H58">
        <f t="shared" si="4"/>
        <v>0</v>
      </c>
    </row>
    <row r="59" spans="1:8" x14ac:dyDescent="0.3">
      <c r="A59" s="1">
        <v>4400</v>
      </c>
      <c r="C59" s="7" t="s">
        <v>344</v>
      </c>
      <c r="D59" s="1">
        <f t="shared" si="6"/>
        <v>4938</v>
      </c>
      <c r="E59" s="1">
        <f t="shared" si="7"/>
        <v>1.220703125E-4</v>
      </c>
      <c r="F59" s="1">
        <f t="shared" si="5"/>
        <v>602.783203125</v>
      </c>
      <c r="G59" s="1">
        <f t="shared" si="3"/>
        <v>7.2994734710409075</v>
      </c>
      <c r="H59">
        <f t="shared" si="4"/>
        <v>0</v>
      </c>
    </row>
    <row r="60" spans="1:8" x14ac:dyDescent="0.3">
      <c r="A60" s="1">
        <v>4600</v>
      </c>
      <c r="C60" s="7" t="s">
        <v>345</v>
      </c>
      <c r="D60" s="1">
        <f t="shared" si="6"/>
        <v>5172</v>
      </c>
      <c r="E60" s="1">
        <f t="shared" si="7"/>
        <v>1.220703125E-4</v>
      </c>
      <c r="F60" s="1">
        <f t="shared" si="5"/>
        <v>631.34765625</v>
      </c>
      <c r="G60" s="1">
        <f t="shared" si="3"/>
        <v>7.28600154679041</v>
      </c>
      <c r="H60">
        <f t="shared" si="4"/>
        <v>0</v>
      </c>
    </row>
    <row r="61" spans="1:8" x14ac:dyDescent="0.3">
      <c r="A61" s="1">
        <v>4800</v>
      </c>
      <c r="C61" s="7" t="s">
        <v>346</v>
      </c>
      <c r="D61" s="1">
        <f t="shared" si="6"/>
        <v>5410</v>
      </c>
      <c r="E61" s="1">
        <f t="shared" si="7"/>
        <v>1.220703125E-4</v>
      </c>
      <c r="F61" s="1">
        <f t="shared" si="5"/>
        <v>660.400390625</v>
      </c>
      <c r="G61" s="1">
        <f t="shared" si="3"/>
        <v>7.2683179297597045</v>
      </c>
      <c r="H61">
        <f t="shared" si="4"/>
        <v>0</v>
      </c>
    </row>
    <row r="62" spans="1:8" x14ac:dyDescent="0.3">
      <c r="A62" s="1">
        <v>5000</v>
      </c>
      <c r="B62">
        <v>1130</v>
      </c>
      <c r="C62" s="7" t="s">
        <v>347</v>
      </c>
      <c r="D62" s="1">
        <f t="shared" si="6"/>
        <v>5672</v>
      </c>
      <c r="E62" s="1">
        <f t="shared" si="7"/>
        <v>1.220703125E-4</v>
      </c>
      <c r="F62" s="1">
        <f t="shared" si="5"/>
        <v>692.3828125</v>
      </c>
      <c r="G62" s="1">
        <f t="shared" si="3"/>
        <v>7.2214386459802542</v>
      </c>
      <c r="H62">
        <f t="shared" si="4"/>
        <v>0.22600000000000001</v>
      </c>
    </row>
    <row r="63" spans="1:8" x14ac:dyDescent="0.3">
      <c r="A63" s="1">
        <v>5200</v>
      </c>
      <c r="C63" s="7" t="s">
        <v>348</v>
      </c>
      <c r="D63" s="1">
        <f t="shared" si="6"/>
        <v>5914</v>
      </c>
      <c r="E63" s="1">
        <f t="shared" si="7"/>
        <v>1.220703125E-4</v>
      </c>
      <c r="F63" s="1">
        <f t="shared" si="5"/>
        <v>721.923828125</v>
      </c>
      <c r="G63" s="1">
        <f t="shared" si="3"/>
        <v>7.2029759891782215</v>
      </c>
      <c r="H63">
        <f t="shared" si="4"/>
        <v>0</v>
      </c>
    </row>
    <row r="64" spans="1:8" x14ac:dyDescent="0.3">
      <c r="A64" s="1">
        <v>5400</v>
      </c>
      <c r="C64" s="7" t="s">
        <v>349</v>
      </c>
      <c r="D64" s="1">
        <f t="shared" si="6"/>
        <v>6154</v>
      </c>
      <c r="E64" s="1">
        <f t="shared" si="7"/>
        <v>1.220703125E-4</v>
      </c>
      <c r="F64" s="1">
        <f t="shared" si="5"/>
        <v>751.220703125</v>
      </c>
      <c r="G64" s="1">
        <f t="shared" si="3"/>
        <v>7.1883002924926878</v>
      </c>
      <c r="H64">
        <f t="shared" si="4"/>
        <v>0</v>
      </c>
    </row>
    <row r="65" spans="1:9" x14ac:dyDescent="0.3">
      <c r="A65" s="1">
        <v>5600</v>
      </c>
      <c r="C65" s="7" t="s">
        <v>350</v>
      </c>
      <c r="D65" s="1">
        <f t="shared" si="6"/>
        <v>6394</v>
      </c>
      <c r="E65" s="1">
        <f t="shared" si="7"/>
        <v>1.220703125E-4</v>
      </c>
      <c r="F65" s="1">
        <f t="shared" si="5"/>
        <v>780.517578125</v>
      </c>
      <c r="G65" s="1">
        <f t="shared" si="3"/>
        <v>7.1747263059117925</v>
      </c>
      <c r="H65">
        <f t="shared" si="4"/>
        <v>0</v>
      </c>
    </row>
    <row r="66" spans="1:9" x14ac:dyDescent="0.3">
      <c r="A66" s="1">
        <v>5800</v>
      </c>
      <c r="C66" s="7" t="s">
        <v>163</v>
      </c>
      <c r="D66" s="1">
        <f t="shared" si="6"/>
        <v>6638</v>
      </c>
      <c r="E66" s="1">
        <f t="shared" si="7"/>
        <v>1.220703125E-4</v>
      </c>
      <c r="F66" s="1">
        <f t="shared" si="5"/>
        <v>810.302734375</v>
      </c>
      <c r="G66" s="1">
        <f t="shared" si="3"/>
        <v>7.1578186200662852</v>
      </c>
      <c r="H66">
        <f t="shared" si="4"/>
        <v>0</v>
      </c>
    </row>
    <row r="67" spans="1:9" x14ac:dyDescent="0.3">
      <c r="A67" s="1">
        <v>6000</v>
      </c>
      <c r="B67">
        <v>1360</v>
      </c>
      <c r="C67" s="7" t="s">
        <v>351</v>
      </c>
      <c r="D67" s="1">
        <f t="shared" si="6"/>
        <v>6880</v>
      </c>
      <c r="E67" s="1">
        <f t="shared" si="7"/>
        <v>1.220703125E-4</v>
      </c>
      <c r="F67" s="1">
        <f t="shared" si="5"/>
        <v>839.84375</v>
      </c>
      <c r="G67" s="1">
        <f t="shared" si="3"/>
        <v>7.1441860465116278</v>
      </c>
      <c r="H67">
        <f t="shared" si="4"/>
        <v>0.22666666666666666</v>
      </c>
    </row>
    <row r="68" spans="1:9" x14ac:dyDescent="0.3">
      <c r="A68" s="1">
        <v>6200</v>
      </c>
      <c r="C68" s="7" t="s">
        <v>352</v>
      </c>
      <c r="D68" s="1">
        <f t="shared" si="6"/>
        <v>7128</v>
      </c>
      <c r="E68" s="1">
        <f t="shared" si="7"/>
        <v>1.220703125E-4</v>
      </c>
      <c r="F68" s="1">
        <f t="shared" ref="F68:F99" si="8">D68*E68*1000</f>
        <v>870.1171875</v>
      </c>
      <c r="G68" s="1">
        <f t="shared" si="3"/>
        <v>7.1254769921436587</v>
      </c>
      <c r="H68">
        <f t="shared" si="4"/>
        <v>0</v>
      </c>
    </row>
    <row r="69" spans="1:9" x14ac:dyDescent="0.3">
      <c r="A69" s="1">
        <v>6400</v>
      </c>
      <c r="B69">
        <v>1430</v>
      </c>
      <c r="C69" s="7" t="s">
        <v>353</v>
      </c>
      <c r="D69" s="1">
        <f t="shared" si="6"/>
        <v>7360</v>
      </c>
      <c r="E69" s="1">
        <f t="shared" si="7"/>
        <v>1.220703125E-4</v>
      </c>
      <c r="F69" s="1">
        <f t="shared" si="8"/>
        <v>898.4375</v>
      </c>
      <c r="G69" s="1">
        <f t="shared" ref="G69:G73" si="9">A69/F69</f>
        <v>7.1234782608695655</v>
      </c>
      <c r="H69">
        <f t="shared" ref="H69:H73" si="10">B69/A69</f>
        <v>0.22343750000000001</v>
      </c>
    </row>
    <row r="70" spans="1:9" x14ac:dyDescent="0.3">
      <c r="A70" s="1">
        <v>6600</v>
      </c>
      <c r="C70" s="7" t="s">
        <v>354</v>
      </c>
      <c r="D70" s="1">
        <f t="shared" si="6"/>
        <v>7604</v>
      </c>
      <c r="E70" s="1">
        <f t="shared" si="7"/>
        <v>1.220703125E-4</v>
      </c>
      <c r="F70" s="1">
        <f t="shared" si="8"/>
        <v>928.22265625</v>
      </c>
      <c r="G70" s="1">
        <f t="shared" si="9"/>
        <v>7.1103629668595474</v>
      </c>
      <c r="H70">
        <f t="shared" si="10"/>
        <v>0</v>
      </c>
    </row>
    <row r="71" spans="1:9" x14ac:dyDescent="0.3">
      <c r="A71" s="1">
        <v>6800</v>
      </c>
      <c r="B71">
        <v>1600</v>
      </c>
      <c r="C71" s="7" t="s">
        <v>355</v>
      </c>
      <c r="D71" s="1">
        <f t="shared" si="6"/>
        <v>7844</v>
      </c>
      <c r="E71" s="1">
        <f t="shared" si="7"/>
        <v>1.220703125E-4</v>
      </c>
      <c r="F71" s="1">
        <f t="shared" si="8"/>
        <v>957.51953125</v>
      </c>
      <c r="G71" s="1">
        <f t="shared" si="9"/>
        <v>7.1016828148903617</v>
      </c>
      <c r="H71">
        <f t="shared" si="10"/>
        <v>0.23529411764705882</v>
      </c>
      <c r="I71" s="7" t="s">
        <v>386</v>
      </c>
    </row>
    <row r="72" spans="1:9" x14ac:dyDescent="0.3">
      <c r="A72" s="1">
        <v>6900</v>
      </c>
      <c r="C72" s="7" t="s">
        <v>357</v>
      </c>
      <c r="D72" s="1">
        <f t="shared" ref="D72" si="11">HEX2DEC(C72)</f>
        <v>7964</v>
      </c>
      <c r="E72" s="1">
        <f t="shared" si="7"/>
        <v>1.220703125E-4</v>
      </c>
      <c r="F72" s="1">
        <f t="shared" si="8"/>
        <v>972.16796875</v>
      </c>
      <c r="G72" s="1">
        <f t="shared" si="9"/>
        <v>7.0975389251632341</v>
      </c>
      <c r="H72">
        <f t="shared" si="10"/>
        <v>0</v>
      </c>
    </row>
    <row r="73" spans="1:9" s="14" customFormat="1" x14ac:dyDescent="0.3">
      <c r="A73" s="13">
        <v>7000</v>
      </c>
      <c r="C73" s="15" t="s">
        <v>356</v>
      </c>
      <c r="D73" s="13">
        <f t="shared" si="6"/>
        <v>8084</v>
      </c>
      <c r="E73" s="13">
        <f t="shared" si="7"/>
        <v>1.220703125E-4</v>
      </c>
      <c r="F73" s="13">
        <f t="shared" si="8"/>
        <v>986.81640625</v>
      </c>
      <c r="G73" s="1">
        <f t="shared" si="9"/>
        <v>7.0935180603661552</v>
      </c>
      <c r="H73">
        <f t="shared" si="10"/>
        <v>0</v>
      </c>
    </row>
    <row r="74" spans="1:9" x14ac:dyDescent="0.3">
      <c r="A74" s="1"/>
      <c r="C74" s="7"/>
      <c r="D74" s="1"/>
      <c r="E74" s="1"/>
      <c r="F74" s="1"/>
    </row>
    <row r="75" spans="1:9" x14ac:dyDescent="0.3">
      <c r="A75" s="1"/>
      <c r="C75" s="7"/>
      <c r="D75" s="1"/>
      <c r="E75" s="1"/>
      <c r="F75" s="1"/>
    </row>
    <row r="76" spans="1:9" x14ac:dyDescent="0.3">
      <c r="A76" s="1"/>
      <c r="C76" s="7"/>
      <c r="D76" s="1"/>
      <c r="E76" s="1"/>
      <c r="F76" s="1"/>
    </row>
    <row r="77" spans="1:9" x14ac:dyDescent="0.3">
      <c r="A77" s="1"/>
      <c r="C77" s="7"/>
      <c r="D77" s="1"/>
      <c r="E77" s="1"/>
      <c r="F77" s="1"/>
    </row>
    <row r="78" spans="1:9" x14ac:dyDescent="0.3">
      <c r="A78" s="1"/>
      <c r="C78" s="7"/>
      <c r="D78" s="1"/>
      <c r="E78" s="1"/>
      <c r="F78" s="1"/>
    </row>
    <row r="79" spans="1:9" x14ac:dyDescent="0.3">
      <c r="A79" s="1"/>
      <c r="C79" s="7"/>
      <c r="D79" s="1"/>
      <c r="E79" s="1"/>
      <c r="F79" s="1"/>
    </row>
    <row r="80" spans="1:9" x14ac:dyDescent="0.3">
      <c r="A80" s="1"/>
      <c r="C80" s="7"/>
      <c r="D80" s="1"/>
      <c r="E80" s="1"/>
      <c r="F80" s="1"/>
    </row>
    <row r="81" spans="1:6" x14ac:dyDescent="0.3">
      <c r="A81" s="1"/>
      <c r="C81" s="7"/>
      <c r="D81" s="1"/>
      <c r="E81" s="1"/>
      <c r="F81" s="1"/>
    </row>
    <row r="82" spans="1:6" x14ac:dyDescent="0.3">
      <c r="A82" s="1"/>
      <c r="C82" s="7"/>
      <c r="D82" s="1"/>
      <c r="E82" s="1"/>
      <c r="F82" s="1"/>
    </row>
    <row r="83" spans="1:6" x14ac:dyDescent="0.3">
      <c r="A83" s="1"/>
      <c r="C83" s="7"/>
      <c r="D83" s="1"/>
      <c r="E83" s="1"/>
      <c r="F83" s="1"/>
    </row>
    <row r="84" spans="1:6" x14ac:dyDescent="0.3">
      <c r="A84" s="1"/>
      <c r="C84" s="7"/>
      <c r="D84" s="1"/>
      <c r="E84" s="1"/>
      <c r="F84" s="1"/>
    </row>
    <row r="85" spans="1:6" x14ac:dyDescent="0.3">
      <c r="A85" s="1"/>
      <c r="C85" s="7"/>
      <c r="D85" s="1"/>
      <c r="E85" s="1"/>
      <c r="F85" s="1"/>
    </row>
    <row r="86" spans="1:6" x14ac:dyDescent="0.3">
      <c r="A86" s="1"/>
      <c r="C86" s="7"/>
      <c r="D86" s="1"/>
      <c r="E86" s="1"/>
      <c r="F86" s="1"/>
    </row>
    <row r="87" spans="1:6" x14ac:dyDescent="0.3">
      <c r="A87" s="1"/>
      <c r="C87" s="7"/>
      <c r="D87" s="1"/>
      <c r="E87" s="1"/>
      <c r="F87" s="1"/>
    </row>
    <row r="88" spans="1:6" x14ac:dyDescent="0.3">
      <c r="A88" s="1"/>
      <c r="C88" s="7"/>
      <c r="D88" s="1"/>
      <c r="E88" s="1"/>
      <c r="F88" s="1"/>
    </row>
    <row r="89" spans="1:6" x14ac:dyDescent="0.3">
      <c r="A89" s="1"/>
      <c r="C89" s="7"/>
      <c r="D89" s="1"/>
      <c r="E89" s="1"/>
      <c r="F89" s="1"/>
    </row>
    <row r="90" spans="1:6" x14ac:dyDescent="0.3">
      <c r="A90" s="1"/>
      <c r="D90" s="1"/>
      <c r="E90" s="1"/>
      <c r="F90" s="1"/>
    </row>
    <row r="91" spans="1:6" x14ac:dyDescent="0.3">
      <c r="A91" s="1"/>
      <c r="D91" s="1"/>
      <c r="E91" s="1"/>
      <c r="F91" s="1"/>
    </row>
    <row r="92" spans="1:6" x14ac:dyDescent="0.3">
      <c r="A92" s="1"/>
      <c r="D92" s="1"/>
      <c r="E92" s="1"/>
      <c r="F92" s="1"/>
    </row>
    <row r="93" spans="1:6" x14ac:dyDescent="0.3">
      <c r="A93" s="1"/>
      <c r="D93" s="1"/>
      <c r="E93" s="1"/>
      <c r="F93" s="1"/>
    </row>
    <row r="94" spans="1:6" x14ac:dyDescent="0.3">
      <c r="A94" s="1"/>
      <c r="D94" s="1"/>
      <c r="E94" s="1"/>
      <c r="F94" s="1"/>
    </row>
    <row r="95" spans="1:6" x14ac:dyDescent="0.3">
      <c r="A95" s="1"/>
      <c r="D95" s="1"/>
      <c r="E95" s="1"/>
      <c r="F95" s="1"/>
    </row>
    <row r="96" spans="1:6" x14ac:dyDescent="0.3">
      <c r="A96" s="1"/>
      <c r="D96" s="1"/>
      <c r="E96" s="1"/>
      <c r="F96" s="1"/>
    </row>
    <row r="97" spans="1:6" x14ac:dyDescent="0.3">
      <c r="A97" s="1"/>
      <c r="D97" s="1"/>
      <c r="E97" s="1"/>
      <c r="F97" s="1"/>
    </row>
    <row r="98" spans="1:6" x14ac:dyDescent="0.3">
      <c r="A98" s="1"/>
      <c r="D98" s="1"/>
      <c r="E98" s="1"/>
      <c r="F98" s="1"/>
    </row>
    <row r="99" spans="1:6" x14ac:dyDescent="0.3">
      <c r="A99" s="1"/>
      <c r="D99" s="1"/>
      <c r="E99" s="1"/>
      <c r="F99" s="1"/>
    </row>
    <row r="100" spans="1:6" x14ac:dyDescent="0.3">
      <c r="A100" s="1"/>
      <c r="D100" s="1"/>
      <c r="E100" s="1"/>
      <c r="F100" s="1"/>
    </row>
    <row r="101" spans="1:6" x14ac:dyDescent="0.3">
      <c r="A101" s="1"/>
      <c r="D101" s="1"/>
      <c r="E101" s="1"/>
      <c r="F101" s="1"/>
    </row>
    <row r="102" spans="1:6" x14ac:dyDescent="0.3">
      <c r="A102" s="1"/>
      <c r="D102" s="1"/>
      <c r="E102" s="1"/>
      <c r="F102" s="1"/>
    </row>
    <row r="103" spans="1:6" x14ac:dyDescent="0.3">
      <c r="A103" s="1"/>
      <c r="D103" s="1"/>
      <c r="E103" s="1"/>
      <c r="F103" s="1"/>
    </row>
    <row r="104" spans="1:6" x14ac:dyDescent="0.3">
      <c r="A104" s="1"/>
      <c r="D104" s="1"/>
      <c r="E104" s="1"/>
      <c r="F104" s="1"/>
    </row>
    <row r="105" spans="1:6" x14ac:dyDescent="0.3">
      <c r="A105" s="1"/>
      <c r="D105" s="1"/>
      <c r="E105" s="1"/>
      <c r="F105" s="1"/>
    </row>
    <row r="106" spans="1:6" x14ac:dyDescent="0.3">
      <c r="A106" s="1"/>
      <c r="D106" s="1"/>
      <c r="E106" s="1"/>
      <c r="F106" s="1"/>
    </row>
    <row r="107" spans="1:6" x14ac:dyDescent="0.3">
      <c r="A107" s="1"/>
      <c r="D107" s="1"/>
      <c r="E107" s="1"/>
      <c r="F107" s="1"/>
    </row>
    <row r="108" spans="1:6" x14ac:dyDescent="0.3">
      <c r="A108" s="1"/>
      <c r="D108" s="1"/>
      <c r="E108" s="1"/>
      <c r="F108" s="1"/>
    </row>
    <row r="109" spans="1:6" x14ac:dyDescent="0.3">
      <c r="A109" s="1"/>
      <c r="D109" s="1"/>
      <c r="E109" s="1"/>
      <c r="F109" s="1"/>
    </row>
    <row r="110" spans="1:6" x14ac:dyDescent="0.3">
      <c r="A110" s="1"/>
      <c r="C110" s="7"/>
      <c r="D110" s="1"/>
      <c r="E110" s="1"/>
      <c r="F110" s="1"/>
    </row>
    <row r="111" spans="1:6" x14ac:dyDescent="0.3">
      <c r="A111" s="1"/>
      <c r="C111" s="7"/>
      <c r="D111" s="1"/>
      <c r="E111" s="1"/>
      <c r="F111" s="1"/>
    </row>
    <row r="112" spans="1:6" x14ac:dyDescent="0.3">
      <c r="A112" s="1"/>
      <c r="C112" s="7"/>
      <c r="D112" s="1"/>
      <c r="E112" s="1"/>
      <c r="F112" s="1"/>
    </row>
    <row r="113" spans="1:6" x14ac:dyDescent="0.3">
      <c r="A113" s="1"/>
      <c r="C113" s="7"/>
      <c r="D113" s="1"/>
      <c r="E113" s="1"/>
      <c r="F113" s="1"/>
    </row>
    <row r="114" spans="1:6" x14ac:dyDescent="0.3">
      <c r="A114" s="1"/>
      <c r="C114" s="7"/>
      <c r="D114" s="1"/>
      <c r="E114" s="1"/>
      <c r="F114" s="1"/>
    </row>
    <row r="115" spans="1:6" x14ac:dyDescent="0.3">
      <c r="A115" s="1"/>
      <c r="C115" s="7"/>
      <c r="D115" s="1"/>
      <c r="E115" s="1"/>
      <c r="F115" s="1"/>
    </row>
    <row r="116" spans="1:6" x14ac:dyDescent="0.3">
      <c r="A116" s="1"/>
      <c r="C116" s="7"/>
      <c r="D116" s="1"/>
      <c r="E116" s="1"/>
      <c r="F116" s="1"/>
    </row>
    <row r="117" spans="1:6" x14ac:dyDescent="0.3">
      <c r="A117" s="1"/>
      <c r="C117" s="7"/>
      <c r="D117" s="1"/>
      <c r="E117" s="1"/>
      <c r="F117" s="1"/>
    </row>
    <row r="118" spans="1:6" x14ac:dyDescent="0.3">
      <c r="A118" s="1"/>
      <c r="C118" s="7"/>
      <c r="D118" s="1"/>
      <c r="E118" s="1"/>
      <c r="F118" s="1"/>
    </row>
    <row r="119" spans="1:6" x14ac:dyDescent="0.3">
      <c r="A119" s="1"/>
      <c r="C119" s="7"/>
      <c r="D119" s="1"/>
      <c r="E119" s="1"/>
      <c r="F119" s="1"/>
    </row>
    <row r="120" spans="1:6" x14ac:dyDescent="0.3">
      <c r="A120" s="1"/>
      <c r="C120" s="7"/>
      <c r="D120" s="1"/>
      <c r="E120" s="1"/>
      <c r="F120" s="1"/>
    </row>
    <row r="121" spans="1:6" x14ac:dyDescent="0.3">
      <c r="A121" s="1"/>
      <c r="C121" s="7"/>
      <c r="D121" s="1"/>
      <c r="E121" s="1"/>
      <c r="F121" s="1"/>
    </row>
    <row r="122" spans="1:6" x14ac:dyDescent="0.3">
      <c r="A122" s="1"/>
      <c r="D122" s="1"/>
      <c r="E122" s="1"/>
      <c r="F122" s="1"/>
    </row>
    <row r="123" spans="1:6" x14ac:dyDescent="0.3">
      <c r="A123" s="1"/>
      <c r="D123" s="1"/>
      <c r="E123" s="1"/>
      <c r="F123" s="1"/>
    </row>
    <row r="124" spans="1:6" x14ac:dyDescent="0.3">
      <c r="A124" s="1"/>
      <c r="C124" s="7"/>
      <c r="D124" s="1"/>
      <c r="E124" s="1"/>
      <c r="F124" s="1"/>
    </row>
    <row r="125" spans="1:6" x14ac:dyDescent="0.3">
      <c r="A125" s="1"/>
      <c r="C125" s="7"/>
      <c r="D125" s="1"/>
      <c r="E125" s="1"/>
      <c r="F125" s="1"/>
    </row>
    <row r="126" spans="1:6" x14ac:dyDescent="0.3">
      <c r="A126" s="1"/>
      <c r="C126" s="7"/>
      <c r="D126" s="1"/>
      <c r="E126" s="1"/>
      <c r="F126" s="1"/>
    </row>
    <row r="127" spans="1:6" x14ac:dyDescent="0.3">
      <c r="A127" s="1"/>
      <c r="C127" s="7"/>
      <c r="D127" s="1"/>
      <c r="E127" s="1"/>
      <c r="F127" s="1"/>
    </row>
    <row r="128" spans="1:6" x14ac:dyDescent="0.3">
      <c r="A128" s="1"/>
      <c r="C128" s="7"/>
      <c r="D128" s="1"/>
      <c r="E128" s="1"/>
      <c r="F128" s="1"/>
    </row>
    <row r="129" spans="1:6" x14ac:dyDescent="0.3">
      <c r="A129" s="1"/>
      <c r="C129" s="7"/>
      <c r="D129" s="1"/>
      <c r="E129" s="1"/>
      <c r="F129" s="1"/>
    </row>
    <row r="130" spans="1:6" x14ac:dyDescent="0.3">
      <c r="A130" s="1"/>
      <c r="C130" s="7"/>
      <c r="D130" s="1"/>
      <c r="E130" s="1"/>
      <c r="F130" s="1"/>
    </row>
    <row r="131" spans="1:6" x14ac:dyDescent="0.3">
      <c r="A131" s="1"/>
      <c r="C131" s="7"/>
      <c r="D131" s="1"/>
      <c r="E131" s="1"/>
      <c r="F131" s="1"/>
    </row>
    <row r="132" spans="1:6" x14ac:dyDescent="0.3">
      <c r="A132" s="1"/>
      <c r="C132" s="7"/>
      <c r="D132" s="1"/>
      <c r="E132" s="1"/>
      <c r="F132" s="1"/>
    </row>
    <row r="133" spans="1:6" x14ac:dyDescent="0.3">
      <c r="A133" s="1"/>
      <c r="C133" s="7"/>
      <c r="D133" s="1"/>
      <c r="E133" s="1"/>
      <c r="F133" s="1"/>
    </row>
    <row r="134" spans="1:6" x14ac:dyDescent="0.3">
      <c r="A134" s="1"/>
      <c r="C134" s="7"/>
      <c r="D134" s="1"/>
      <c r="E134" s="1"/>
      <c r="F134" s="1"/>
    </row>
    <row r="135" spans="1:6" x14ac:dyDescent="0.3">
      <c r="A135" s="1"/>
      <c r="C135" s="7"/>
      <c r="D135" s="1"/>
      <c r="E135" s="1"/>
      <c r="F135" s="1"/>
    </row>
    <row r="136" spans="1:6" x14ac:dyDescent="0.3">
      <c r="A136" s="1"/>
      <c r="C136" s="7"/>
      <c r="D136" s="1"/>
      <c r="E136" s="1"/>
      <c r="F136" s="1"/>
    </row>
    <row r="137" spans="1:6" x14ac:dyDescent="0.3">
      <c r="A137" s="1"/>
      <c r="C137" s="7"/>
      <c r="D137" s="1"/>
      <c r="E137" s="1"/>
      <c r="F137" s="1"/>
    </row>
    <row r="138" spans="1:6" x14ac:dyDescent="0.3">
      <c r="A138" s="1"/>
      <c r="C138" s="7"/>
      <c r="D138" s="1"/>
      <c r="E138" s="1"/>
      <c r="F138" s="1"/>
    </row>
    <row r="139" spans="1:6" x14ac:dyDescent="0.3">
      <c r="A139" s="1"/>
      <c r="C139" s="7"/>
      <c r="D139" s="1"/>
      <c r="E139" s="1"/>
      <c r="F139" s="1"/>
    </row>
    <row r="140" spans="1:6" x14ac:dyDescent="0.3">
      <c r="A140" s="1"/>
      <c r="C140" s="7"/>
      <c r="D140" s="1"/>
      <c r="E140" s="1"/>
      <c r="F140" s="1"/>
    </row>
    <row r="141" spans="1:6" x14ac:dyDescent="0.3">
      <c r="A141" s="1"/>
      <c r="C141" s="7"/>
      <c r="D141" s="1"/>
      <c r="E141" s="1"/>
      <c r="F141" s="1"/>
    </row>
    <row r="142" spans="1:6" x14ac:dyDescent="0.3">
      <c r="A142" s="1"/>
      <c r="C142" s="7"/>
      <c r="D142" s="1"/>
      <c r="E142" s="1"/>
      <c r="F142" s="1"/>
    </row>
    <row r="143" spans="1:6" x14ac:dyDescent="0.3">
      <c r="A143" s="1"/>
      <c r="C143" s="7"/>
      <c r="D143" s="1"/>
      <c r="E143" s="1"/>
      <c r="F143" s="1"/>
    </row>
    <row r="144" spans="1:6" x14ac:dyDescent="0.3">
      <c r="A144" s="1"/>
      <c r="C144" s="7"/>
      <c r="D144" s="1"/>
      <c r="E144" s="1"/>
      <c r="F144" s="1"/>
    </row>
    <row r="145" spans="1:6" x14ac:dyDescent="0.3">
      <c r="A145" s="1"/>
      <c r="C145" s="7"/>
      <c r="D145" s="1"/>
      <c r="E145" s="1"/>
      <c r="F145" s="1"/>
    </row>
    <row r="146" spans="1:6" x14ac:dyDescent="0.3">
      <c r="A146" s="1"/>
      <c r="C146" s="7"/>
      <c r="D146" s="1"/>
      <c r="E146" s="1"/>
      <c r="F146" s="1"/>
    </row>
    <row r="147" spans="1:6" x14ac:dyDescent="0.3">
      <c r="A147" s="1"/>
      <c r="C147" s="7"/>
      <c r="D147" s="1"/>
      <c r="E147" s="1"/>
      <c r="F147" s="1"/>
    </row>
    <row r="148" spans="1:6" x14ac:dyDescent="0.3">
      <c r="A148" s="1"/>
      <c r="C148" s="7"/>
      <c r="D148" s="1"/>
      <c r="E148" s="1"/>
      <c r="F148" s="1"/>
    </row>
    <row r="149" spans="1:6" x14ac:dyDescent="0.3">
      <c r="A149" s="1"/>
      <c r="C149" s="7"/>
      <c r="D149" s="1"/>
      <c r="E149" s="1"/>
      <c r="F149" s="1"/>
    </row>
    <row r="150" spans="1:6" x14ac:dyDescent="0.3">
      <c r="A150" s="1"/>
      <c r="C150" s="7"/>
      <c r="D150" s="1"/>
      <c r="E150" s="1"/>
      <c r="F150" s="1"/>
    </row>
    <row r="151" spans="1:6" x14ac:dyDescent="0.3">
      <c r="A151" s="1"/>
      <c r="C151" s="7"/>
      <c r="D151" s="1"/>
      <c r="E151" s="1"/>
      <c r="F151" s="1"/>
    </row>
    <row r="152" spans="1:6" x14ac:dyDescent="0.3">
      <c r="A152" s="1"/>
      <c r="C152" s="7"/>
      <c r="D152" s="1"/>
      <c r="E152" s="1"/>
      <c r="F152" s="1"/>
    </row>
    <row r="153" spans="1:6" x14ac:dyDescent="0.3">
      <c r="A153" s="1"/>
      <c r="C153" s="7"/>
      <c r="D153" s="1"/>
      <c r="E153" s="1"/>
      <c r="F153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FD41-C9A5-4CA9-A1F9-8121148A2D69}">
  <dimension ref="A1:Q47"/>
  <sheetViews>
    <sheetView topLeftCell="A19" zoomScale="115" zoomScaleNormal="115" workbookViewId="0">
      <selection activeCell="I39" sqref="I39"/>
    </sheetView>
  </sheetViews>
  <sheetFormatPr defaultRowHeight="14" x14ac:dyDescent="0.3"/>
  <cols>
    <col min="1" max="1" width="10.6640625" customWidth="1"/>
    <col min="3" max="3" width="8.6640625" style="1"/>
  </cols>
  <sheetData>
    <row r="1" spans="1:8" x14ac:dyDescent="0.3">
      <c r="A1" s="1" t="s">
        <v>204</v>
      </c>
      <c r="B1" s="1" t="s">
        <v>202</v>
      </c>
      <c r="C1" s="1" t="s">
        <v>203</v>
      </c>
      <c r="D1" s="1"/>
      <c r="E1" s="1"/>
      <c r="F1" s="1"/>
      <c r="G1" s="1"/>
    </row>
    <row r="2" spans="1:8" x14ac:dyDescent="0.3">
      <c r="A2" s="1" t="s">
        <v>201</v>
      </c>
      <c r="B2" s="1" t="s">
        <v>201</v>
      </c>
      <c r="C2" s="1" t="s">
        <v>3</v>
      </c>
      <c r="D2" s="1" t="s">
        <v>152</v>
      </c>
      <c r="E2" s="1" t="s">
        <v>175</v>
      </c>
      <c r="F2" s="1" t="s">
        <v>206</v>
      </c>
      <c r="G2" s="1" t="s">
        <v>378</v>
      </c>
    </row>
    <row r="3" spans="1:8" x14ac:dyDescent="0.3">
      <c r="A3" s="1">
        <v>2</v>
      </c>
      <c r="B3" s="1"/>
      <c r="C3" s="1">
        <v>4</v>
      </c>
      <c r="D3" s="1">
        <f t="shared" ref="D3" si="0">HEX2DEC(C3)</f>
        <v>4</v>
      </c>
      <c r="E3" s="1">
        <f t="shared" ref="E3:E47" si="1">2/16384</f>
        <v>1.220703125E-4</v>
      </c>
      <c r="F3" s="1">
        <f t="shared" ref="F3:F12" si="2">D3*E3*1000</f>
        <v>0.48828125</v>
      </c>
      <c r="G3">
        <f t="shared" ref="G3" si="3">A3/F3</f>
        <v>4.0960000000000001</v>
      </c>
      <c r="H3">
        <f>B3/A3</f>
        <v>0</v>
      </c>
    </row>
    <row r="4" spans="1:8" x14ac:dyDescent="0.3">
      <c r="A4" s="1">
        <v>5</v>
      </c>
      <c r="C4" s="7" t="s">
        <v>205</v>
      </c>
      <c r="D4" s="1">
        <f t="shared" ref="D4:D47" si="4">HEX2DEC(C4)</f>
        <v>10</v>
      </c>
      <c r="E4" s="1">
        <f t="shared" si="1"/>
        <v>1.220703125E-4</v>
      </c>
      <c r="F4" s="1">
        <f t="shared" si="2"/>
        <v>1.220703125</v>
      </c>
      <c r="G4">
        <f t="shared" ref="G4:G9" si="5">A4/F4</f>
        <v>4.0960000000000001</v>
      </c>
      <c r="H4">
        <f t="shared" ref="H4:H47" si="6">B4/A4</f>
        <v>0</v>
      </c>
    </row>
    <row r="5" spans="1:8" x14ac:dyDescent="0.3">
      <c r="A5" s="1">
        <v>6</v>
      </c>
      <c r="C5" s="7" t="s">
        <v>208</v>
      </c>
      <c r="D5" s="1">
        <f t="shared" ref="D5" si="7">HEX2DEC(C5)</f>
        <v>14</v>
      </c>
      <c r="E5" s="1">
        <f t="shared" si="1"/>
        <v>1.220703125E-4</v>
      </c>
      <c r="F5" s="1">
        <f t="shared" si="2"/>
        <v>1.708984375</v>
      </c>
      <c r="G5">
        <f t="shared" ref="G5" si="8">A5/F5</f>
        <v>3.5108571428571427</v>
      </c>
      <c r="H5">
        <f t="shared" si="6"/>
        <v>0</v>
      </c>
    </row>
    <row r="6" spans="1:8" x14ac:dyDescent="0.3">
      <c r="A6" s="1">
        <v>7</v>
      </c>
      <c r="C6" s="7" t="s">
        <v>31</v>
      </c>
      <c r="D6" s="1">
        <f t="shared" si="4"/>
        <v>16</v>
      </c>
      <c r="E6" s="1">
        <f t="shared" si="1"/>
        <v>1.220703125E-4</v>
      </c>
      <c r="F6" s="1">
        <f t="shared" si="2"/>
        <v>1.953125</v>
      </c>
      <c r="G6">
        <f t="shared" si="5"/>
        <v>3.5840000000000001</v>
      </c>
      <c r="H6">
        <f t="shared" si="6"/>
        <v>0</v>
      </c>
    </row>
    <row r="7" spans="1:8" x14ac:dyDescent="0.3">
      <c r="A7" s="1">
        <v>10</v>
      </c>
      <c r="C7" s="7" t="s">
        <v>377</v>
      </c>
      <c r="D7" s="1">
        <f t="shared" si="4"/>
        <v>24</v>
      </c>
      <c r="E7" s="1">
        <f t="shared" si="1"/>
        <v>1.220703125E-4</v>
      </c>
      <c r="F7" s="1">
        <f t="shared" si="2"/>
        <v>2.9296875</v>
      </c>
      <c r="G7">
        <f t="shared" si="5"/>
        <v>3.4133333333333336</v>
      </c>
      <c r="H7">
        <f t="shared" si="6"/>
        <v>0</v>
      </c>
    </row>
    <row r="8" spans="1:8" x14ac:dyDescent="0.3">
      <c r="A8" s="1">
        <v>20</v>
      </c>
      <c r="C8" s="7" t="s">
        <v>214</v>
      </c>
      <c r="D8" s="1">
        <f t="shared" si="4"/>
        <v>46</v>
      </c>
      <c r="E8" s="1">
        <f t="shared" si="1"/>
        <v>1.220703125E-4</v>
      </c>
      <c r="F8" s="1">
        <f t="shared" si="2"/>
        <v>5.615234375</v>
      </c>
      <c r="G8">
        <f t="shared" si="5"/>
        <v>3.5617391304347827</v>
      </c>
      <c r="H8">
        <f t="shared" si="6"/>
        <v>0</v>
      </c>
    </row>
    <row r="9" spans="1:8" x14ac:dyDescent="0.3">
      <c r="A9" s="1">
        <v>30</v>
      </c>
      <c r="C9" s="7" t="s">
        <v>376</v>
      </c>
      <c r="D9" s="1">
        <f t="shared" si="4"/>
        <v>68</v>
      </c>
      <c r="E9" s="1">
        <f t="shared" si="1"/>
        <v>1.220703125E-4</v>
      </c>
      <c r="F9" s="1">
        <f t="shared" si="2"/>
        <v>8.30078125</v>
      </c>
      <c r="G9">
        <f t="shared" si="5"/>
        <v>3.6141176470588237</v>
      </c>
      <c r="H9">
        <f t="shared" si="6"/>
        <v>0</v>
      </c>
    </row>
    <row r="10" spans="1:8" x14ac:dyDescent="0.3">
      <c r="A10" s="1">
        <v>50</v>
      </c>
      <c r="C10" s="7" t="s">
        <v>65</v>
      </c>
      <c r="D10" s="1">
        <f t="shared" si="4"/>
        <v>112</v>
      </c>
      <c r="E10" s="1">
        <f t="shared" si="1"/>
        <v>1.220703125E-4</v>
      </c>
      <c r="F10" s="1">
        <f t="shared" si="2"/>
        <v>13.671875</v>
      </c>
      <c r="G10">
        <f t="shared" ref="G10:G40" si="9">A10/F10</f>
        <v>3.657142857142857</v>
      </c>
      <c r="H10">
        <f t="shared" si="6"/>
        <v>0</v>
      </c>
    </row>
    <row r="11" spans="1:8" x14ac:dyDescent="0.3">
      <c r="A11" s="1">
        <v>70</v>
      </c>
      <c r="C11" s="7" t="s">
        <v>232</v>
      </c>
      <c r="D11" s="1">
        <f t="shared" si="4"/>
        <v>156</v>
      </c>
      <c r="E11" s="1">
        <f t="shared" si="1"/>
        <v>1.220703125E-4</v>
      </c>
      <c r="F11" s="1">
        <f t="shared" si="2"/>
        <v>19.04296875</v>
      </c>
      <c r="G11">
        <f t="shared" si="9"/>
        <v>3.6758974358974359</v>
      </c>
      <c r="H11">
        <f t="shared" si="6"/>
        <v>0</v>
      </c>
    </row>
    <row r="12" spans="1:8" x14ac:dyDescent="0.3">
      <c r="A12" s="1">
        <v>100</v>
      </c>
      <c r="C12" s="7" t="s">
        <v>375</v>
      </c>
      <c r="D12" s="1">
        <f t="shared" si="4"/>
        <v>224</v>
      </c>
      <c r="E12" s="1">
        <f t="shared" si="1"/>
        <v>1.220703125E-4</v>
      </c>
      <c r="F12" s="1">
        <f t="shared" si="2"/>
        <v>27.34375</v>
      </c>
      <c r="G12">
        <f t="shared" si="9"/>
        <v>3.657142857142857</v>
      </c>
      <c r="H12">
        <f t="shared" si="6"/>
        <v>0</v>
      </c>
    </row>
    <row r="13" spans="1:8" x14ac:dyDescent="0.3">
      <c r="A13" s="1">
        <v>200</v>
      </c>
      <c r="C13" s="7" t="s">
        <v>374</v>
      </c>
      <c r="D13" s="1">
        <f t="shared" si="4"/>
        <v>454</v>
      </c>
      <c r="E13" s="1">
        <f t="shared" si="1"/>
        <v>1.220703125E-4</v>
      </c>
      <c r="F13" s="1">
        <f t="shared" ref="F13:F47" si="10">D13*E13*1000</f>
        <v>55.419921875</v>
      </c>
      <c r="G13">
        <f t="shared" si="9"/>
        <v>3.6088105726872248</v>
      </c>
      <c r="H13">
        <f t="shared" si="6"/>
        <v>0</v>
      </c>
    </row>
    <row r="14" spans="1:8" x14ac:dyDescent="0.3">
      <c r="A14" s="1">
        <v>300</v>
      </c>
      <c r="C14" s="7" t="s">
        <v>373</v>
      </c>
      <c r="D14" s="1">
        <f t="shared" si="4"/>
        <v>686</v>
      </c>
      <c r="E14" s="1">
        <f t="shared" si="1"/>
        <v>1.220703125E-4</v>
      </c>
      <c r="F14" s="1">
        <f t="shared" si="10"/>
        <v>83.740234375</v>
      </c>
      <c r="G14">
        <f t="shared" si="9"/>
        <v>3.5825072886297376</v>
      </c>
      <c r="H14">
        <f t="shared" si="6"/>
        <v>0</v>
      </c>
    </row>
    <row r="15" spans="1:8" x14ac:dyDescent="0.3">
      <c r="A15" s="1">
        <v>400</v>
      </c>
      <c r="C15" s="7" t="s">
        <v>372</v>
      </c>
      <c r="D15" s="1">
        <f t="shared" si="4"/>
        <v>912</v>
      </c>
      <c r="E15" s="1">
        <f t="shared" si="1"/>
        <v>1.220703125E-4</v>
      </c>
      <c r="F15" s="1">
        <f t="shared" si="10"/>
        <v>111.328125</v>
      </c>
      <c r="G15">
        <f t="shared" si="9"/>
        <v>3.5929824561403509</v>
      </c>
      <c r="H15">
        <f t="shared" si="6"/>
        <v>0</v>
      </c>
    </row>
    <row r="16" spans="1:8" x14ac:dyDescent="0.3">
      <c r="A16" s="1">
        <v>500</v>
      </c>
      <c r="C16" s="7" t="s">
        <v>371</v>
      </c>
      <c r="D16" s="1">
        <f t="shared" si="4"/>
        <v>1140</v>
      </c>
      <c r="E16" s="1">
        <f t="shared" si="1"/>
        <v>1.220703125E-4</v>
      </c>
      <c r="F16" s="1">
        <f t="shared" si="10"/>
        <v>139.16015625</v>
      </c>
      <c r="G16">
        <f t="shared" si="9"/>
        <v>3.5929824561403509</v>
      </c>
      <c r="H16">
        <f t="shared" si="6"/>
        <v>0</v>
      </c>
    </row>
    <row r="17" spans="1:17" x14ac:dyDescent="0.3">
      <c r="A17" s="1">
        <v>600</v>
      </c>
      <c r="C17" s="1">
        <v>556</v>
      </c>
      <c r="D17" s="1">
        <f t="shared" si="4"/>
        <v>1366</v>
      </c>
      <c r="E17" s="1">
        <f t="shared" si="1"/>
        <v>1.220703125E-4</v>
      </c>
      <c r="F17" s="1">
        <f t="shared" si="10"/>
        <v>166.748046875</v>
      </c>
      <c r="G17">
        <f t="shared" si="9"/>
        <v>3.5982430453879943</v>
      </c>
      <c r="H17">
        <f t="shared" si="6"/>
        <v>0</v>
      </c>
    </row>
    <row r="18" spans="1:17" x14ac:dyDescent="0.3">
      <c r="A18" s="1">
        <v>700</v>
      </c>
      <c r="C18" s="7" t="s">
        <v>370</v>
      </c>
      <c r="D18" s="1">
        <f t="shared" si="4"/>
        <v>1594</v>
      </c>
      <c r="E18" s="1">
        <f t="shared" si="1"/>
        <v>1.220703125E-4</v>
      </c>
      <c r="F18" s="1">
        <f t="shared" si="10"/>
        <v>194.580078125</v>
      </c>
      <c r="G18">
        <f t="shared" si="9"/>
        <v>3.597490589711418</v>
      </c>
      <c r="H18">
        <f t="shared" si="6"/>
        <v>0</v>
      </c>
    </row>
    <row r="19" spans="1:17" x14ac:dyDescent="0.3">
      <c r="A19" s="1">
        <v>800</v>
      </c>
      <c r="C19" s="7" t="s">
        <v>369</v>
      </c>
      <c r="D19" s="1">
        <f t="shared" si="4"/>
        <v>1822</v>
      </c>
      <c r="E19" s="1">
        <f t="shared" si="1"/>
        <v>1.220703125E-4</v>
      </c>
      <c r="F19" s="1">
        <f t="shared" si="10"/>
        <v>222.412109375</v>
      </c>
      <c r="G19">
        <f t="shared" si="9"/>
        <v>3.5969264544456641</v>
      </c>
      <c r="H19">
        <f t="shared" si="6"/>
        <v>0</v>
      </c>
      <c r="M19">
        <v>12076</v>
      </c>
      <c r="N19">
        <v>13535</v>
      </c>
    </row>
    <row r="20" spans="1:17" x14ac:dyDescent="0.3">
      <c r="A20" s="1">
        <v>900</v>
      </c>
      <c r="C20" s="7" t="s">
        <v>368</v>
      </c>
      <c r="D20" s="1">
        <f t="shared" si="4"/>
        <v>2052</v>
      </c>
      <c r="E20" s="1">
        <f t="shared" si="1"/>
        <v>1.220703125E-4</v>
      </c>
      <c r="F20" s="1">
        <f t="shared" si="10"/>
        <v>250.48828125</v>
      </c>
      <c r="G20">
        <f t="shared" si="9"/>
        <v>3.5929824561403509</v>
      </c>
      <c r="H20">
        <f t="shared" si="6"/>
        <v>0</v>
      </c>
      <c r="M20">
        <v>3658</v>
      </c>
      <c r="N20">
        <v>3592</v>
      </c>
    </row>
    <row r="21" spans="1:17" x14ac:dyDescent="0.3">
      <c r="A21" s="1">
        <v>1000</v>
      </c>
      <c r="C21" s="7" t="s">
        <v>367</v>
      </c>
      <c r="D21" s="1">
        <f t="shared" si="4"/>
        <v>2274</v>
      </c>
      <c r="E21" s="1">
        <f t="shared" si="1"/>
        <v>1.220703125E-4</v>
      </c>
      <c r="F21" s="1">
        <f t="shared" si="10"/>
        <v>277.587890625</v>
      </c>
      <c r="G21">
        <f t="shared" si="9"/>
        <v>3.6024626209322781</v>
      </c>
      <c r="H21">
        <f t="shared" si="6"/>
        <v>0</v>
      </c>
      <c r="M21">
        <f>(M19-M20)/2</f>
        <v>4209</v>
      </c>
      <c r="N21">
        <f t="shared" ref="N21:Q21" si="11">(N19-N20)/2</f>
        <v>4971.5</v>
      </c>
      <c r="O21">
        <f t="shared" si="11"/>
        <v>0</v>
      </c>
      <c r="P21">
        <f t="shared" si="11"/>
        <v>0</v>
      </c>
      <c r="Q21">
        <f t="shared" si="11"/>
        <v>0</v>
      </c>
    </row>
    <row r="22" spans="1:17" x14ac:dyDescent="0.3">
      <c r="A22" s="1">
        <v>1100</v>
      </c>
      <c r="C22" s="7" t="s">
        <v>366</v>
      </c>
      <c r="D22" s="1">
        <f t="shared" si="4"/>
        <v>2504</v>
      </c>
      <c r="E22" s="1">
        <f t="shared" si="1"/>
        <v>1.220703125E-4</v>
      </c>
      <c r="F22" s="1">
        <f t="shared" si="10"/>
        <v>305.6640625</v>
      </c>
      <c r="G22">
        <f t="shared" si="9"/>
        <v>3.5987220447284347</v>
      </c>
      <c r="H22">
        <f t="shared" si="6"/>
        <v>0</v>
      </c>
    </row>
    <row r="23" spans="1:17" x14ac:dyDescent="0.3">
      <c r="A23" s="1">
        <v>1200</v>
      </c>
      <c r="C23" s="7" t="s">
        <v>365</v>
      </c>
      <c r="D23" s="1">
        <f t="shared" si="4"/>
        <v>2732</v>
      </c>
      <c r="E23" s="1">
        <f t="shared" si="1"/>
        <v>1.220703125E-4</v>
      </c>
      <c r="F23" s="1">
        <f t="shared" si="10"/>
        <v>333.49609375</v>
      </c>
      <c r="G23">
        <f t="shared" si="9"/>
        <v>3.5982430453879943</v>
      </c>
      <c r="H23">
        <f t="shared" si="6"/>
        <v>0</v>
      </c>
    </row>
    <row r="24" spans="1:17" x14ac:dyDescent="0.3">
      <c r="A24" s="1">
        <v>1300</v>
      </c>
      <c r="C24" s="7" t="s">
        <v>364</v>
      </c>
      <c r="D24" s="1">
        <f t="shared" si="4"/>
        <v>2942</v>
      </c>
      <c r="E24" s="1">
        <f t="shared" si="1"/>
        <v>1.220703125E-4</v>
      </c>
      <c r="F24" s="1">
        <f t="shared" si="10"/>
        <v>359.130859375</v>
      </c>
      <c r="G24">
        <f t="shared" si="9"/>
        <v>3.6198504418762747</v>
      </c>
      <c r="H24">
        <f t="shared" si="6"/>
        <v>0</v>
      </c>
    </row>
    <row r="25" spans="1:17" x14ac:dyDescent="0.3">
      <c r="A25" s="1">
        <v>1400</v>
      </c>
      <c r="C25" s="7" t="s">
        <v>363</v>
      </c>
      <c r="D25" s="1">
        <f t="shared" si="4"/>
        <v>3164</v>
      </c>
      <c r="E25" s="1">
        <f t="shared" si="1"/>
        <v>1.220703125E-4</v>
      </c>
      <c r="F25" s="1">
        <f t="shared" si="10"/>
        <v>386.23046875</v>
      </c>
      <c r="G25">
        <f t="shared" si="9"/>
        <v>3.6247787610619469</v>
      </c>
      <c r="H25">
        <f t="shared" si="6"/>
        <v>0</v>
      </c>
    </row>
    <row r="26" spans="1:17" x14ac:dyDescent="0.3">
      <c r="A26" s="1">
        <v>1500</v>
      </c>
      <c r="C26" s="7" t="s">
        <v>362</v>
      </c>
      <c r="D26" s="1">
        <f t="shared" si="4"/>
        <v>3392</v>
      </c>
      <c r="E26" s="1">
        <f t="shared" si="1"/>
        <v>1.220703125E-4</v>
      </c>
      <c r="F26" s="1">
        <f t="shared" si="10"/>
        <v>414.0625</v>
      </c>
      <c r="G26">
        <f t="shared" si="9"/>
        <v>3.6226415094339623</v>
      </c>
      <c r="H26">
        <f t="shared" si="6"/>
        <v>0</v>
      </c>
    </row>
    <row r="27" spans="1:17" x14ac:dyDescent="0.3">
      <c r="A27" s="1">
        <v>1600</v>
      </c>
      <c r="C27" s="7" t="s">
        <v>361</v>
      </c>
      <c r="D27" s="1">
        <f t="shared" si="4"/>
        <v>3616</v>
      </c>
      <c r="E27" s="1">
        <f t="shared" si="1"/>
        <v>1.220703125E-4</v>
      </c>
      <c r="F27" s="1">
        <f t="shared" si="10"/>
        <v>441.40625</v>
      </c>
      <c r="G27">
        <f t="shared" si="9"/>
        <v>3.6247787610619469</v>
      </c>
      <c r="H27">
        <f t="shared" si="6"/>
        <v>0</v>
      </c>
    </row>
    <row r="28" spans="1:17" x14ac:dyDescent="0.3">
      <c r="A28" s="1">
        <v>1700</v>
      </c>
      <c r="C28" s="7" t="s">
        <v>360</v>
      </c>
      <c r="D28" s="1">
        <f t="shared" si="4"/>
        <v>3844</v>
      </c>
      <c r="E28" s="1">
        <f t="shared" si="1"/>
        <v>1.220703125E-4</v>
      </c>
      <c r="F28" s="1">
        <f t="shared" si="10"/>
        <v>469.23828125</v>
      </c>
      <c r="G28">
        <f t="shared" si="9"/>
        <v>3.6228928199791883</v>
      </c>
      <c r="H28">
        <f t="shared" si="6"/>
        <v>0</v>
      </c>
    </row>
    <row r="29" spans="1:17" x14ac:dyDescent="0.3">
      <c r="A29" s="1">
        <v>1800</v>
      </c>
      <c r="C29" s="7" t="s">
        <v>359</v>
      </c>
      <c r="D29" s="1">
        <f t="shared" si="4"/>
        <v>4066</v>
      </c>
      <c r="E29" s="1">
        <f t="shared" si="1"/>
        <v>1.220703125E-4</v>
      </c>
      <c r="F29" s="1">
        <f t="shared" si="10"/>
        <v>496.337890625</v>
      </c>
      <c r="G29">
        <f t="shared" si="9"/>
        <v>3.6265617314313823</v>
      </c>
      <c r="H29">
        <f t="shared" si="6"/>
        <v>0</v>
      </c>
    </row>
    <row r="30" spans="1:17" x14ac:dyDescent="0.3">
      <c r="A30" s="1">
        <v>1900</v>
      </c>
      <c r="C30" s="7" t="s">
        <v>358</v>
      </c>
      <c r="D30" s="1">
        <f t="shared" si="4"/>
        <v>4288</v>
      </c>
      <c r="E30" s="1">
        <f t="shared" si="1"/>
        <v>1.220703125E-4</v>
      </c>
      <c r="F30" s="1">
        <f t="shared" si="10"/>
        <v>523.4375</v>
      </c>
      <c r="G30">
        <f t="shared" si="9"/>
        <v>3.6298507462686569</v>
      </c>
      <c r="H30">
        <f t="shared" si="6"/>
        <v>0</v>
      </c>
    </row>
    <row r="31" spans="1:17" x14ac:dyDescent="0.3">
      <c r="A31" s="1">
        <v>2000</v>
      </c>
      <c r="C31" s="7" t="s">
        <v>304</v>
      </c>
      <c r="D31" s="1">
        <f t="shared" si="4"/>
        <v>4510</v>
      </c>
      <c r="E31" s="1">
        <f t="shared" si="1"/>
        <v>1.220703125E-4</v>
      </c>
      <c r="F31" s="1">
        <f t="shared" si="10"/>
        <v>550.537109375</v>
      </c>
      <c r="G31">
        <f t="shared" si="9"/>
        <v>3.6328159645232816</v>
      </c>
      <c r="H31">
        <f t="shared" si="6"/>
        <v>0</v>
      </c>
    </row>
    <row r="32" spans="1:17" x14ac:dyDescent="0.3">
      <c r="A32" s="1">
        <v>2200</v>
      </c>
      <c r="C32" s="7" t="s">
        <v>305</v>
      </c>
      <c r="D32" s="1">
        <f t="shared" si="4"/>
        <v>4958</v>
      </c>
      <c r="E32" s="1">
        <f t="shared" si="1"/>
        <v>1.220703125E-4</v>
      </c>
      <c r="F32" s="1">
        <f t="shared" si="10"/>
        <v>605.224609375</v>
      </c>
      <c r="G32">
        <f t="shared" si="9"/>
        <v>3.6350141185962079</v>
      </c>
      <c r="H32">
        <f t="shared" si="6"/>
        <v>0</v>
      </c>
    </row>
    <row r="33" spans="1:9" x14ac:dyDescent="0.3">
      <c r="A33" s="1">
        <v>2400</v>
      </c>
      <c r="C33" s="7" t="s">
        <v>306</v>
      </c>
      <c r="D33" s="1">
        <f t="shared" si="4"/>
        <v>5418</v>
      </c>
      <c r="E33" s="1">
        <f t="shared" si="1"/>
        <v>1.220703125E-4</v>
      </c>
      <c r="F33" s="1">
        <f t="shared" si="10"/>
        <v>661.376953125</v>
      </c>
      <c r="G33">
        <f t="shared" si="9"/>
        <v>3.6287929125138429</v>
      </c>
      <c r="H33">
        <f t="shared" si="6"/>
        <v>0</v>
      </c>
    </row>
    <row r="34" spans="1:9" x14ac:dyDescent="0.3">
      <c r="A34" s="1">
        <v>2600</v>
      </c>
      <c r="C34" s="7" t="s">
        <v>307</v>
      </c>
      <c r="D34" s="1">
        <f t="shared" si="4"/>
        <v>5860</v>
      </c>
      <c r="E34" s="1">
        <f t="shared" si="1"/>
        <v>1.220703125E-4</v>
      </c>
      <c r="F34" s="1">
        <f t="shared" si="10"/>
        <v>715.33203125</v>
      </c>
      <c r="G34">
        <f t="shared" si="9"/>
        <v>3.6346757679180888</v>
      </c>
      <c r="H34">
        <f t="shared" si="6"/>
        <v>0</v>
      </c>
    </row>
    <row r="35" spans="1:9" x14ac:dyDescent="0.3">
      <c r="A35" s="1">
        <v>2800</v>
      </c>
      <c r="C35" s="7" t="s">
        <v>308</v>
      </c>
      <c r="D35" s="1">
        <f t="shared" si="4"/>
        <v>6304</v>
      </c>
      <c r="E35" s="1">
        <f t="shared" si="1"/>
        <v>1.220703125E-4</v>
      </c>
      <c r="F35" s="1">
        <f t="shared" si="10"/>
        <v>769.53125</v>
      </c>
      <c r="G35">
        <f t="shared" si="9"/>
        <v>3.6385786802030458</v>
      </c>
      <c r="H35">
        <f t="shared" si="6"/>
        <v>0</v>
      </c>
    </row>
    <row r="36" spans="1:9" x14ac:dyDescent="0.3">
      <c r="A36" s="1">
        <v>3000</v>
      </c>
      <c r="C36" s="7" t="s">
        <v>309</v>
      </c>
      <c r="D36" s="1">
        <f t="shared" si="4"/>
        <v>6756</v>
      </c>
      <c r="E36" s="1">
        <f t="shared" si="1"/>
        <v>1.220703125E-4</v>
      </c>
      <c r="F36" s="1">
        <f t="shared" si="10"/>
        <v>824.70703125</v>
      </c>
      <c r="G36">
        <f t="shared" si="9"/>
        <v>3.6376554174067497</v>
      </c>
      <c r="H36">
        <f t="shared" si="6"/>
        <v>0</v>
      </c>
    </row>
    <row r="37" spans="1:9" x14ac:dyDescent="0.3">
      <c r="A37" s="1">
        <v>3200</v>
      </c>
      <c r="C37" s="7" t="s">
        <v>310</v>
      </c>
      <c r="D37" s="1">
        <f t="shared" si="4"/>
        <v>7202</v>
      </c>
      <c r="E37" s="1">
        <f t="shared" si="1"/>
        <v>1.220703125E-4</v>
      </c>
      <c r="F37" s="1">
        <f t="shared" si="10"/>
        <v>879.150390625</v>
      </c>
      <c r="G37">
        <f t="shared" si="9"/>
        <v>3.639877811718967</v>
      </c>
      <c r="H37">
        <f t="shared" si="6"/>
        <v>0</v>
      </c>
    </row>
    <row r="38" spans="1:9" x14ac:dyDescent="0.3">
      <c r="A38" s="1">
        <v>3300</v>
      </c>
      <c r="C38" s="7" t="s">
        <v>311</v>
      </c>
      <c r="D38" s="1">
        <f t="shared" si="4"/>
        <v>7426</v>
      </c>
      <c r="E38" s="1">
        <f t="shared" si="1"/>
        <v>1.220703125E-4</v>
      </c>
      <c r="F38" s="1">
        <f t="shared" si="10"/>
        <v>906.494140625</v>
      </c>
      <c r="G38">
        <f t="shared" si="9"/>
        <v>3.6403985995152168</v>
      </c>
      <c r="H38">
        <f t="shared" si="6"/>
        <v>0</v>
      </c>
    </row>
    <row r="39" spans="1:9" x14ac:dyDescent="0.3">
      <c r="A39" s="1">
        <v>3400</v>
      </c>
      <c r="B39">
        <v>1400</v>
      </c>
      <c r="C39" s="7" t="s">
        <v>312</v>
      </c>
      <c r="D39" s="1">
        <f t="shared" si="4"/>
        <v>7654</v>
      </c>
      <c r="E39" s="1">
        <f t="shared" si="1"/>
        <v>1.220703125E-4</v>
      </c>
      <c r="F39" s="1">
        <f t="shared" si="10"/>
        <v>934.326171875</v>
      </c>
      <c r="G39">
        <f t="shared" si="9"/>
        <v>3.6389861510321402</v>
      </c>
      <c r="H39">
        <f t="shared" si="6"/>
        <v>0.41176470588235292</v>
      </c>
      <c r="I39" t="s">
        <v>387</v>
      </c>
    </row>
    <row r="40" spans="1:9" x14ac:dyDescent="0.3">
      <c r="A40" s="1">
        <v>3500</v>
      </c>
      <c r="C40" s="7" t="s">
        <v>313</v>
      </c>
      <c r="D40" s="1">
        <f t="shared" si="4"/>
        <v>7874</v>
      </c>
      <c r="E40" s="1">
        <f t="shared" si="1"/>
        <v>1.220703125E-4</v>
      </c>
      <c r="F40" s="1">
        <f t="shared" si="10"/>
        <v>961.181640625</v>
      </c>
      <c r="G40">
        <f t="shared" si="9"/>
        <v>3.6413512827025656</v>
      </c>
      <c r="H40">
        <f t="shared" si="6"/>
        <v>0</v>
      </c>
    </row>
    <row r="41" spans="1:9" x14ac:dyDescent="0.3">
      <c r="A41" s="1">
        <v>3600</v>
      </c>
      <c r="C41" s="7" t="s">
        <v>314</v>
      </c>
      <c r="D41" s="1">
        <f t="shared" si="4"/>
        <v>8100</v>
      </c>
      <c r="E41" s="1">
        <f t="shared" si="1"/>
        <v>1.220703125E-4</v>
      </c>
      <c r="F41" s="1">
        <f t="shared" si="10"/>
        <v>988.76953125</v>
      </c>
      <c r="G41">
        <f>A41/F41</f>
        <v>3.6408888888888891</v>
      </c>
      <c r="H41">
        <f t="shared" si="6"/>
        <v>0</v>
      </c>
    </row>
    <row r="42" spans="1:9" x14ac:dyDescent="0.3">
      <c r="A42" s="1">
        <v>3700</v>
      </c>
      <c r="C42" s="7"/>
      <c r="D42" s="1">
        <f t="shared" si="4"/>
        <v>0</v>
      </c>
      <c r="E42" s="1">
        <f t="shared" si="1"/>
        <v>1.220703125E-4</v>
      </c>
      <c r="F42" s="1">
        <f t="shared" si="10"/>
        <v>0</v>
      </c>
      <c r="H42">
        <f t="shared" si="6"/>
        <v>0</v>
      </c>
    </row>
    <row r="43" spans="1:9" x14ac:dyDescent="0.3">
      <c r="A43" s="1">
        <v>4250</v>
      </c>
      <c r="C43" s="7"/>
      <c r="D43" s="1">
        <f t="shared" si="4"/>
        <v>0</v>
      </c>
      <c r="E43" s="1">
        <f t="shared" si="1"/>
        <v>1.220703125E-4</v>
      </c>
      <c r="F43" s="1">
        <f t="shared" si="10"/>
        <v>0</v>
      </c>
      <c r="H43">
        <f t="shared" si="6"/>
        <v>0</v>
      </c>
    </row>
    <row r="44" spans="1:9" x14ac:dyDescent="0.3">
      <c r="A44" s="1">
        <v>4300</v>
      </c>
      <c r="C44" s="7"/>
      <c r="D44" s="1">
        <f t="shared" si="4"/>
        <v>0</v>
      </c>
      <c r="E44" s="1">
        <f t="shared" si="1"/>
        <v>1.220703125E-4</v>
      </c>
      <c r="F44" s="1">
        <f t="shared" si="10"/>
        <v>0</v>
      </c>
      <c r="H44">
        <f t="shared" si="6"/>
        <v>0</v>
      </c>
    </row>
    <row r="45" spans="1:9" x14ac:dyDescent="0.3">
      <c r="A45" s="1">
        <v>4350</v>
      </c>
      <c r="C45" s="7"/>
      <c r="D45" s="1">
        <f t="shared" si="4"/>
        <v>0</v>
      </c>
      <c r="E45" s="1">
        <f t="shared" si="1"/>
        <v>1.220703125E-4</v>
      </c>
      <c r="F45" s="1">
        <f t="shared" si="10"/>
        <v>0</v>
      </c>
      <c r="H45">
        <f t="shared" si="6"/>
        <v>0</v>
      </c>
    </row>
    <row r="46" spans="1:9" x14ac:dyDescent="0.3">
      <c r="A46" s="1">
        <v>4400</v>
      </c>
      <c r="C46" s="7"/>
      <c r="D46" s="1">
        <f t="shared" si="4"/>
        <v>0</v>
      </c>
      <c r="E46" s="1">
        <f t="shared" si="1"/>
        <v>1.220703125E-4</v>
      </c>
      <c r="F46" s="1">
        <f t="shared" si="10"/>
        <v>0</v>
      </c>
      <c r="H46">
        <f t="shared" si="6"/>
        <v>0</v>
      </c>
    </row>
    <row r="47" spans="1:9" x14ac:dyDescent="0.3">
      <c r="A47" s="1">
        <v>4450</v>
      </c>
      <c r="C47" s="7"/>
      <c r="D47" s="1">
        <f t="shared" si="4"/>
        <v>0</v>
      </c>
      <c r="E47" s="1">
        <f t="shared" si="1"/>
        <v>1.220703125E-4</v>
      </c>
      <c r="F47" s="1">
        <f t="shared" si="10"/>
        <v>0</v>
      </c>
      <c r="H47">
        <f t="shared" si="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946A-A09B-4F42-8E8A-5B855640892B}">
  <dimension ref="A1:G176"/>
  <sheetViews>
    <sheetView topLeftCell="A142" zoomScale="115" zoomScaleNormal="115" workbookViewId="0">
      <selection activeCell="C160" sqref="C160"/>
    </sheetView>
  </sheetViews>
  <sheetFormatPr defaultRowHeight="14" x14ac:dyDescent="0.3"/>
  <cols>
    <col min="1" max="1" width="10.6640625" customWidth="1"/>
    <col min="3" max="3" width="8.6640625" style="1"/>
  </cols>
  <sheetData>
    <row r="1" spans="1:7" x14ac:dyDescent="0.3">
      <c r="A1" s="1" t="s">
        <v>204</v>
      </c>
      <c r="B1" s="1" t="s">
        <v>202</v>
      </c>
      <c r="C1" s="1" t="s">
        <v>203</v>
      </c>
      <c r="D1" s="1"/>
      <c r="E1" s="1"/>
      <c r="F1" s="1"/>
      <c r="G1" s="1"/>
    </row>
    <row r="2" spans="1:7" x14ac:dyDescent="0.3">
      <c r="A2" s="1" t="s">
        <v>201</v>
      </c>
      <c r="B2" s="1" t="s">
        <v>201</v>
      </c>
      <c r="C2" s="1" t="s">
        <v>3</v>
      </c>
      <c r="D2" s="1" t="s">
        <v>152</v>
      </c>
      <c r="E2" s="1" t="s">
        <v>175</v>
      </c>
      <c r="F2" s="1" t="s">
        <v>206</v>
      </c>
      <c r="G2" s="1" t="s">
        <v>156</v>
      </c>
    </row>
    <row r="3" spans="1:7" x14ac:dyDescent="0.3">
      <c r="A3" s="1"/>
      <c r="B3" s="1"/>
      <c r="C3" s="7" t="s">
        <v>200</v>
      </c>
      <c r="D3" s="1">
        <f t="shared" ref="D3" si="0">HEX2DEC(C3)</f>
        <v>3876</v>
      </c>
      <c r="E3" s="1">
        <f t="shared" ref="E3:E66" si="1">2/16384</f>
        <v>1.220703125E-4</v>
      </c>
      <c r="F3" s="1">
        <f t="shared" ref="F3:F34" si="2">D3*E3*1000</f>
        <v>473.14453125</v>
      </c>
      <c r="G3" s="1"/>
    </row>
    <row r="4" spans="1:7" x14ac:dyDescent="0.3">
      <c r="A4" s="1">
        <v>2</v>
      </c>
      <c r="B4" s="1"/>
      <c r="C4" s="1">
        <v>4</v>
      </c>
      <c r="D4" s="1">
        <f t="shared" ref="D4:D9" si="3">HEX2DEC(C4)</f>
        <v>4</v>
      </c>
      <c r="E4" s="1">
        <f t="shared" si="1"/>
        <v>1.220703125E-4</v>
      </c>
      <c r="F4" s="1">
        <f t="shared" si="2"/>
        <v>0.48828125</v>
      </c>
      <c r="G4" s="1"/>
    </row>
    <row r="5" spans="1:7" x14ac:dyDescent="0.3">
      <c r="A5" s="1">
        <v>3</v>
      </c>
      <c r="B5" s="1"/>
      <c r="C5" s="1">
        <v>4</v>
      </c>
      <c r="D5" s="1">
        <f t="shared" si="3"/>
        <v>4</v>
      </c>
      <c r="E5" s="1">
        <f t="shared" si="1"/>
        <v>1.220703125E-4</v>
      </c>
      <c r="F5" s="1">
        <f t="shared" si="2"/>
        <v>0.48828125</v>
      </c>
      <c r="G5" s="1"/>
    </row>
    <row r="6" spans="1:7" x14ac:dyDescent="0.3">
      <c r="A6" s="1">
        <v>4</v>
      </c>
      <c r="B6" s="1"/>
      <c r="C6" s="1">
        <v>6</v>
      </c>
      <c r="D6" s="1">
        <f t="shared" si="3"/>
        <v>6</v>
      </c>
      <c r="E6" s="1">
        <f t="shared" si="1"/>
        <v>1.220703125E-4</v>
      </c>
      <c r="F6" s="1">
        <f t="shared" si="2"/>
        <v>0.732421875</v>
      </c>
      <c r="G6" s="1"/>
    </row>
    <row r="7" spans="1:7" x14ac:dyDescent="0.3">
      <c r="A7" s="1">
        <v>5</v>
      </c>
      <c r="B7" s="1"/>
      <c r="C7" s="1">
        <v>8</v>
      </c>
      <c r="D7" s="1">
        <f t="shared" si="3"/>
        <v>8</v>
      </c>
      <c r="E7" s="1">
        <f t="shared" si="1"/>
        <v>1.220703125E-4</v>
      </c>
      <c r="F7" s="1">
        <f t="shared" si="2"/>
        <v>0.9765625</v>
      </c>
      <c r="G7" s="1"/>
    </row>
    <row r="8" spans="1:7" x14ac:dyDescent="0.3">
      <c r="A8" s="1">
        <v>6</v>
      </c>
      <c r="B8" s="1"/>
      <c r="C8" s="1" t="s">
        <v>205</v>
      </c>
      <c r="D8" s="1">
        <f t="shared" si="3"/>
        <v>10</v>
      </c>
      <c r="E8" s="1">
        <f t="shared" si="1"/>
        <v>1.220703125E-4</v>
      </c>
      <c r="F8" s="1">
        <f t="shared" si="2"/>
        <v>1.220703125</v>
      </c>
      <c r="G8" s="1"/>
    </row>
    <row r="9" spans="1:7" x14ac:dyDescent="0.3">
      <c r="A9" s="1">
        <v>7</v>
      </c>
      <c r="B9" s="1"/>
      <c r="C9" s="1" t="s">
        <v>207</v>
      </c>
      <c r="D9" s="1">
        <f t="shared" si="3"/>
        <v>12</v>
      </c>
      <c r="E9" s="1">
        <f t="shared" si="1"/>
        <v>1.220703125E-4</v>
      </c>
      <c r="F9" s="1">
        <f t="shared" si="2"/>
        <v>1.46484375</v>
      </c>
      <c r="G9" s="1"/>
    </row>
    <row r="10" spans="1:7" x14ac:dyDescent="0.3">
      <c r="A10" s="1">
        <v>8</v>
      </c>
      <c r="B10" s="1"/>
      <c r="C10" s="1" t="s">
        <v>208</v>
      </c>
      <c r="D10" s="1">
        <f t="shared" ref="D10" si="4">HEX2DEC(C10)</f>
        <v>14</v>
      </c>
      <c r="E10" s="1">
        <f t="shared" si="1"/>
        <v>1.220703125E-4</v>
      </c>
      <c r="F10" s="1">
        <f t="shared" si="2"/>
        <v>1.708984375</v>
      </c>
      <c r="G10" s="1"/>
    </row>
    <row r="11" spans="1:7" x14ac:dyDescent="0.3">
      <c r="A11" s="1">
        <v>9</v>
      </c>
      <c r="B11" s="1"/>
      <c r="C11" s="1">
        <v>12</v>
      </c>
      <c r="D11" s="1">
        <f t="shared" ref="D11:D38" si="5">HEX2DEC(C11)</f>
        <v>18</v>
      </c>
      <c r="E11" s="1">
        <f t="shared" si="1"/>
        <v>1.220703125E-4</v>
      </c>
      <c r="F11" s="1">
        <f t="shared" si="2"/>
        <v>2.197265625</v>
      </c>
      <c r="G11" s="1"/>
    </row>
    <row r="12" spans="1:7" x14ac:dyDescent="0.3">
      <c r="A12" s="1">
        <v>10</v>
      </c>
      <c r="B12" s="1"/>
      <c r="C12" s="1">
        <v>14</v>
      </c>
      <c r="D12" s="1">
        <f t="shared" si="5"/>
        <v>20</v>
      </c>
      <c r="E12" s="1">
        <f t="shared" si="1"/>
        <v>1.220703125E-4</v>
      </c>
      <c r="F12" s="1">
        <f t="shared" si="2"/>
        <v>2.44140625</v>
      </c>
      <c r="G12" s="1"/>
    </row>
    <row r="13" spans="1:7" x14ac:dyDescent="0.3">
      <c r="A13" s="1">
        <v>11</v>
      </c>
      <c r="B13" s="1"/>
      <c r="C13" s="1">
        <v>16</v>
      </c>
      <c r="D13" s="1">
        <f t="shared" si="5"/>
        <v>22</v>
      </c>
      <c r="E13" s="1">
        <f t="shared" si="1"/>
        <v>1.220703125E-4</v>
      </c>
      <c r="F13" s="1">
        <f t="shared" si="2"/>
        <v>2.685546875</v>
      </c>
      <c r="G13" s="1"/>
    </row>
    <row r="14" spans="1:7" x14ac:dyDescent="0.3">
      <c r="A14" s="1">
        <v>12</v>
      </c>
      <c r="B14" s="1"/>
      <c r="C14" s="1">
        <v>18</v>
      </c>
      <c r="D14" s="1">
        <f t="shared" si="5"/>
        <v>24</v>
      </c>
      <c r="E14" s="1">
        <f t="shared" si="1"/>
        <v>1.220703125E-4</v>
      </c>
      <c r="F14" s="1">
        <f t="shared" si="2"/>
        <v>2.9296875</v>
      </c>
      <c r="G14" s="1"/>
    </row>
    <row r="15" spans="1:7" x14ac:dyDescent="0.3">
      <c r="A15" s="1">
        <v>13</v>
      </c>
      <c r="B15" s="1"/>
      <c r="C15" s="1">
        <v>18</v>
      </c>
      <c r="D15" s="1">
        <f t="shared" si="5"/>
        <v>24</v>
      </c>
      <c r="E15" s="1">
        <f t="shared" si="1"/>
        <v>1.220703125E-4</v>
      </c>
      <c r="F15" s="1">
        <f t="shared" si="2"/>
        <v>2.9296875</v>
      </c>
      <c r="G15" s="1"/>
    </row>
    <row r="16" spans="1:7" x14ac:dyDescent="0.3">
      <c r="A16" s="1">
        <v>14</v>
      </c>
      <c r="B16" s="1"/>
      <c r="C16" s="1" t="s">
        <v>209</v>
      </c>
      <c r="D16" s="1">
        <f t="shared" si="5"/>
        <v>26</v>
      </c>
      <c r="E16" s="1">
        <f t="shared" si="1"/>
        <v>1.220703125E-4</v>
      </c>
      <c r="F16" s="1">
        <f t="shared" si="2"/>
        <v>3.173828125</v>
      </c>
      <c r="G16" s="1"/>
    </row>
    <row r="17" spans="1:7" x14ac:dyDescent="0.3">
      <c r="A17" s="1">
        <v>15</v>
      </c>
      <c r="B17" s="1"/>
      <c r="C17" s="1" t="s">
        <v>210</v>
      </c>
      <c r="D17" s="1">
        <f t="shared" si="5"/>
        <v>28</v>
      </c>
      <c r="E17" s="1">
        <f t="shared" si="1"/>
        <v>1.220703125E-4</v>
      </c>
      <c r="F17" s="1">
        <f t="shared" si="2"/>
        <v>3.41796875</v>
      </c>
      <c r="G17" s="1"/>
    </row>
    <row r="18" spans="1:7" x14ac:dyDescent="0.3">
      <c r="A18" s="1">
        <v>16</v>
      </c>
      <c r="B18" s="1"/>
      <c r="C18" s="1" t="s">
        <v>211</v>
      </c>
      <c r="D18" s="1">
        <f t="shared" si="5"/>
        <v>30</v>
      </c>
      <c r="E18" s="1">
        <f t="shared" si="1"/>
        <v>1.220703125E-4</v>
      </c>
      <c r="F18" s="1">
        <f t="shared" si="2"/>
        <v>3.662109375</v>
      </c>
      <c r="G18" s="1"/>
    </row>
    <row r="19" spans="1:7" x14ac:dyDescent="0.3">
      <c r="A19" s="1">
        <v>17</v>
      </c>
      <c r="B19" s="1"/>
      <c r="C19" s="1">
        <v>20</v>
      </c>
      <c r="D19" s="1">
        <f t="shared" si="5"/>
        <v>32</v>
      </c>
      <c r="E19" s="1">
        <f t="shared" si="1"/>
        <v>1.220703125E-4</v>
      </c>
      <c r="F19" s="1">
        <f t="shared" si="2"/>
        <v>3.90625</v>
      </c>
      <c r="G19" s="1"/>
    </row>
    <row r="20" spans="1:7" x14ac:dyDescent="0.3">
      <c r="A20" s="1">
        <v>18</v>
      </c>
      <c r="B20" s="1"/>
      <c r="C20" s="1">
        <v>22</v>
      </c>
      <c r="D20" s="1">
        <f t="shared" si="5"/>
        <v>34</v>
      </c>
      <c r="E20" s="1">
        <f t="shared" si="1"/>
        <v>1.220703125E-4</v>
      </c>
      <c r="F20" s="1">
        <f t="shared" si="2"/>
        <v>4.150390625</v>
      </c>
      <c r="G20" s="1"/>
    </row>
    <row r="21" spans="1:7" x14ac:dyDescent="0.3">
      <c r="A21" s="1">
        <v>19</v>
      </c>
      <c r="B21" s="1"/>
      <c r="C21" s="1">
        <v>24</v>
      </c>
      <c r="D21" s="1">
        <f t="shared" si="5"/>
        <v>36</v>
      </c>
      <c r="E21" s="1">
        <f t="shared" si="1"/>
        <v>1.220703125E-4</v>
      </c>
      <c r="F21" s="1">
        <f t="shared" si="2"/>
        <v>4.39453125</v>
      </c>
      <c r="G21" s="1"/>
    </row>
    <row r="22" spans="1:7" x14ac:dyDescent="0.3">
      <c r="A22" s="1">
        <v>20</v>
      </c>
      <c r="B22" s="1"/>
      <c r="C22" s="1">
        <v>24</v>
      </c>
      <c r="D22" s="1">
        <f t="shared" si="5"/>
        <v>36</v>
      </c>
      <c r="E22" s="1">
        <f t="shared" si="1"/>
        <v>1.220703125E-4</v>
      </c>
      <c r="F22" s="1">
        <f t="shared" si="2"/>
        <v>4.39453125</v>
      </c>
      <c r="G22" s="1"/>
    </row>
    <row r="23" spans="1:7" x14ac:dyDescent="0.3">
      <c r="A23" s="1">
        <v>21</v>
      </c>
      <c r="B23" s="1"/>
      <c r="C23" s="1">
        <v>28</v>
      </c>
      <c r="D23" s="1">
        <f t="shared" si="5"/>
        <v>40</v>
      </c>
      <c r="E23" s="1">
        <f t="shared" si="1"/>
        <v>1.220703125E-4</v>
      </c>
      <c r="F23" s="1">
        <f t="shared" si="2"/>
        <v>4.8828125</v>
      </c>
      <c r="G23" s="1"/>
    </row>
    <row r="24" spans="1:7" x14ac:dyDescent="0.3">
      <c r="A24" s="1">
        <v>22</v>
      </c>
      <c r="B24" s="1"/>
      <c r="C24" s="1">
        <v>28</v>
      </c>
      <c r="D24" s="1">
        <f t="shared" si="5"/>
        <v>40</v>
      </c>
      <c r="E24" s="1">
        <f t="shared" si="1"/>
        <v>1.220703125E-4</v>
      </c>
      <c r="F24" s="1">
        <f t="shared" si="2"/>
        <v>4.8828125</v>
      </c>
      <c r="G24" s="1"/>
    </row>
    <row r="25" spans="1:7" x14ac:dyDescent="0.3">
      <c r="A25" s="1">
        <v>23</v>
      </c>
      <c r="B25" s="1"/>
      <c r="C25" s="1" t="s">
        <v>212</v>
      </c>
      <c r="D25" s="1">
        <f t="shared" si="5"/>
        <v>42</v>
      </c>
      <c r="E25" s="1">
        <f t="shared" si="1"/>
        <v>1.220703125E-4</v>
      </c>
      <c r="F25" s="1">
        <f t="shared" si="2"/>
        <v>5.126953125</v>
      </c>
      <c r="G25" s="1"/>
    </row>
    <row r="26" spans="1:7" x14ac:dyDescent="0.3">
      <c r="A26" s="1">
        <v>24</v>
      </c>
      <c r="B26" s="1"/>
      <c r="C26" s="1" t="s">
        <v>213</v>
      </c>
      <c r="D26" s="1">
        <f t="shared" si="5"/>
        <v>44</v>
      </c>
      <c r="E26" s="1">
        <f t="shared" si="1"/>
        <v>1.220703125E-4</v>
      </c>
      <c r="F26" s="1">
        <f t="shared" si="2"/>
        <v>5.37109375</v>
      </c>
      <c r="G26" s="1"/>
    </row>
    <row r="27" spans="1:7" x14ac:dyDescent="0.3">
      <c r="A27" s="1">
        <v>25</v>
      </c>
      <c r="B27" s="1"/>
      <c r="C27" s="1" t="s">
        <v>214</v>
      </c>
      <c r="D27" s="1">
        <f t="shared" si="5"/>
        <v>46</v>
      </c>
      <c r="E27" s="1">
        <f t="shared" si="1"/>
        <v>1.220703125E-4</v>
      </c>
      <c r="F27" s="1">
        <f t="shared" si="2"/>
        <v>5.615234375</v>
      </c>
      <c r="G27" s="1"/>
    </row>
    <row r="28" spans="1:7" x14ac:dyDescent="0.3">
      <c r="A28" s="1">
        <v>26</v>
      </c>
      <c r="B28" s="1"/>
      <c r="C28" s="1">
        <v>30</v>
      </c>
      <c r="D28" s="1">
        <f t="shared" si="5"/>
        <v>48</v>
      </c>
      <c r="E28" s="1">
        <f t="shared" si="1"/>
        <v>1.220703125E-4</v>
      </c>
      <c r="F28" s="1">
        <f t="shared" si="2"/>
        <v>5.859375</v>
      </c>
      <c r="G28" s="1"/>
    </row>
    <row r="29" spans="1:7" x14ac:dyDescent="0.3">
      <c r="A29" s="1">
        <v>27</v>
      </c>
      <c r="B29" s="1"/>
      <c r="C29" s="1">
        <v>32</v>
      </c>
      <c r="D29" s="1">
        <f t="shared" si="5"/>
        <v>50</v>
      </c>
      <c r="E29" s="1">
        <f t="shared" si="1"/>
        <v>1.220703125E-4</v>
      </c>
      <c r="F29" s="1">
        <f t="shared" si="2"/>
        <v>6.103515625</v>
      </c>
      <c r="G29" s="1"/>
    </row>
    <row r="30" spans="1:7" x14ac:dyDescent="0.3">
      <c r="A30" s="1">
        <v>28</v>
      </c>
      <c r="B30" s="1"/>
      <c r="C30" s="1">
        <v>34</v>
      </c>
      <c r="D30" s="1">
        <f t="shared" si="5"/>
        <v>52</v>
      </c>
      <c r="E30" s="1">
        <f t="shared" si="1"/>
        <v>1.220703125E-4</v>
      </c>
      <c r="F30" s="1">
        <f t="shared" si="2"/>
        <v>6.34765625</v>
      </c>
      <c r="G30" s="1"/>
    </row>
    <row r="31" spans="1:7" x14ac:dyDescent="0.3">
      <c r="A31" s="1">
        <v>29</v>
      </c>
      <c r="C31" s="1">
        <v>38</v>
      </c>
      <c r="D31" s="1">
        <f t="shared" si="5"/>
        <v>56</v>
      </c>
      <c r="E31" s="1">
        <f t="shared" si="1"/>
        <v>1.220703125E-4</v>
      </c>
      <c r="F31" s="1">
        <f t="shared" si="2"/>
        <v>6.8359375</v>
      </c>
    </row>
    <row r="32" spans="1:7" x14ac:dyDescent="0.3">
      <c r="A32" s="1">
        <v>30</v>
      </c>
      <c r="C32" s="1">
        <v>38</v>
      </c>
      <c r="D32" s="1">
        <f t="shared" si="5"/>
        <v>56</v>
      </c>
      <c r="E32" s="1">
        <f t="shared" si="1"/>
        <v>1.220703125E-4</v>
      </c>
      <c r="F32" s="1">
        <f t="shared" si="2"/>
        <v>6.8359375</v>
      </c>
    </row>
    <row r="33" spans="1:6" x14ac:dyDescent="0.3">
      <c r="A33" s="1">
        <v>31</v>
      </c>
      <c r="C33" s="1" t="s">
        <v>215</v>
      </c>
      <c r="D33" s="1">
        <f t="shared" si="5"/>
        <v>58</v>
      </c>
      <c r="E33" s="1">
        <f t="shared" si="1"/>
        <v>1.220703125E-4</v>
      </c>
      <c r="F33" s="1">
        <f t="shared" si="2"/>
        <v>7.080078125</v>
      </c>
    </row>
    <row r="34" spans="1:6" x14ac:dyDescent="0.3">
      <c r="A34" s="1">
        <v>32</v>
      </c>
      <c r="C34" s="1" t="s">
        <v>215</v>
      </c>
      <c r="D34" s="1">
        <f t="shared" si="5"/>
        <v>58</v>
      </c>
      <c r="E34" s="1">
        <f t="shared" si="1"/>
        <v>1.220703125E-4</v>
      </c>
      <c r="F34" s="1">
        <f t="shared" si="2"/>
        <v>7.080078125</v>
      </c>
    </row>
    <row r="35" spans="1:6" x14ac:dyDescent="0.3">
      <c r="A35" s="1">
        <v>33</v>
      </c>
      <c r="C35" s="1" t="s">
        <v>216</v>
      </c>
      <c r="D35" s="1">
        <f t="shared" si="5"/>
        <v>60</v>
      </c>
      <c r="E35" s="1">
        <f t="shared" si="1"/>
        <v>1.220703125E-4</v>
      </c>
      <c r="F35" s="1">
        <f t="shared" ref="F35:F66" si="6">D35*E35*1000</f>
        <v>7.32421875</v>
      </c>
    </row>
    <row r="36" spans="1:6" x14ac:dyDescent="0.3">
      <c r="A36" s="1">
        <v>34</v>
      </c>
      <c r="C36" s="1">
        <v>40</v>
      </c>
      <c r="D36" s="1">
        <f t="shared" si="5"/>
        <v>64</v>
      </c>
      <c r="E36" s="1">
        <f t="shared" si="1"/>
        <v>1.220703125E-4</v>
      </c>
      <c r="F36" s="1">
        <f t="shared" si="6"/>
        <v>7.8125</v>
      </c>
    </row>
    <row r="37" spans="1:6" x14ac:dyDescent="0.3">
      <c r="A37" s="1">
        <v>35</v>
      </c>
      <c r="C37" s="1">
        <v>40</v>
      </c>
      <c r="D37" s="1">
        <f t="shared" si="5"/>
        <v>64</v>
      </c>
      <c r="E37" s="1">
        <f t="shared" si="1"/>
        <v>1.220703125E-4</v>
      </c>
      <c r="F37" s="1">
        <f t="shared" si="6"/>
        <v>7.8125</v>
      </c>
    </row>
    <row r="38" spans="1:6" x14ac:dyDescent="0.3">
      <c r="A38" s="1">
        <v>36</v>
      </c>
      <c r="C38" s="1">
        <v>42</v>
      </c>
      <c r="D38" s="1">
        <f t="shared" si="5"/>
        <v>66</v>
      </c>
      <c r="E38" s="1">
        <f t="shared" si="1"/>
        <v>1.220703125E-4</v>
      </c>
      <c r="F38" s="1">
        <f t="shared" si="6"/>
        <v>8.056640625</v>
      </c>
    </row>
    <row r="39" spans="1:6" x14ac:dyDescent="0.3">
      <c r="A39" s="1">
        <v>37</v>
      </c>
      <c r="C39" s="1">
        <v>44</v>
      </c>
      <c r="D39" s="1">
        <f t="shared" ref="D39:D58" si="7">HEX2DEC(C39)</f>
        <v>68</v>
      </c>
      <c r="E39" s="1">
        <f t="shared" si="1"/>
        <v>1.220703125E-4</v>
      </c>
      <c r="F39" s="1">
        <f t="shared" si="6"/>
        <v>8.30078125</v>
      </c>
    </row>
    <row r="40" spans="1:6" x14ac:dyDescent="0.3">
      <c r="A40" s="1">
        <v>38</v>
      </c>
      <c r="C40" s="1">
        <v>48</v>
      </c>
      <c r="D40" s="1">
        <f t="shared" si="7"/>
        <v>72</v>
      </c>
      <c r="E40" s="1">
        <f t="shared" si="1"/>
        <v>1.220703125E-4</v>
      </c>
      <c r="F40" s="1">
        <f t="shared" si="6"/>
        <v>8.7890625</v>
      </c>
    </row>
    <row r="41" spans="1:6" x14ac:dyDescent="0.3">
      <c r="A41" s="1">
        <v>39</v>
      </c>
      <c r="C41" s="1">
        <v>48</v>
      </c>
      <c r="D41" s="1">
        <f t="shared" si="7"/>
        <v>72</v>
      </c>
      <c r="E41" s="1">
        <f t="shared" si="1"/>
        <v>1.220703125E-4</v>
      </c>
      <c r="F41" s="1">
        <f t="shared" si="6"/>
        <v>8.7890625</v>
      </c>
    </row>
    <row r="42" spans="1:6" x14ac:dyDescent="0.3">
      <c r="A42" s="1">
        <v>40</v>
      </c>
      <c r="C42" s="1" t="s">
        <v>217</v>
      </c>
      <c r="D42" s="1">
        <f t="shared" si="7"/>
        <v>74</v>
      </c>
      <c r="E42" s="1">
        <f t="shared" si="1"/>
        <v>1.220703125E-4</v>
      </c>
      <c r="F42" s="1">
        <f t="shared" si="6"/>
        <v>9.033203125</v>
      </c>
    </row>
    <row r="43" spans="1:6" x14ac:dyDescent="0.3">
      <c r="A43" s="1">
        <v>41</v>
      </c>
      <c r="C43" s="1" t="s">
        <v>218</v>
      </c>
      <c r="D43" s="1">
        <f t="shared" si="7"/>
        <v>76</v>
      </c>
      <c r="E43" s="1">
        <f t="shared" si="1"/>
        <v>1.220703125E-4</v>
      </c>
      <c r="F43" s="1">
        <f t="shared" si="6"/>
        <v>9.27734375</v>
      </c>
    </row>
    <row r="44" spans="1:6" x14ac:dyDescent="0.3">
      <c r="A44" s="1">
        <v>42</v>
      </c>
      <c r="C44" s="1" t="s">
        <v>219</v>
      </c>
      <c r="D44" s="1">
        <f t="shared" si="7"/>
        <v>78</v>
      </c>
      <c r="E44" s="1">
        <f t="shared" si="1"/>
        <v>1.220703125E-4</v>
      </c>
      <c r="F44" s="1">
        <f t="shared" si="6"/>
        <v>9.521484375</v>
      </c>
    </row>
    <row r="45" spans="1:6" x14ac:dyDescent="0.3">
      <c r="A45" s="1">
        <v>43</v>
      </c>
      <c r="C45" s="1">
        <v>50</v>
      </c>
      <c r="D45" s="1">
        <f t="shared" si="7"/>
        <v>80</v>
      </c>
      <c r="E45" s="1">
        <f t="shared" si="1"/>
        <v>1.220703125E-4</v>
      </c>
      <c r="F45" s="1">
        <f t="shared" si="6"/>
        <v>9.765625</v>
      </c>
    </row>
    <row r="46" spans="1:6" x14ac:dyDescent="0.3">
      <c r="A46" s="1">
        <v>44</v>
      </c>
      <c r="C46" s="1">
        <v>52</v>
      </c>
      <c r="D46" s="1">
        <f t="shared" si="7"/>
        <v>82</v>
      </c>
      <c r="E46" s="1">
        <f t="shared" si="1"/>
        <v>1.220703125E-4</v>
      </c>
      <c r="F46" s="1">
        <f t="shared" si="6"/>
        <v>10.009765625</v>
      </c>
    </row>
    <row r="47" spans="1:6" x14ac:dyDescent="0.3">
      <c r="A47" s="1">
        <v>45</v>
      </c>
      <c r="C47" s="1">
        <v>54</v>
      </c>
      <c r="D47" s="1">
        <f t="shared" si="7"/>
        <v>84</v>
      </c>
      <c r="E47" s="1">
        <f t="shared" si="1"/>
        <v>1.220703125E-4</v>
      </c>
      <c r="F47" s="1">
        <f t="shared" si="6"/>
        <v>10.25390625</v>
      </c>
    </row>
    <row r="48" spans="1:6" x14ac:dyDescent="0.3">
      <c r="A48" s="1">
        <v>46</v>
      </c>
      <c r="C48" s="1">
        <v>56</v>
      </c>
      <c r="D48" s="1">
        <f t="shared" si="7"/>
        <v>86</v>
      </c>
      <c r="E48" s="1">
        <f t="shared" si="1"/>
        <v>1.220703125E-4</v>
      </c>
      <c r="F48" s="1">
        <f t="shared" si="6"/>
        <v>10.498046875</v>
      </c>
    </row>
    <row r="49" spans="1:6" x14ac:dyDescent="0.3">
      <c r="A49" s="1">
        <v>47</v>
      </c>
      <c r="C49" s="1">
        <v>58</v>
      </c>
      <c r="D49" s="1">
        <f t="shared" si="7"/>
        <v>88</v>
      </c>
      <c r="E49" s="1">
        <f t="shared" si="1"/>
        <v>1.220703125E-4</v>
      </c>
      <c r="F49" s="1">
        <f t="shared" si="6"/>
        <v>10.7421875</v>
      </c>
    </row>
    <row r="50" spans="1:6" x14ac:dyDescent="0.3">
      <c r="A50" s="1">
        <v>48</v>
      </c>
      <c r="C50" s="1" t="s">
        <v>220</v>
      </c>
      <c r="D50" s="1">
        <f t="shared" si="7"/>
        <v>90</v>
      </c>
      <c r="E50" s="1">
        <f t="shared" si="1"/>
        <v>1.220703125E-4</v>
      </c>
      <c r="F50" s="1">
        <f t="shared" si="6"/>
        <v>10.986328125</v>
      </c>
    </row>
    <row r="51" spans="1:6" x14ac:dyDescent="0.3">
      <c r="A51" s="1">
        <v>49</v>
      </c>
      <c r="C51" s="1" t="s">
        <v>221</v>
      </c>
      <c r="D51" s="1">
        <f t="shared" si="7"/>
        <v>92</v>
      </c>
      <c r="E51" s="1">
        <f t="shared" si="1"/>
        <v>1.220703125E-4</v>
      </c>
      <c r="F51" s="1">
        <f t="shared" si="6"/>
        <v>11.23046875</v>
      </c>
    </row>
    <row r="52" spans="1:6" x14ac:dyDescent="0.3">
      <c r="A52" s="1">
        <v>50</v>
      </c>
      <c r="C52" s="1" t="s">
        <v>222</v>
      </c>
      <c r="D52" s="1">
        <f t="shared" si="7"/>
        <v>94</v>
      </c>
      <c r="E52" s="1">
        <f t="shared" si="1"/>
        <v>1.220703125E-4</v>
      </c>
      <c r="F52" s="1">
        <f t="shared" si="6"/>
        <v>11.474609375</v>
      </c>
    </row>
    <row r="53" spans="1:6" x14ac:dyDescent="0.3">
      <c r="A53" s="1">
        <v>51</v>
      </c>
      <c r="C53" s="1">
        <v>60</v>
      </c>
      <c r="D53" s="1">
        <f t="shared" si="7"/>
        <v>96</v>
      </c>
      <c r="E53" s="1">
        <f t="shared" si="1"/>
        <v>1.220703125E-4</v>
      </c>
      <c r="F53" s="1">
        <f t="shared" si="6"/>
        <v>11.71875</v>
      </c>
    </row>
    <row r="54" spans="1:6" x14ac:dyDescent="0.3">
      <c r="A54" s="1">
        <v>52</v>
      </c>
      <c r="C54" s="1">
        <v>62</v>
      </c>
      <c r="D54" s="1">
        <f t="shared" si="7"/>
        <v>98</v>
      </c>
      <c r="E54" s="1">
        <f t="shared" si="1"/>
        <v>1.220703125E-4</v>
      </c>
      <c r="F54" s="1">
        <f t="shared" si="6"/>
        <v>11.962890625</v>
      </c>
    </row>
    <row r="55" spans="1:6" x14ac:dyDescent="0.3">
      <c r="A55" s="1">
        <v>53</v>
      </c>
      <c r="C55" s="1">
        <v>64</v>
      </c>
      <c r="D55" s="1">
        <f t="shared" si="7"/>
        <v>100</v>
      </c>
      <c r="E55" s="1">
        <f t="shared" si="1"/>
        <v>1.220703125E-4</v>
      </c>
      <c r="F55" s="1">
        <f t="shared" si="6"/>
        <v>12.20703125</v>
      </c>
    </row>
    <row r="56" spans="1:6" x14ac:dyDescent="0.3">
      <c r="A56" s="1">
        <v>54</v>
      </c>
      <c r="C56" s="1">
        <v>60</v>
      </c>
      <c r="D56" s="1">
        <f t="shared" si="7"/>
        <v>96</v>
      </c>
      <c r="E56" s="1">
        <f t="shared" si="1"/>
        <v>1.220703125E-4</v>
      </c>
      <c r="F56" s="1">
        <f t="shared" si="6"/>
        <v>11.71875</v>
      </c>
    </row>
    <row r="57" spans="1:6" x14ac:dyDescent="0.3">
      <c r="A57" s="1">
        <v>55</v>
      </c>
      <c r="C57" s="1">
        <v>62</v>
      </c>
      <c r="D57" s="1">
        <f t="shared" si="7"/>
        <v>98</v>
      </c>
      <c r="E57" s="1">
        <f t="shared" si="1"/>
        <v>1.220703125E-4</v>
      </c>
      <c r="F57" s="1">
        <f t="shared" si="6"/>
        <v>11.962890625</v>
      </c>
    </row>
    <row r="58" spans="1:6" x14ac:dyDescent="0.3">
      <c r="A58" s="1">
        <v>56</v>
      </c>
      <c r="C58" s="1">
        <v>64</v>
      </c>
      <c r="D58" s="1">
        <f t="shared" si="7"/>
        <v>100</v>
      </c>
      <c r="E58" s="1">
        <f t="shared" si="1"/>
        <v>1.220703125E-4</v>
      </c>
      <c r="F58" s="1">
        <f t="shared" si="6"/>
        <v>12.20703125</v>
      </c>
    </row>
    <row r="59" spans="1:6" x14ac:dyDescent="0.3">
      <c r="A59" s="1">
        <v>57</v>
      </c>
      <c r="C59" s="1">
        <v>66</v>
      </c>
      <c r="D59" s="1">
        <f t="shared" ref="D59:D110" si="8">HEX2DEC(C59)</f>
        <v>102</v>
      </c>
      <c r="E59" s="1">
        <f t="shared" si="1"/>
        <v>1.220703125E-4</v>
      </c>
      <c r="F59" s="1">
        <f t="shared" si="6"/>
        <v>12.451171875</v>
      </c>
    </row>
    <row r="60" spans="1:6" x14ac:dyDescent="0.3">
      <c r="A60" s="1">
        <v>58</v>
      </c>
      <c r="C60" s="1">
        <v>68</v>
      </c>
      <c r="D60" s="1">
        <f t="shared" si="8"/>
        <v>104</v>
      </c>
      <c r="E60" s="1">
        <f t="shared" si="1"/>
        <v>1.220703125E-4</v>
      </c>
      <c r="F60" s="1">
        <f t="shared" si="6"/>
        <v>12.6953125</v>
      </c>
    </row>
    <row r="61" spans="1:6" x14ac:dyDescent="0.3">
      <c r="A61" s="1">
        <v>59</v>
      </c>
      <c r="C61" s="1" t="s">
        <v>223</v>
      </c>
      <c r="D61" s="1">
        <f t="shared" si="8"/>
        <v>106</v>
      </c>
      <c r="E61" s="1">
        <f t="shared" si="1"/>
        <v>1.220703125E-4</v>
      </c>
      <c r="F61" s="1">
        <f t="shared" si="6"/>
        <v>12.939453125</v>
      </c>
    </row>
    <row r="62" spans="1:6" x14ac:dyDescent="0.3">
      <c r="A62" s="1">
        <v>60</v>
      </c>
      <c r="C62" s="1" t="s">
        <v>224</v>
      </c>
      <c r="D62" s="1">
        <f t="shared" si="8"/>
        <v>108</v>
      </c>
      <c r="E62" s="1">
        <f t="shared" si="1"/>
        <v>1.220703125E-4</v>
      </c>
      <c r="F62" s="1">
        <f t="shared" si="6"/>
        <v>13.18359375</v>
      </c>
    </row>
    <row r="63" spans="1:6" x14ac:dyDescent="0.3">
      <c r="A63" s="1">
        <v>61</v>
      </c>
      <c r="C63" s="1" t="s">
        <v>224</v>
      </c>
      <c r="D63" s="1">
        <f t="shared" si="8"/>
        <v>108</v>
      </c>
      <c r="E63" s="1">
        <f t="shared" si="1"/>
        <v>1.220703125E-4</v>
      </c>
      <c r="F63" s="1">
        <f t="shared" si="6"/>
        <v>13.18359375</v>
      </c>
    </row>
    <row r="64" spans="1:6" x14ac:dyDescent="0.3">
      <c r="A64" s="1">
        <v>62</v>
      </c>
      <c r="C64" s="1" t="s">
        <v>225</v>
      </c>
      <c r="D64" s="1">
        <f t="shared" si="8"/>
        <v>110</v>
      </c>
      <c r="E64" s="1">
        <f t="shared" si="1"/>
        <v>1.220703125E-4</v>
      </c>
      <c r="F64" s="1">
        <f t="shared" si="6"/>
        <v>13.427734375</v>
      </c>
    </row>
    <row r="65" spans="1:6" x14ac:dyDescent="0.3">
      <c r="A65" s="1">
        <v>63</v>
      </c>
      <c r="C65" s="1">
        <v>70</v>
      </c>
      <c r="D65" s="1">
        <f t="shared" si="8"/>
        <v>112</v>
      </c>
      <c r="E65" s="1">
        <f t="shared" si="1"/>
        <v>1.220703125E-4</v>
      </c>
      <c r="F65" s="1">
        <f t="shared" si="6"/>
        <v>13.671875</v>
      </c>
    </row>
    <row r="66" spans="1:6" x14ac:dyDescent="0.3">
      <c r="A66" s="1">
        <v>64</v>
      </c>
      <c r="C66" s="1">
        <v>72</v>
      </c>
      <c r="D66" s="1">
        <f t="shared" si="8"/>
        <v>114</v>
      </c>
      <c r="E66" s="1">
        <f t="shared" si="1"/>
        <v>1.220703125E-4</v>
      </c>
      <c r="F66" s="1">
        <f t="shared" si="6"/>
        <v>13.916015625</v>
      </c>
    </row>
    <row r="67" spans="1:6" x14ac:dyDescent="0.3">
      <c r="A67" s="1">
        <v>65</v>
      </c>
      <c r="C67" s="1">
        <v>74</v>
      </c>
      <c r="D67" s="1">
        <f t="shared" si="8"/>
        <v>116</v>
      </c>
      <c r="E67" s="1">
        <f t="shared" ref="E67:E130" si="9">2/16384</f>
        <v>1.220703125E-4</v>
      </c>
      <c r="F67" s="1">
        <f t="shared" ref="F67:F98" si="10">D67*E67*1000</f>
        <v>14.16015625</v>
      </c>
    </row>
    <row r="68" spans="1:6" x14ac:dyDescent="0.3">
      <c r="A68" s="1">
        <v>66</v>
      </c>
      <c r="C68" s="1">
        <v>76</v>
      </c>
      <c r="D68" s="1">
        <f t="shared" si="8"/>
        <v>118</v>
      </c>
      <c r="E68" s="1">
        <f t="shared" si="9"/>
        <v>1.220703125E-4</v>
      </c>
      <c r="F68" s="1">
        <f t="shared" si="10"/>
        <v>14.404296875</v>
      </c>
    </row>
    <row r="69" spans="1:6" x14ac:dyDescent="0.3">
      <c r="A69" s="1">
        <v>67</v>
      </c>
      <c r="C69" s="1">
        <v>76</v>
      </c>
      <c r="D69" s="1">
        <f t="shared" si="8"/>
        <v>118</v>
      </c>
      <c r="E69" s="1">
        <f t="shared" si="9"/>
        <v>1.220703125E-4</v>
      </c>
      <c r="F69" s="1">
        <f t="shared" si="10"/>
        <v>14.404296875</v>
      </c>
    </row>
    <row r="70" spans="1:6" x14ac:dyDescent="0.3">
      <c r="A70" s="1">
        <v>68</v>
      </c>
      <c r="C70" s="1">
        <v>78</v>
      </c>
      <c r="D70" s="1">
        <f t="shared" si="8"/>
        <v>120</v>
      </c>
      <c r="E70" s="1">
        <f t="shared" si="9"/>
        <v>1.220703125E-4</v>
      </c>
      <c r="F70" s="1">
        <f t="shared" si="10"/>
        <v>14.6484375</v>
      </c>
    </row>
    <row r="71" spans="1:6" x14ac:dyDescent="0.3">
      <c r="A71" s="1">
        <v>69</v>
      </c>
      <c r="C71" s="1" t="s">
        <v>226</v>
      </c>
      <c r="D71" s="1">
        <f t="shared" si="8"/>
        <v>124</v>
      </c>
      <c r="E71" s="1">
        <f t="shared" si="9"/>
        <v>1.220703125E-4</v>
      </c>
      <c r="F71" s="1">
        <f t="shared" si="10"/>
        <v>15.13671875</v>
      </c>
    </row>
    <row r="72" spans="1:6" x14ac:dyDescent="0.3">
      <c r="A72" s="1">
        <v>70</v>
      </c>
      <c r="C72" s="1" t="s">
        <v>226</v>
      </c>
      <c r="D72" s="1">
        <f t="shared" si="8"/>
        <v>124</v>
      </c>
      <c r="E72" s="1">
        <f t="shared" si="9"/>
        <v>1.220703125E-4</v>
      </c>
      <c r="F72" s="1">
        <f t="shared" si="10"/>
        <v>15.13671875</v>
      </c>
    </row>
    <row r="73" spans="1:6" x14ac:dyDescent="0.3">
      <c r="A73" s="1">
        <v>71</v>
      </c>
      <c r="C73" s="1" t="s">
        <v>227</v>
      </c>
      <c r="D73" s="1">
        <f t="shared" si="8"/>
        <v>126</v>
      </c>
      <c r="E73" s="1">
        <f t="shared" si="9"/>
        <v>1.220703125E-4</v>
      </c>
      <c r="F73" s="1">
        <f t="shared" si="10"/>
        <v>15.380859375</v>
      </c>
    </row>
    <row r="74" spans="1:6" x14ac:dyDescent="0.3">
      <c r="A74" s="1">
        <v>72</v>
      </c>
      <c r="C74" s="1">
        <v>80</v>
      </c>
      <c r="D74" s="1">
        <f t="shared" si="8"/>
        <v>128</v>
      </c>
      <c r="E74" s="1">
        <f t="shared" si="9"/>
        <v>1.220703125E-4</v>
      </c>
      <c r="F74" s="1">
        <f t="shared" si="10"/>
        <v>15.625</v>
      </c>
    </row>
    <row r="75" spans="1:6" x14ac:dyDescent="0.3">
      <c r="A75" s="1">
        <v>73</v>
      </c>
      <c r="C75" s="1">
        <v>82</v>
      </c>
      <c r="D75" s="1">
        <f t="shared" si="8"/>
        <v>130</v>
      </c>
      <c r="E75" s="1">
        <f t="shared" si="9"/>
        <v>1.220703125E-4</v>
      </c>
      <c r="F75" s="1">
        <f t="shared" si="10"/>
        <v>15.869140625</v>
      </c>
    </row>
    <row r="76" spans="1:6" x14ac:dyDescent="0.3">
      <c r="A76" s="1">
        <v>74</v>
      </c>
      <c r="C76" s="1">
        <v>84</v>
      </c>
      <c r="D76" s="1">
        <f t="shared" si="8"/>
        <v>132</v>
      </c>
      <c r="E76" s="1">
        <f t="shared" si="9"/>
        <v>1.220703125E-4</v>
      </c>
      <c r="F76" s="1">
        <f t="shared" si="10"/>
        <v>16.11328125</v>
      </c>
    </row>
    <row r="77" spans="1:6" x14ac:dyDescent="0.3">
      <c r="A77" s="1">
        <v>75</v>
      </c>
      <c r="C77" s="1">
        <v>86</v>
      </c>
      <c r="D77" s="1">
        <f t="shared" si="8"/>
        <v>134</v>
      </c>
      <c r="E77" s="1">
        <f t="shared" si="9"/>
        <v>1.220703125E-4</v>
      </c>
      <c r="F77" s="1">
        <f t="shared" si="10"/>
        <v>16.357421875</v>
      </c>
    </row>
    <row r="78" spans="1:6" x14ac:dyDescent="0.3">
      <c r="A78" s="1">
        <v>76</v>
      </c>
      <c r="C78" s="1">
        <v>88</v>
      </c>
      <c r="D78" s="1">
        <f t="shared" si="8"/>
        <v>136</v>
      </c>
      <c r="E78" s="1">
        <f t="shared" si="9"/>
        <v>1.220703125E-4</v>
      </c>
      <c r="F78" s="1">
        <f t="shared" si="10"/>
        <v>16.6015625</v>
      </c>
    </row>
    <row r="79" spans="1:6" x14ac:dyDescent="0.3">
      <c r="A79" s="1">
        <v>77</v>
      </c>
      <c r="C79" s="1" t="s">
        <v>228</v>
      </c>
      <c r="D79" s="1">
        <f t="shared" si="8"/>
        <v>138</v>
      </c>
      <c r="E79" s="1">
        <f t="shared" si="9"/>
        <v>1.220703125E-4</v>
      </c>
      <c r="F79" s="1">
        <f t="shared" si="10"/>
        <v>16.845703125</v>
      </c>
    </row>
    <row r="80" spans="1:6" x14ac:dyDescent="0.3">
      <c r="A80" s="1">
        <v>78</v>
      </c>
      <c r="C80" s="1" t="s">
        <v>229</v>
      </c>
      <c r="D80" s="1">
        <f t="shared" si="8"/>
        <v>140</v>
      </c>
      <c r="E80" s="1">
        <f t="shared" si="9"/>
        <v>1.220703125E-4</v>
      </c>
      <c r="F80" s="1">
        <f t="shared" si="10"/>
        <v>17.08984375</v>
      </c>
    </row>
    <row r="81" spans="1:6" x14ac:dyDescent="0.3">
      <c r="A81" s="1">
        <v>79</v>
      </c>
      <c r="C81" s="1" t="s">
        <v>230</v>
      </c>
      <c r="D81" s="1">
        <f t="shared" si="8"/>
        <v>142</v>
      </c>
      <c r="E81" s="1">
        <f t="shared" si="9"/>
        <v>1.220703125E-4</v>
      </c>
      <c r="F81" s="1">
        <f t="shared" si="10"/>
        <v>17.333984375</v>
      </c>
    </row>
    <row r="82" spans="1:6" x14ac:dyDescent="0.3">
      <c r="A82" s="1">
        <v>80</v>
      </c>
      <c r="C82" s="1">
        <v>90</v>
      </c>
      <c r="D82" s="1">
        <f t="shared" si="8"/>
        <v>144</v>
      </c>
      <c r="E82" s="1">
        <f t="shared" si="9"/>
        <v>1.220703125E-4</v>
      </c>
      <c r="F82" s="1">
        <f t="shared" si="10"/>
        <v>17.578125</v>
      </c>
    </row>
    <row r="83" spans="1:6" x14ac:dyDescent="0.3">
      <c r="A83" s="1">
        <v>81</v>
      </c>
      <c r="C83" s="1">
        <v>92</v>
      </c>
      <c r="D83" s="1">
        <f t="shared" si="8"/>
        <v>146</v>
      </c>
      <c r="E83" s="1">
        <f t="shared" si="9"/>
        <v>1.220703125E-4</v>
      </c>
      <c r="F83" s="1">
        <f t="shared" si="10"/>
        <v>17.822265625</v>
      </c>
    </row>
    <row r="84" spans="1:6" x14ac:dyDescent="0.3">
      <c r="A84" s="1">
        <v>82</v>
      </c>
      <c r="C84" s="1">
        <v>94</v>
      </c>
      <c r="D84" s="1">
        <f t="shared" si="8"/>
        <v>148</v>
      </c>
      <c r="E84" s="1">
        <f t="shared" si="9"/>
        <v>1.220703125E-4</v>
      </c>
      <c r="F84" s="1">
        <f t="shared" si="10"/>
        <v>18.06640625</v>
      </c>
    </row>
    <row r="85" spans="1:6" x14ac:dyDescent="0.3">
      <c r="A85" s="1">
        <v>83</v>
      </c>
      <c r="C85" s="1">
        <v>94</v>
      </c>
      <c r="D85" s="1">
        <f t="shared" si="8"/>
        <v>148</v>
      </c>
      <c r="E85" s="1">
        <f t="shared" si="9"/>
        <v>1.220703125E-4</v>
      </c>
      <c r="F85" s="1">
        <f t="shared" si="10"/>
        <v>18.06640625</v>
      </c>
    </row>
    <row r="86" spans="1:6" x14ac:dyDescent="0.3">
      <c r="A86" s="1">
        <v>84</v>
      </c>
      <c r="C86" s="1">
        <v>98</v>
      </c>
      <c r="D86" s="1">
        <f t="shared" si="8"/>
        <v>152</v>
      </c>
      <c r="E86" s="1">
        <f t="shared" si="9"/>
        <v>1.220703125E-4</v>
      </c>
      <c r="F86" s="1">
        <f t="shared" si="10"/>
        <v>18.5546875</v>
      </c>
    </row>
    <row r="87" spans="1:6" x14ac:dyDescent="0.3">
      <c r="A87" s="1">
        <v>85</v>
      </c>
      <c r="C87" s="1">
        <v>98</v>
      </c>
      <c r="D87" s="1">
        <f t="shared" si="8"/>
        <v>152</v>
      </c>
      <c r="E87" s="1">
        <f t="shared" si="9"/>
        <v>1.220703125E-4</v>
      </c>
      <c r="F87" s="1">
        <f t="shared" si="10"/>
        <v>18.5546875</v>
      </c>
    </row>
    <row r="88" spans="1:6" x14ac:dyDescent="0.3">
      <c r="A88" s="1">
        <v>86</v>
      </c>
      <c r="C88" s="1" t="s">
        <v>231</v>
      </c>
      <c r="D88" s="1">
        <f t="shared" si="8"/>
        <v>154</v>
      </c>
      <c r="E88" s="1">
        <f t="shared" si="9"/>
        <v>1.220703125E-4</v>
      </c>
      <c r="F88" s="1">
        <f t="shared" si="10"/>
        <v>18.798828125</v>
      </c>
    </row>
    <row r="89" spans="1:6" x14ac:dyDescent="0.3">
      <c r="A89" s="1">
        <v>87</v>
      </c>
      <c r="C89" s="1" t="s">
        <v>232</v>
      </c>
      <c r="D89" s="1">
        <f t="shared" si="8"/>
        <v>156</v>
      </c>
      <c r="E89" s="1">
        <f t="shared" si="9"/>
        <v>1.220703125E-4</v>
      </c>
      <c r="F89" s="1">
        <f t="shared" si="10"/>
        <v>19.04296875</v>
      </c>
    </row>
    <row r="90" spans="1:6" x14ac:dyDescent="0.3">
      <c r="A90" s="1">
        <v>88</v>
      </c>
      <c r="C90" s="1" t="s">
        <v>233</v>
      </c>
      <c r="D90" s="1">
        <f t="shared" si="8"/>
        <v>158</v>
      </c>
      <c r="E90" s="1">
        <f t="shared" si="9"/>
        <v>1.220703125E-4</v>
      </c>
      <c r="F90" s="1">
        <f t="shared" si="10"/>
        <v>19.287109375</v>
      </c>
    </row>
    <row r="91" spans="1:6" x14ac:dyDescent="0.3">
      <c r="A91" s="1">
        <v>89</v>
      </c>
      <c r="C91" s="1" t="s">
        <v>234</v>
      </c>
      <c r="D91" s="1">
        <f t="shared" si="8"/>
        <v>160</v>
      </c>
      <c r="E91" s="1">
        <f t="shared" si="9"/>
        <v>1.220703125E-4</v>
      </c>
      <c r="F91" s="1">
        <f t="shared" si="10"/>
        <v>19.53125</v>
      </c>
    </row>
    <row r="92" spans="1:6" x14ac:dyDescent="0.3">
      <c r="A92" s="1">
        <v>90</v>
      </c>
      <c r="C92" s="1" t="s">
        <v>235</v>
      </c>
      <c r="D92" s="1">
        <f t="shared" si="8"/>
        <v>162</v>
      </c>
      <c r="E92" s="1">
        <f t="shared" si="9"/>
        <v>1.220703125E-4</v>
      </c>
      <c r="F92" s="1">
        <f t="shared" si="10"/>
        <v>19.775390625</v>
      </c>
    </row>
    <row r="93" spans="1:6" x14ac:dyDescent="0.3">
      <c r="A93" s="1">
        <v>91</v>
      </c>
      <c r="C93" s="1" t="s">
        <v>236</v>
      </c>
      <c r="D93" s="1">
        <f t="shared" si="8"/>
        <v>164</v>
      </c>
      <c r="E93" s="1">
        <f t="shared" si="9"/>
        <v>1.220703125E-4</v>
      </c>
      <c r="F93" s="1">
        <f t="shared" si="10"/>
        <v>20.01953125</v>
      </c>
    </row>
    <row r="94" spans="1:6" x14ac:dyDescent="0.3">
      <c r="A94" s="1">
        <v>92</v>
      </c>
      <c r="C94" s="1" t="s">
        <v>237</v>
      </c>
      <c r="D94" s="1">
        <f t="shared" si="8"/>
        <v>166</v>
      </c>
      <c r="E94" s="1">
        <f t="shared" si="9"/>
        <v>1.220703125E-4</v>
      </c>
      <c r="F94" s="1">
        <f t="shared" si="10"/>
        <v>20.263671875</v>
      </c>
    </row>
    <row r="95" spans="1:6" x14ac:dyDescent="0.3">
      <c r="A95" s="1">
        <v>93</v>
      </c>
      <c r="C95" s="1" t="s">
        <v>237</v>
      </c>
      <c r="D95" s="1">
        <f t="shared" si="8"/>
        <v>166</v>
      </c>
      <c r="E95" s="1">
        <f t="shared" si="9"/>
        <v>1.220703125E-4</v>
      </c>
      <c r="F95" s="1">
        <f t="shared" si="10"/>
        <v>20.263671875</v>
      </c>
    </row>
    <row r="96" spans="1:6" x14ac:dyDescent="0.3">
      <c r="A96" s="1">
        <v>94</v>
      </c>
      <c r="C96" s="1" t="s">
        <v>121</v>
      </c>
      <c r="D96" s="1">
        <f t="shared" si="8"/>
        <v>170</v>
      </c>
      <c r="E96" s="1">
        <f t="shared" si="9"/>
        <v>1.220703125E-4</v>
      </c>
      <c r="F96" s="1">
        <f t="shared" si="10"/>
        <v>20.751953125</v>
      </c>
    </row>
    <row r="97" spans="1:6" x14ac:dyDescent="0.3">
      <c r="A97" s="1">
        <v>95</v>
      </c>
      <c r="C97" s="1" t="s">
        <v>238</v>
      </c>
      <c r="D97" s="1">
        <f t="shared" si="8"/>
        <v>172</v>
      </c>
      <c r="E97" s="1">
        <f t="shared" si="9"/>
        <v>1.220703125E-4</v>
      </c>
      <c r="F97" s="1">
        <f t="shared" si="10"/>
        <v>20.99609375</v>
      </c>
    </row>
    <row r="98" spans="1:6" x14ac:dyDescent="0.3">
      <c r="A98" s="1">
        <v>96</v>
      </c>
      <c r="C98" s="1" t="s">
        <v>238</v>
      </c>
      <c r="D98" s="1">
        <f t="shared" si="8"/>
        <v>172</v>
      </c>
      <c r="E98" s="1">
        <f t="shared" si="9"/>
        <v>1.220703125E-4</v>
      </c>
      <c r="F98" s="1">
        <f t="shared" si="10"/>
        <v>20.99609375</v>
      </c>
    </row>
    <row r="99" spans="1:6" x14ac:dyDescent="0.3">
      <c r="A99" s="1">
        <v>97</v>
      </c>
      <c r="C99" s="1" t="s">
        <v>239</v>
      </c>
      <c r="D99" s="1">
        <f t="shared" si="8"/>
        <v>174</v>
      </c>
      <c r="E99" s="1">
        <f t="shared" si="9"/>
        <v>1.220703125E-4</v>
      </c>
      <c r="F99" s="1">
        <f t="shared" ref="F99:F130" si="11">D99*E99*1000</f>
        <v>21.240234375</v>
      </c>
    </row>
    <row r="100" spans="1:6" x14ac:dyDescent="0.3">
      <c r="A100" s="1">
        <v>98</v>
      </c>
      <c r="C100" s="1" t="s">
        <v>240</v>
      </c>
      <c r="D100" s="1">
        <f t="shared" si="8"/>
        <v>176</v>
      </c>
      <c r="E100" s="1">
        <f t="shared" si="9"/>
        <v>1.220703125E-4</v>
      </c>
      <c r="F100" s="1">
        <f t="shared" si="11"/>
        <v>21.484375</v>
      </c>
    </row>
    <row r="101" spans="1:6" x14ac:dyDescent="0.3">
      <c r="A101" s="1">
        <v>99</v>
      </c>
      <c r="C101" s="1" t="s">
        <v>241</v>
      </c>
      <c r="D101" s="1">
        <f t="shared" si="8"/>
        <v>178</v>
      </c>
      <c r="E101" s="1">
        <f t="shared" si="9"/>
        <v>1.220703125E-4</v>
      </c>
      <c r="F101" s="1">
        <f t="shared" si="11"/>
        <v>21.728515625</v>
      </c>
    </row>
    <row r="102" spans="1:6" x14ac:dyDescent="0.3">
      <c r="A102" s="1">
        <v>100</v>
      </c>
      <c r="C102" s="1" t="s">
        <v>242</v>
      </c>
      <c r="D102" s="1">
        <f t="shared" si="8"/>
        <v>180</v>
      </c>
      <c r="E102" s="1">
        <f t="shared" si="9"/>
        <v>1.220703125E-4</v>
      </c>
      <c r="F102" s="1">
        <f t="shared" si="11"/>
        <v>21.97265625</v>
      </c>
    </row>
    <row r="103" spans="1:6" x14ac:dyDescent="0.3">
      <c r="A103" s="1">
        <v>105</v>
      </c>
      <c r="C103" s="1" t="s">
        <v>243</v>
      </c>
      <c r="D103" s="1">
        <f t="shared" si="8"/>
        <v>188</v>
      </c>
      <c r="E103" s="1">
        <f t="shared" si="9"/>
        <v>1.220703125E-4</v>
      </c>
      <c r="F103" s="1">
        <f t="shared" si="11"/>
        <v>22.94921875</v>
      </c>
    </row>
    <row r="104" spans="1:6" x14ac:dyDescent="0.3">
      <c r="A104" s="1">
        <v>110</v>
      </c>
      <c r="C104" s="1" t="s">
        <v>244</v>
      </c>
      <c r="D104" s="1">
        <f t="shared" si="8"/>
        <v>198</v>
      </c>
      <c r="E104" s="1">
        <f t="shared" si="9"/>
        <v>1.220703125E-4</v>
      </c>
      <c r="F104" s="1">
        <f t="shared" si="11"/>
        <v>24.169921875</v>
      </c>
    </row>
    <row r="105" spans="1:6" x14ac:dyDescent="0.3">
      <c r="A105" s="1">
        <v>115</v>
      </c>
      <c r="C105" s="1" t="s">
        <v>245</v>
      </c>
      <c r="D105" s="1">
        <f t="shared" si="8"/>
        <v>206</v>
      </c>
      <c r="E105" s="1">
        <f t="shared" si="9"/>
        <v>1.220703125E-4</v>
      </c>
      <c r="F105" s="1">
        <f t="shared" si="11"/>
        <v>25.146484375</v>
      </c>
    </row>
    <row r="106" spans="1:6" x14ac:dyDescent="0.3">
      <c r="A106" s="1">
        <v>120</v>
      </c>
      <c r="C106" s="1" t="s">
        <v>246</v>
      </c>
      <c r="D106" s="1">
        <f t="shared" si="8"/>
        <v>216</v>
      </c>
      <c r="E106" s="1">
        <f t="shared" si="9"/>
        <v>1.220703125E-4</v>
      </c>
      <c r="F106" s="1">
        <f t="shared" si="11"/>
        <v>26.3671875</v>
      </c>
    </row>
    <row r="107" spans="1:6" x14ac:dyDescent="0.3">
      <c r="A107" s="1">
        <v>125</v>
      </c>
      <c r="C107" s="1" t="s">
        <v>247</v>
      </c>
      <c r="D107" s="1">
        <f t="shared" si="8"/>
        <v>224</v>
      </c>
      <c r="E107" s="1">
        <f t="shared" si="9"/>
        <v>1.220703125E-4</v>
      </c>
      <c r="F107" s="1">
        <f t="shared" si="11"/>
        <v>27.34375</v>
      </c>
    </row>
    <row r="108" spans="1:6" x14ac:dyDescent="0.3">
      <c r="A108" s="1">
        <v>130</v>
      </c>
      <c r="C108" s="1" t="s">
        <v>248</v>
      </c>
      <c r="D108" s="1">
        <f t="shared" si="8"/>
        <v>234</v>
      </c>
      <c r="E108" s="1">
        <f t="shared" si="9"/>
        <v>1.220703125E-4</v>
      </c>
      <c r="F108" s="1">
        <f t="shared" si="11"/>
        <v>28.564453125</v>
      </c>
    </row>
    <row r="109" spans="1:6" x14ac:dyDescent="0.3">
      <c r="A109" s="1">
        <v>135</v>
      </c>
      <c r="C109" s="1" t="s">
        <v>249</v>
      </c>
      <c r="D109" s="1">
        <f t="shared" si="8"/>
        <v>242</v>
      </c>
      <c r="E109" s="1">
        <f t="shared" si="9"/>
        <v>1.220703125E-4</v>
      </c>
      <c r="F109" s="1">
        <f t="shared" si="11"/>
        <v>29.541015625</v>
      </c>
    </row>
    <row r="110" spans="1:6" x14ac:dyDescent="0.3">
      <c r="A110" s="1">
        <v>140</v>
      </c>
      <c r="C110" s="1" t="s">
        <v>250</v>
      </c>
      <c r="D110" s="1">
        <f t="shared" si="8"/>
        <v>252</v>
      </c>
      <c r="E110" s="1">
        <f t="shared" si="9"/>
        <v>1.220703125E-4</v>
      </c>
      <c r="F110" s="1">
        <f t="shared" si="11"/>
        <v>30.76171875</v>
      </c>
    </row>
    <row r="111" spans="1:6" x14ac:dyDescent="0.3">
      <c r="A111" s="1">
        <v>145</v>
      </c>
      <c r="C111" s="1">
        <v>104</v>
      </c>
      <c r="D111" s="1">
        <f t="shared" ref="D111:D140" si="12">HEX2DEC(C111)</f>
        <v>260</v>
      </c>
      <c r="E111" s="1">
        <f t="shared" si="9"/>
        <v>1.220703125E-4</v>
      </c>
      <c r="F111" s="1">
        <f t="shared" si="11"/>
        <v>31.73828125</v>
      </c>
    </row>
    <row r="112" spans="1:6" x14ac:dyDescent="0.3">
      <c r="A112" s="1">
        <v>150</v>
      </c>
      <c r="C112" s="1" t="s">
        <v>251</v>
      </c>
      <c r="D112" s="1">
        <f t="shared" si="12"/>
        <v>268</v>
      </c>
      <c r="E112" s="1">
        <f t="shared" si="9"/>
        <v>1.220703125E-4</v>
      </c>
      <c r="F112" s="1">
        <f t="shared" si="11"/>
        <v>32.71484375</v>
      </c>
    </row>
    <row r="113" spans="1:6" x14ac:dyDescent="0.3">
      <c r="A113" s="1">
        <v>155</v>
      </c>
      <c r="C113" s="1">
        <v>110</v>
      </c>
      <c r="D113" s="1">
        <f t="shared" si="12"/>
        <v>272</v>
      </c>
      <c r="E113" s="1">
        <f t="shared" si="9"/>
        <v>1.220703125E-4</v>
      </c>
      <c r="F113" s="1">
        <f t="shared" si="11"/>
        <v>33.203125</v>
      </c>
    </row>
    <row r="114" spans="1:6" x14ac:dyDescent="0.3">
      <c r="A114" s="1">
        <v>160</v>
      </c>
      <c r="C114" s="1" t="s">
        <v>252</v>
      </c>
      <c r="D114" s="1">
        <f t="shared" si="12"/>
        <v>284</v>
      </c>
      <c r="E114" s="1">
        <f t="shared" si="9"/>
        <v>1.220703125E-4</v>
      </c>
      <c r="F114" s="1">
        <f t="shared" si="11"/>
        <v>34.66796875</v>
      </c>
    </row>
    <row r="115" spans="1:6" x14ac:dyDescent="0.3">
      <c r="A115" s="1">
        <v>165</v>
      </c>
      <c r="C115" s="1">
        <v>126</v>
      </c>
      <c r="D115" s="1">
        <f t="shared" si="12"/>
        <v>294</v>
      </c>
      <c r="E115" s="1">
        <f t="shared" si="9"/>
        <v>1.220703125E-4</v>
      </c>
      <c r="F115" s="1">
        <f t="shared" si="11"/>
        <v>35.888671875</v>
      </c>
    </row>
    <row r="116" spans="1:6" x14ac:dyDescent="0.3">
      <c r="A116" s="1">
        <v>170</v>
      </c>
      <c r="C116" s="1" t="s">
        <v>253</v>
      </c>
      <c r="D116" s="1">
        <f t="shared" si="12"/>
        <v>302</v>
      </c>
      <c r="E116" s="1">
        <f t="shared" si="9"/>
        <v>1.220703125E-4</v>
      </c>
      <c r="F116" s="1">
        <f t="shared" si="11"/>
        <v>36.865234375</v>
      </c>
    </row>
    <row r="117" spans="1:6" x14ac:dyDescent="0.3">
      <c r="A117" s="1">
        <v>175</v>
      </c>
      <c r="C117" s="1">
        <v>138</v>
      </c>
      <c r="D117" s="1">
        <f t="shared" si="12"/>
        <v>312</v>
      </c>
      <c r="E117" s="1">
        <f t="shared" si="9"/>
        <v>1.220703125E-4</v>
      </c>
      <c r="F117" s="1">
        <f t="shared" si="11"/>
        <v>38.0859375</v>
      </c>
    </row>
    <row r="118" spans="1:6" x14ac:dyDescent="0.3">
      <c r="A118" s="1">
        <v>180</v>
      </c>
      <c r="C118" s="1">
        <v>140</v>
      </c>
      <c r="D118" s="1">
        <f t="shared" si="12"/>
        <v>320</v>
      </c>
      <c r="E118" s="1">
        <f t="shared" si="9"/>
        <v>1.220703125E-4</v>
      </c>
      <c r="F118" s="1">
        <f t="shared" si="11"/>
        <v>39.0625</v>
      </c>
    </row>
    <row r="119" spans="1:6" x14ac:dyDescent="0.3">
      <c r="A119" s="1">
        <v>185</v>
      </c>
      <c r="C119" s="1">
        <v>148</v>
      </c>
      <c r="D119" s="1">
        <f t="shared" si="12"/>
        <v>328</v>
      </c>
      <c r="E119" s="1">
        <f t="shared" si="9"/>
        <v>1.220703125E-4</v>
      </c>
      <c r="F119" s="1">
        <f t="shared" si="11"/>
        <v>40.0390625</v>
      </c>
    </row>
    <row r="120" spans="1:6" x14ac:dyDescent="0.3">
      <c r="A120" s="1">
        <v>190</v>
      </c>
      <c r="C120" s="1">
        <v>152</v>
      </c>
      <c r="D120" s="1">
        <f t="shared" si="12"/>
        <v>338</v>
      </c>
      <c r="E120" s="1">
        <f t="shared" si="9"/>
        <v>1.220703125E-4</v>
      </c>
      <c r="F120" s="1">
        <f t="shared" si="11"/>
        <v>41.259765625</v>
      </c>
    </row>
    <row r="121" spans="1:6" x14ac:dyDescent="0.3">
      <c r="A121" s="1">
        <v>195</v>
      </c>
      <c r="C121" s="1" t="s">
        <v>254</v>
      </c>
      <c r="D121" s="1">
        <f t="shared" si="12"/>
        <v>346</v>
      </c>
      <c r="E121" s="1">
        <f t="shared" si="9"/>
        <v>1.220703125E-4</v>
      </c>
      <c r="F121" s="1">
        <f t="shared" si="11"/>
        <v>42.236328125</v>
      </c>
    </row>
    <row r="122" spans="1:6" x14ac:dyDescent="0.3">
      <c r="A122" s="1">
        <v>200</v>
      </c>
      <c r="C122" s="1">
        <v>164</v>
      </c>
      <c r="D122" s="1">
        <f t="shared" si="12"/>
        <v>356</v>
      </c>
      <c r="E122" s="1">
        <f t="shared" si="9"/>
        <v>1.220703125E-4</v>
      </c>
      <c r="F122" s="1">
        <f t="shared" si="11"/>
        <v>43.45703125</v>
      </c>
    </row>
    <row r="123" spans="1:6" x14ac:dyDescent="0.3">
      <c r="A123" s="1">
        <v>205</v>
      </c>
      <c r="C123" s="1" t="s">
        <v>255</v>
      </c>
      <c r="D123" s="1">
        <f t="shared" si="12"/>
        <v>364</v>
      </c>
      <c r="E123" s="1">
        <f t="shared" si="9"/>
        <v>1.220703125E-4</v>
      </c>
      <c r="F123" s="1">
        <f t="shared" si="11"/>
        <v>44.43359375</v>
      </c>
    </row>
    <row r="124" spans="1:6" x14ac:dyDescent="0.3">
      <c r="A124" s="1">
        <v>210</v>
      </c>
      <c r="C124" s="1">
        <v>176</v>
      </c>
      <c r="D124" s="1">
        <f t="shared" si="12"/>
        <v>374</v>
      </c>
      <c r="E124" s="1">
        <f t="shared" si="9"/>
        <v>1.220703125E-4</v>
      </c>
      <c r="F124" s="1">
        <f t="shared" si="11"/>
        <v>45.654296875</v>
      </c>
    </row>
    <row r="125" spans="1:6" x14ac:dyDescent="0.3">
      <c r="A125" s="1">
        <v>215</v>
      </c>
      <c r="C125" s="1">
        <v>180</v>
      </c>
      <c r="D125" s="1">
        <f t="shared" si="12"/>
        <v>384</v>
      </c>
      <c r="E125" s="1">
        <f t="shared" si="9"/>
        <v>1.220703125E-4</v>
      </c>
      <c r="F125" s="1">
        <f t="shared" si="11"/>
        <v>46.875</v>
      </c>
    </row>
    <row r="126" spans="1:6" x14ac:dyDescent="0.3">
      <c r="A126" s="1">
        <v>220</v>
      </c>
      <c r="C126" s="1">
        <v>188</v>
      </c>
      <c r="D126" s="1">
        <f t="shared" si="12"/>
        <v>392</v>
      </c>
      <c r="E126" s="1">
        <f t="shared" si="9"/>
        <v>1.220703125E-4</v>
      </c>
      <c r="F126" s="1">
        <f t="shared" si="11"/>
        <v>47.8515625</v>
      </c>
    </row>
    <row r="127" spans="1:6" x14ac:dyDescent="0.3">
      <c r="A127" s="1">
        <v>225</v>
      </c>
      <c r="C127" s="1">
        <v>190</v>
      </c>
      <c r="D127" s="1">
        <f t="shared" si="12"/>
        <v>400</v>
      </c>
      <c r="E127" s="1">
        <f t="shared" si="9"/>
        <v>1.220703125E-4</v>
      </c>
      <c r="F127" s="1">
        <f t="shared" si="11"/>
        <v>48.828125</v>
      </c>
    </row>
    <row r="128" spans="1:6" x14ac:dyDescent="0.3">
      <c r="A128" s="1">
        <v>230</v>
      </c>
      <c r="C128" s="1" t="s">
        <v>256</v>
      </c>
      <c r="D128" s="1">
        <f t="shared" si="12"/>
        <v>410</v>
      </c>
      <c r="E128" s="1">
        <f t="shared" si="9"/>
        <v>1.220703125E-4</v>
      </c>
      <c r="F128" s="1">
        <f t="shared" si="11"/>
        <v>50.048828125</v>
      </c>
    </row>
    <row r="129" spans="1:6" x14ac:dyDescent="0.3">
      <c r="A129" s="1">
        <v>235</v>
      </c>
      <c r="C129" s="1" t="s">
        <v>257</v>
      </c>
      <c r="D129" s="1">
        <f t="shared" si="12"/>
        <v>418</v>
      </c>
      <c r="E129" s="1">
        <f t="shared" si="9"/>
        <v>1.220703125E-4</v>
      </c>
      <c r="F129" s="1">
        <f t="shared" si="11"/>
        <v>51.025390625</v>
      </c>
    </row>
    <row r="130" spans="1:6" x14ac:dyDescent="0.3">
      <c r="A130" s="1">
        <v>240</v>
      </c>
      <c r="C130" s="1" t="s">
        <v>259</v>
      </c>
      <c r="D130" s="1">
        <f t="shared" si="12"/>
        <v>428</v>
      </c>
      <c r="E130" s="1">
        <f t="shared" si="9"/>
        <v>1.220703125E-4</v>
      </c>
      <c r="F130" s="1">
        <f t="shared" si="11"/>
        <v>52.24609375</v>
      </c>
    </row>
    <row r="131" spans="1:6" x14ac:dyDescent="0.3">
      <c r="A131" s="1">
        <v>245</v>
      </c>
      <c r="C131" s="1" t="s">
        <v>258</v>
      </c>
      <c r="D131" s="1">
        <f t="shared" si="12"/>
        <v>436</v>
      </c>
      <c r="E131" s="1">
        <f t="shared" ref="E131:E176" si="13">2/16384</f>
        <v>1.220703125E-4</v>
      </c>
      <c r="F131" s="1">
        <f t="shared" ref="F131:F162" si="14">D131*E131*1000</f>
        <v>53.22265625</v>
      </c>
    </row>
    <row r="132" spans="1:6" x14ac:dyDescent="0.3">
      <c r="A132" s="1">
        <v>250</v>
      </c>
      <c r="C132" s="1" t="s">
        <v>260</v>
      </c>
      <c r="D132" s="1">
        <f t="shared" si="12"/>
        <v>446</v>
      </c>
      <c r="E132" s="1">
        <f t="shared" si="13"/>
        <v>1.220703125E-4</v>
      </c>
      <c r="F132" s="1">
        <f t="shared" si="14"/>
        <v>54.443359375</v>
      </c>
    </row>
    <row r="133" spans="1:6" x14ac:dyDescent="0.3">
      <c r="A133" s="1">
        <v>255</v>
      </c>
      <c r="C133" s="7" t="s">
        <v>263</v>
      </c>
      <c r="D133" s="1">
        <f t="shared" si="12"/>
        <v>454</v>
      </c>
      <c r="E133" s="1">
        <f t="shared" si="13"/>
        <v>1.220703125E-4</v>
      </c>
      <c r="F133" s="1">
        <f t="shared" si="14"/>
        <v>55.419921875</v>
      </c>
    </row>
    <row r="134" spans="1:6" x14ac:dyDescent="0.3">
      <c r="A134" s="1">
        <v>260</v>
      </c>
      <c r="C134" s="7" t="s">
        <v>262</v>
      </c>
      <c r="D134" s="1">
        <f t="shared" si="12"/>
        <v>462</v>
      </c>
      <c r="E134" s="1">
        <f t="shared" si="13"/>
        <v>1.220703125E-4</v>
      </c>
      <c r="F134" s="1">
        <f t="shared" si="14"/>
        <v>56.396484375</v>
      </c>
    </row>
    <row r="135" spans="1:6" x14ac:dyDescent="0.3">
      <c r="A135" s="1">
        <v>265</v>
      </c>
      <c r="C135" s="7" t="s">
        <v>261</v>
      </c>
      <c r="D135" s="1">
        <f t="shared" si="12"/>
        <v>472</v>
      </c>
      <c r="E135" s="1">
        <f t="shared" si="13"/>
        <v>1.220703125E-4</v>
      </c>
      <c r="F135" s="1">
        <f t="shared" si="14"/>
        <v>57.6171875</v>
      </c>
    </row>
    <row r="136" spans="1:6" x14ac:dyDescent="0.3">
      <c r="A136" s="1">
        <v>270</v>
      </c>
      <c r="C136" s="7" t="s">
        <v>265</v>
      </c>
      <c r="D136" s="1">
        <f t="shared" si="12"/>
        <v>482</v>
      </c>
      <c r="E136" s="1">
        <f t="shared" si="13"/>
        <v>1.220703125E-4</v>
      </c>
      <c r="F136" s="1">
        <f t="shared" si="14"/>
        <v>58.837890625</v>
      </c>
    </row>
    <row r="137" spans="1:6" x14ac:dyDescent="0.3">
      <c r="A137" s="1">
        <v>275</v>
      </c>
      <c r="C137" s="7" t="s">
        <v>266</v>
      </c>
      <c r="D137" s="1">
        <f t="shared" si="12"/>
        <v>492</v>
      </c>
      <c r="E137" s="1">
        <f t="shared" si="13"/>
        <v>1.220703125E-4</v>
      </c>
      <c r="F137" s="1">
        <f t="shared" si="14"/>
        <v>60.05859375</v>
      </c>
    </row>
    <row r="138" spans="1:6" x14ac:dyDescent="0.3">
      <c r="A138" s="1">
        <v>280</v>
      </c>
      <c r="C138" s="7" t="s">
        <v>264</v>
      </c>
      <c r="D138" s="1">
        <f t="shared" si="12"/>
        <v>500</v>
      </c>
      <c r="E138" s="1">
        <f t="shared" si="13"/>
        <v>1.220703125E-4</v>
      </c>
      <c r="F138" s="1">
        <f t="shared" si="14"/>
        <v>61.03515625</v>
      </c>
    </row>
    <row r="139" spans="1:6" x14ac:dyDescent="0.3">
      <c r="A139" s="1">
        <v>300</v>
      </c>
      <c r="C139" s="7" t="s">
        <v>267</v>
      </c>
      <c r="D139" s="1">
        <f t="shared" si="12"/>
        <v>538</v>
      </c>
      <c r="E139" s="1">
        <f t="shared" si="13"/>
        <v>1.220703125E-4</v>
      </c>
      <c r="F139" s="1">
        <f t="shared" si="14"/>
        <v>65.673828125</v>
      </c>
    </row>
    <row r="140" spans="1:6" x14ac:dyDescent="0.3">
      <c r="A140" s="1">
        <v>350</v>
      </c>
      <c r="C140" s="7" t="s">
        <v>268</v>
      </c>
      <c r="D140" s="1">
        <f t="shared" si="12"/>
        <v>628</v>
      </c>
      <c r="E140" s="1">
        <f t="shared" si="13"/>
        <v>1.220703125E-4</v>
      </c>
      <c r="F140" s="1">
        <f t="shared" si="14"/>
        <v>76.66015625</v>
      </c>
    </row>
    <row r="141" spans="1:6" x14ac:dyDescent="0.3">
      <c r="A141" s="1">
        <v>400</v>
      </c>
      <c r="C141" s="7" t="s">
        <v>269</v>
      </c>
      <c r="D141" s="1">
        <f t="shared" ref="D141:D170" si="15">HEX2DEC(C141)</f>
        <v>720</v>
      </c>
      <c r="E141" s="1">
        <f t="shared" si="13"/>
        <v>1.220703125E-4</v>
      </c>
      <c r="F141" s="1">
        <f t="shared" ref="F141:F170" si="16">D141*E141*1000</f>
        <v>87.890625</v>
      </c>
    </row>
    <row r="142" spans="1:6" x14ac:dyDescent="0.3">
      <c r="A142" s="1">
        <v>450</v>
      </c>
      <c r="C142" s="7" t="s">
        <v>270</v>
      </c>
      <c r="D142" s="1">
        <f t="shared" si="15"/>
        <v>808</v>
      </c>
      <c r="E142" s="1">
        <f t="shared" si="13"/>
        <v>1.220703125E-4</v>
      </c>
      <c r="F142" s="1">
        <f t="shared" si="16"/>
        <v>98.6328125</v>
      </c>
    </row>
    <row r="143" spans="1:6" x14ac:dyDescent="0.3">
      <c r="A143" s="1">
        <v>500</v>
      </c>
      <c r="C143" s="7" t="s">
        <v>271</v>
      </c>
      <c r="D143" s="1">
        <f t="shared" si="15"/>
        <v>898</v>
      </c>
      <c r="E143" s="1">
        <f t="shared" si="13"/>
        <v>1.220703125E-4</v>
      </c>
      <c r="F143" s="1">
        <f t="shared" si="16"/>
        <v>109.619140625</v>
      </c>
    </row>
    <row r="144" spans="1:6" x14ac:dyDescent="0.3">
      <c r="A144" s="1">
        <v>550</v>
      </c>
      <c r="C144" s="7" t="s">
        <v>272</v>
      </c>
      <c r="D144" s="1">
        <f t="shared" si="15"/>
        <v>988</v>
      </c>
      <c r="E144" s="1">
        <f t="shared" si="13"/>
        <v>1.220703125E-4</v>
      </c>
      <c r="F144" s="1">
        <f t="shared" si="16"/>
        <v>120.60546875</v>
      </c>
    </row>
    <row r="145" spans="1:6" x14ac:dyDescent="0.3">
      <c r="A145" s="1">
        <v>600</v>
      </c>
      <c r="C145" s="1">
        <v>436</v>
      </c>
      <c r="D145" s="1">
        <f t="shared" si="15"/>
        <v>1078</v>
      </c>
      <c r="E145" s="1">
        <f t="shared" si="13"/>
        <v>1.220703125E-4</v>
      </c>
      <c r="F145" s="1">
        <f t="shared" si="16"/>
        <v>131.591796875</v>
      </c>
    </row>
    <row r="146" spans="1:6" x14ac:dyDescent="0.3">
      <c r="A146" s="1">
        <v>650</v>
      </c>
      <c r="C146" s="1" t="s">
        <v>273</v>
      </c>
      <c r="D146" s="1">
        <f t="shared" si="15"/>
        <v>1164</v>
      </c>
      <c r="E146" s="1">
        <f t="shared" si="13"/>
        <v>1.220703125E-4</v>
      </c>
      <c r="F146" s="1">
        <f t="shared" si="16"/>
        <v>142.08984375</v>
      </c>
    </row>
    <row r="147" spans="1:6" x14ac:dyDescent="0.3">
      <c r="A147" s="1">
        <v>700</v>
      </c>
      <c r="C147" s="7" t="s">
        <v>274</v>
      </c>
      <c r="D147" s="1">
        <f t="shared" si="15"/>
        <v>1254</v>
      </c>
      <c r="E147" s="1">
        <f t="shared" si="13"/>
        <v>1.220703125E-4</v>
      </c>
      <c r="F147" s="1">
        <f t="shared" si="16"/>
        <v>153.076171875</v>
      </c>
    </row>
    <row r="148" spans="1:6" x14ac:dyDescent="0.3">
      <c r="A148" s="1">
        <v>800</v>
      </c>
      <c r="B148">
        <v>512</v>
      </c>
      <c r="C148" s="7" t="s">
        <v>275</v>
      </c>
      <c r="D148" s="1">
        <f t="shared" si="15"/>
        <v>1434</v>
      </c>
      <c r="E148" s="1">
        <f t="shared" si="13"/>
        <v>1.220703125E-4</v>
      </c>
      <c r="F148" s="1">
        <f t="shared" si="16"/>
        <v>175.048828125</v>
      </c>
    </row>
    <row r="149" spans="1:6" x14ac:dyDescent="0.3">
      <c r="A149" s="1">
        <v>900</v>
      </c>
      <c r="C149" s="7" t="s">
        <v>276</v>
      </c>
      <c r="D149" s="1">
        <f t="shared" si="15"/>
        <v>1614</v>
      </c>
      <c r="E149" s="1">
        <f t="shared" si="13"/>
        <v>1.220703125E-4</v>
      </c>
      <c r="F149" s="1">
        <f t="shared" si="16"/>
        <v>197.021484375</v>
      </c>
    </row>
    <row r="150" spans="1:6" x14ac:dyDescent="0.3">
      <c r="A150" s="1">
        <v>1000</v>
      </c>
      <c r="C150" s="7" t="s">
        <v>277</v>
      </c>
      <c r="D150" s="1">
        <f t="shared" si="15"/>
        <v>1796</v>
      </c>
      <c r="E150" s="1">
        <f t="shared" si="13"/>
        <v>1.220703125E-4</v>
      </c>
      <c r="F150" s="1">
        <f t="shared" si="16"/>
        <v>219.23828125</v>
      </c>
    </row>
    <row r="151" spans="1:6" x14ac:dyDescent="0.3">
      <c r="A151" s="1">
        <v>1100</v>
      </c>
      <c r="C151" s="7" t="s">
        <v>278</v>
      </c>
      <c r="D151" s="1">
        <f t="shared" si="15"/>
        <v>1972</v>
      </c>
      <c r="E151" s="1">
        <f t="shared" si="13"/>
        <v>1.220703125E-4</v>
      </c>
      <c r="F151" s="1">
        <f t="shared" si="16"/>
        <v>240.72265625</v>
      </c>
    </row>
    <row r="152" spans="1:6" x14ac:dyDescent="0.3">
      <c r="A152" s="1">
        <v>1200</v>
      </c>
      <c r="C152" s="7" t="s">
        <v>279</v>
      </c>
      <c r="D152" s="1">
        <f t="shared" si="15"/>
        <v>2152</v>
      </c>
      <c r="E152" s="1">
        <f t="shared" si="13"/>
        <v>1.220703125E-4</v>
      </c>
      <c r="F152" s="1">
        <f t="shared" si="16"/>
        <v>262.6953125</v>
      </c>
    </row>
    <row r="153" spans="1:6" x14ac:dyDescent="0.3">
      <c r="A153" s="1">
        <v>1300</v>
      </c>
      <c r="C153" s="7" t="s">
        <v>280</v>
      </c>
      <c r="D153" s="1">
        <f t="shared" si="15"/>
        <v>2322</v>
      </c>
      <c r="E153" s="1">
        <f t="shared" si="13"/>
        <v>1.220703125E-4</v>
      </c>
      <c r="F153" s="1">
        <f t="shared" si="16"/>
        <v>283.447265625</v>
      </c>
    </row>
    <row r="154" spans="1:6" x14ac:dyDescent="0.3">
      <c r="A154" s="1">
        <v>1400</v>
      </c>
      <c r="C154" s="7" t="s">
        <v>281</v>
      </c>
      <c r="D154" s="1">
        <f t="shared" si="15"/>
        <v>2500</v>
      </c>
      <c r="E154" s="1">
        <f t="shared" si="13"/>
        <v>1.220703125E-4</v>
      </c>
      <c r="F154" s="1">
        <f t="shared" si="16"/>
        <v>305.17578125</v>
      </c>
    </row>
    <row r="155" spans="1:6" x14ac:dyDescent="0.3">
      <c r="A155" s="1">
        <v>1500</v>
      </c>
      <c r="C155" s="7" t="s">
        <v>282</v>
      </c>
      <c r="D155" s="1">
        <f t="shared" si="15"/>
        <v>2682</v>
      </c>
      <c r="E155" s="1">
        <f t="shared" si="13"/>
        <v>1.220703125E-4</v>
      </c>
      <c r="F155" s="1">
        <f t="shared" si="16"/>
        <v>327.392578125</v>
      </c>
    </row>
    <row r="156" spans="1:6" x14ac:dyDescent="0.3">
      <c r="A156" s="1">
        <v>1600</v>
      </c>
      <c r="C156" s="7" t="s">
        <v>283</v>
      </c>
      <c r="D156" s="1">
        <f t="shared" si="15"/>
        <v>2858</v>
      </c>
      <c r="E156" s="1">
        <f t="shared" si="13"/>
        <v>1.220703125E-4</v>
      </c>
      <c r="F156" s="1">
        <f t="shared" si="16"/>
        <v>348.876953125</v>
      </c>
    </row>
    <row r="157" spans="1:6" x14ac:dyDescent="0.3">
      <c r="A157" s="1">
        <v>1700</v>
      </c>
      <c r="C157" s="7" t="s">
        <v>284</v>
      </c>
      <c r="D157" s="1">
        <f t="shared" si="15"/>
        <v>3036</v>
      </c>
      <c r="E157" s="1">
        <f t="shared" si="13"/>
        <v>1.220703125E-4</v>
      </c>
      <c r="F157" s="1">
        <f t="shared" si="16"/>
        <v>370.60546875</v>
      </c>
    </row>
    <row r="158" spans="1:6" x14ac:dyDescent="0.3">
      <c r="A158" s="1">
        <v>1800</v>
      </c>
      <c r="C158" s="7" t="s">
        <v>285</v>
      </c>
      <c r="D158" s="1">
        <f t="shared" si="15"/>
        <v>3216</v>
      </c>
      <c r="E158" s="1">
        <f t="shared" si="13"/>
        <v>1.220703125E-4</v>
      </c>
      <c r="F158" s="1">
        <f t="shared" si="16"/>
        <v>392.578125</v>
      </c>
    </row>
    <row r="159" spans="1:6" x14ac:dyDescent="0.3">
      <c r="A159" s="1">
        <v>1900</v>
      </c>
      <c r="C159" s="7" t="s">
        <v>286</v>
      </c>
      <c r="D159" s="1">
        <f t="shared" si="15"/>
        <v>3392</v>
      </c>
      <c r="E159" s="1">
        <f t="shared" si="13"/>
        <v>1.220703125E-4</v>
      </c>
      <c r="F159" s="1">
        <f t="shared" si="16"/>
        <v>414.0625</v>
      </c>
    </row>
    <row r="160" spans="1:6" x14ac:dyDescent="0.3">
      <c r="A160" s="1">
        <v>2000</v>
      </c>
      <c r="C160" s="7" t="s">
        <v>287</v>
      </c>
      <c r="D160" s="1">
        <f t="shared" si="15"/>
        <v>3570</v>
      </c>
      <c r="E160" s="1">
        <f t="shared" si="13"/>
        <v>1.220703125E-4</v>
      </c>
      <c r="F160" s="1">
        <f t="shared" si="16"/>
        <v>435.791015625</v>
      </c>
    </row>
    <row r="161" spans="1:6" x14ac:dyDescent="0.3">
      <c r="A161" s="1">
        <v>2200</v>
      </c>
      <c r="C161" s="7" t="s">
        <v>288</v>
      </c>
      <c r="D161" s="1">
        <f t="shared" si="15"/>
        <v>3924</v>
      </c>
      <c r="E161" s="1">
        <f t="shared" si="13"/>
        <v>1.220703125E-4</v>
      </c>
      <c r="F161" s="1">
        <f t="shared" si="16"/>
        <v>479.00390625</v>
      </c>
    </row>
    <row r="162" spans="1:6" x14ac:dyDescent="0.3">
      <c r="A162" s="1">
        <v>2400</v>
      </c>
      <c r="C162" s="7" t="s">
        <v>289</v>
      </c>
      <c r="D162" s="1">
        <f t="shared" si="15"/>
        <v>4282</v>
      </c>
      <c r="E162" s="1">
        <f t="shared" si="13"/>
        <v>1.220703125E-4</v>
      </c>
      <c r="F162" s="1">
        <f t="shared" si="16"/>
        <v>522.705078125</v>
      </c>
    </row>
    <row r="163" spans="1:6" x14ac:dyDescent="0.3">
      <c r="A163" s="1">
        <v>2600</v>
      </c>
      <c r="C163" s="7" t="s">
        <v>290</v>
      </c>
      <c r="D163" s="1">
        <f t="shared" si="15"/>
        <v>4634</v>
      </c>
      <c r="E163" s="1">
        <f t="shared" si="13"/>
        <v>1.220703125E-4</v>
      </c>
      <c r="F163" s="1">
        <f t="shared" si="16"/>
        <v>565.673828125</v>
      </c>
    </row>
    <row r="164" spans="1:6" x14ac:dyDescent="0.3">
      <c r="A164" s="1">
        <v>2800</v>
      </c>
      <c r="C164" s="7" t="s">
        <v>291</v>
      </c>
      <c r="D164" s="1">
        <f t="shared" si="15"/>
        <v>4986</v>
      </c>
      <c r="E164" s="1">
        <f t="shared" si="13"/>
        <v>1.220703125E-4</v>
      </c>
      <c r="F164" s="1">
        <f t="shared" si="16"/>
        <v>608.642578125</v>
      </c>
    </row>
    <row r="165" spans="1:6" x14ac:dyDescent="0.3">
      <c r="A165" s="1">
        <v>3000</v>
      </c>
      <c r="C165" s="7" t="s">
        <v>292</v>
      </c>
      <c r="D165" s="1">
        <f t="shared" si="15"/>
        <v>5344</v>
      </c>
      <c r="E165" s="1">
        <f t="shared" si="13"/>
        <v>1.220703125E-4</v>
      </c>
      <c r="F165" s="1">
        <f t="shared" si="16"/>
        <v>652.34375</v>
      </c>
    </row>
    <row r="166" spans="1:6" x14ac:dyDescent="0.3">
      <c r="A166" s="1">
        <v>3200</v>
      </c>
      <c r="C166" s="7" t="s">
        <v>293</v>
      </c>
      <c r="D166" s="1">
        <f t="shared" si="15"/>
        <v>5698</v>
      </c>
      <c r="E166" s="1">
        <f t="shared" si="13"/>
        <v>1.220703125E-4</v>
      </c>
      <c r="F166" s="1">
        <f t="shared" si="16"/>
        <v>695.556640625</v>
      </c>
    </row>
    <row r="167" spans="1:6" x14ac:dyDescent="0.3">
      <c r="A167" s="1">
        <v>3400</v>
      </c>
      <c r="C167" s="7" t="s">
        <v>294</v>
      </c>
      <c r="D167" s="1">
        <f t="shared" si="15"/>
        <v>6052</v>
      </c>
      <c r="E167" s="1">
        <f t="shared" si="13"/>
        <v>1.220703125E-4</v>
      </c>
      <c r="F167" s="1">
        <f t="shared" si="16"/>
        <v>738.76953125</v>
      </c>
    </row>
    <row r="168" spans="1:6" x14ac:dyDescent="0.3">
      <c r="A168" s="1">
        <v>3600</v>
      </c>
      <c r="C168" s="7" t="s">
        <v>295</v>
      </c>
      <c r="D168" s="1">
        <f t="shared" si="15"/>
        <v>6408</v>
      </c>
      <c r="E168" s="1">
        <f t="shared" si="13"/>
        <v>1.220703125E-4</v>
      </c>
      <c r="F168" s="1">
        <f t="shared" si="16"/>
        <v>782.2265625</v>
      </c>
    </row>
    <row r="169" spans="1:6" x14ac:dyDescent="0.3">
      <c r="A169" s="1">
        <v>3800</v>
      </c>
      <c r="C169" s="7" t="s">
        <v>303</v>
      </c>
      <c r="D169" s="1">
        <f t="shared" si="15"/>
        <v>6496</v>
      </c>
      <c r="E169" s="1">
        <f t="shared" si="13"/>
        <v>1.220703125E-4</v>
      </c>
      <c r="F169" s="1">
        <f t="shared" si="16"/>
        <v>792.96875</v>
      </c>
    </row>
    <row r="170" spans="1:6" x14ac:dyDescent="0.3">
      <c r="A170" s="1">
        <v>4000</v>
      </c>
      <c r="C170" s="7" t="s">
        <v>296</v>
      </c>
      <c r="D170" s="1">
        <f t="shared" si="15"/>
        <v>6564</v>
      </c>
      <c r="E170" s="1">
        <f t="shared" si="13"/>
        <v>1.220703125E-4</v>
      </c>
      <c r="F170" s="1">
        <f t="shared" si="16"/>
        <v>801.26953125</v>
      </c>
    </row>
    <row r="171" spans="1:6" x14ac:dyDescent="0.3">
      <c r="A171" s="1">
        <v>4200</v>
      </c>
      <c r="C171" s="7" t="s">
        <v>297</v>
      </c>
      <c r="D171" s="1">
        <f t="shared" ref="D171:D176" si="17">HEX2DEC(C171)</f>
        <v>7456</v>
      </c>
      <c r="E171" s="1">
        <f t="shared" si="13"/>
        <v>1.220703125E-4</v>
      </c>
      <c r="F171" s="1">
        <f t="shared" ref="F171:F176" si="18">D171*E171*1000</f>
        <v>910.15625</v>
      </c>
    </row>
    <row r="172" spans="1:6" x14ac:dyDescent="0.3">
      <c r="A172" s="1">
        <v>4250</v>
      </c>
      <c r="C172" s="7" t="s">
        <v>298</v>
      </c>
      <c r="D172" s="1">
        <f t="shared" si="17"/>
        <v>7546</v>
      </c>
      <c r="E172" s="1">
        <f t="shared" si="13"/>
        <v>1.220703125E-4</v>
      </c>
      <c r="F172" s="1">
        <f t="shared" si="18"/>
        <v>921.142578125</v>
      </c>
    </row>
    <row r="173" spans="1:6" x14ac:dyDescent="0.3">
      <c r="A173" s="1">
        <v>4300</v>
      </c>
      <c r="C173" s="7" t="s">
        <v>299</v>
      </c>
      <c r="D173" s="1">
        <f t="shared" si="17"/>
        <v>7636</v>
      </c>
      <c r="E173" s="1">
        <f t="shared" si="13"/>
        <v>1.220703125E-4</v>
      </c>
      <c r="F173" s="1">
        <f t="shared" si="18"/>
        <v>932.12890625</v>
      </c>
    </row>
    <row r="174" spans="1:6" x14ac:dyDescent="0.3">
      <c r="A174" s="1">
        <v>4350</v>
      </c>
      <c r="C174" s="7" t="s">
        <v>300</v>
      </c>
      <c r="D174" s="1">
        <f t="shared" si="17"/>
        <v>7724</v>
      </c>
      <c r="E174" s="1">
        <f t="shared" si="13"/>
        <v>1.220703125E-4</v>
      </c>
      <c r="F174" s="1">
        <f t="shared" si="18"/>
        <v>942.87109375</v>
      </c>
    </row>
    <row r="175" spans="1:6" x14ac:dyDescent="0.3">
      <c r="A175" s="1">
        <v>4400</v>
      </c>
      <c r="C175" s="7" t="s">
        <v>301</v>
      </c>
      <c r="D175" s="1">
        <f t="shared" si="17"/>
        <v>7812</v>
      </c>
      <c r="E175" s="1">
        <f t="shared" si="13"/>
        <v>1.220703125E-4</v>
      </c>
      <c r="F175" s="1">
        <f t="shared" si="18"/>
        <v>953.61328125</v>
      </c>
    </row>
    <row r="176" spans="1:6" x14ac:dyDescent="0.3">
      <c r="A176" s="1">
        <v>4450</v>
      </c>
      <c r="C176" s="7" t="s">
        <v>302</v>
      </c>
      <c r="D176" s="1">
        <f t="shared" si="17"/>
        <v>7900</v>
      </c>
      <c r="E176" s="1">
        <f t="shared" si="13"/>
        <v>1.220703125E-4</v>
      </c>
      <c r="F176" s="1">
        <f t="shared" si="18"/>
        <v>964.35546875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9385B-CB41-4BB1-9944-496DBABA3E9E}">
  <dimension ref="A2:K42"/>
  <sheetViews>
    <sheetView workbookViewId="0">
      <selection activeCell="U19" sqref="U19"/>
    </sheetView>
  </sheetViews>
  <sheetFormatPr defaultRowHeight="14" x14ac:dyDescent="0.3"/>
  <sheetData>
    <row r="2" spans="1:11" x14ac:dyDescent="0.3">
      <c r="A2" s="2" t="s">
        <v>22</v>
      </c>
      <c r="B2" s="3"/>
      <c r="C2" s="3" t="s">
        <v>11</v>
      </c>
      <c r="D2" s="3" t="s">
        <v>10</v>
      </c>
      <c r="E2" s="3" t="s">
        <v>12</v>
      </c>
      <c r="F2" s="3" t="s">
        <v>13</v>
      </c>
      <c r="G2" s="3" t="s">
        <v>4</v>
      </c>
      <c r="H2" s="3" t="s">
        <v>5</v>
      </c>
      <c r="I2" s="3" t="s">
        <v>9</v>
      </c>
      <c r="J2" s="4" t="s">
        <v>47</v>
      </c>
      <c r="K2" s="4" t="s">
        <v>48</v>
      </c>
    </row>
    <row r="3" spans="1:11" x14ac:dyDescent="0.3">
      <c r="A3" s="18">
        <v>1</v>
      </c>
      <c r="B3" s="3" t="s">
        <v>6</v>
      </c>
      <c r="C3" s="3" t="s">
        <v>7</v>
      </c>
      <c r="D3" s="3" t="s">
        <v>14</v>
      </c>
      <c r="E3" s="3" t="s">
        <v>16</v>
      </c>
      <c r="F3" s="3" t="s">
        <v>18</v>
      </c>
      <c r="G3" s="3" t="s">
        <v>21</v>
      </c>
      <c r="H3" s="3" t="s">
        <v>23</v>
      </c>
      <c r="I3" s="18" t="s">
        <v>25</v>
      </c>
      <c r="J3" s="18" t="s">
        <v>26</v>
      </c>
      <c r="K3" s="19">
        <f>J3/3.141516*180</f>
        <v>181.80394433770189</v>
      </c>
    </row>
    <row r="4" spans="1:11" x14ac:dyDescent="0.3">
      <c r="A4" s="18"/>
      <c r="B4" s="3" t="s">
        <v>8</v>
      </c>
      <c r="C4" s="3" t="s">
        <v>7</v>
      </c>
      <c r="D4" s="3" t="s">
        <v>17</v>
      </c>
      <c r="E4" s="3" t="s">
        <v>16</v>
      </c>
      <c r="F4" s="3" t="s">
        <v>19</v>
      </c>
      <c r="G4" s="3" t="s">
        <v>20</v>
      </c>
      <c r="H4" s="3" t="s">
        <v>24</v>
      </c>
      <c r="I4" s="18" t="s">
        <v>26</v>
      </c>
      <c r="J4" s="18">
        <f t="shared" ref="J4" si="0">I4*180/3.14</f>
        <v>181.89171974522293</v>
      </c>
      <c r="K4" s="19"/>
    </row>
    <row r="5" spans="1:11" x14ac:dyDescent="0.3">
      <c r="A5" s="18">
        <v>2</v>
      </c>
      <c r="B5" s="3" t="s">
        <v>6</v>
      </c>
      <c r="C5" s="3" t="s">
        <v>7</v>
      </c>
      <c r="D5" s="3" t="s">
        <v>14</v>
      </c>
      <c r="E5" s="3" t="s">
        <v>15</v>
      </c>
      <c r="F5" s="3" t="s">
        <v>18</v>
      </c>
      <c r="G5" s="3" t="s">
        <v>21</v>
      </c>
      <c r="H5" s="3" t="s">
        <v>33</v>
      </c>
      <c r="I5" s="18" t="s">
        <v>35</v>
      </c>
      <c r="J5" s="18" t="s">
        <v>36</v>
      </c>
      <c r="K5" s="19">
        <f t="shared" ref="K5" si="1">J5/3.141516*180</f>
        <v>16.283857857161955</v>
      </c>
    </row>
    <row r="6" spans="1:11" x14ac:dyDescent="0.3">
      <c r="A6" s="18"/>
      <c r="B6" s="3" t="s">
        <v>8</v>
      </c>
      <c r="C6" s="3" t="s">
        <v>7</v>
      </c>
      <c r="D6" s="3" t="s">
        <v>17</v>
      </c>
      <c r="E6" s="3" t="s">
        <v>15</v>
      </c>
      <c r="F6" s="3" t="s">
        <v>31</v>
      </c>
      <c r="G6" s="3" t="s">
        <v>32</v>
      </c>
      <c r="H6" s="3" t="s">
        <v>34</v>
      </c>
      <c r="I6" s="18" t="s">
        <v>36</v>
      </c>
      <c r="J6" s="18">
        <f>I6*180/3.14</f>
        <v>16.291719745222927</v>
      </c>
      <c r="K6" s="19"/>
    </row>
    <row r="7" spans="1:11" x14ac:dyDescent="0.3">
      <c r="A7" s="18">
        <v>3</v>
      </c>
      <c r="B7" s="3" t="s">
        <v>6</v>
      </c>
      <c r="C7" s="3" t="s">
        <v>7</v>
      </c>
      <c r="D7" s="3" t="s">
        <v>14</v>
      </c>
      <c r="E7" s="3" t="s">
        <v>15</v>
      </c>
      <c r="F7" s="3" t="s">
        <v>18</v>
      </c>
      <c r="G7" s="3" t="s">
        <v>21</v>
      </c>
      <c r="H7" s="3" t="s">
        <v>39</v>
      </c>
      <c r="I7" s="18" t="s">
        <v>41</v>
      </c>
      <c r="J7" s="18" t="s">
        <v>122</v>
      </c>
      <c r="K7" s="19">
        <f t="shared" ref="K7" si="2">J7/3.141516*180</f>
        <v>22.225575168167214</v>
      </c>
    </row>
    <row r="8" spans="1:11" x14ac:dyDescent="0.3">
      <c r="A8" s="18"/>
      <c r="B8" s="3" t="s">
        <v>8</v>
      </c>
      <c r="C8" s="3" t="s">
        <v>7</v>
      </c>
      <c r="D8" s="3" t="s">
        <v>17</v>
      </c>
      <c r="E8" s="3" t="s">
        <v>15</v>
      </c>
      <c r="F8" s="3" t="s">
        <v>37</v>
      </c>
      <c r="G8" s="3" t="s">
        <v>38</v>
      </c>
      <c r="H8" s="3" t="s">
        <v>40</v>
      </c>
      <c r="I8" s="18"/>
      <c r="J8" s="18"/>
      <c r="K8" s="19"/>
    </row>
    <row r="9" spans="1:11" x14ac:dyDescent="0.3">
      <c r="A9" s="18">
        <v>4</v>
      </c>
      <c r="B9" s="3" t="s">
        <v>6</v>
      </c>
      <c r="C9" s="3" t="s">
        <v>7</v>
      </c>
      <c r="D9" s="3" t="s">
        <v>14</v>
      </c>
      <c r="E9" s="3" t="s">
        <v>15</v>
      </c>
      <c r="F9" s="3" t="s">
        <v>18</v>
      </c>
      <c r="G9" s="3" t="s">
        <v>46</v>
      </c>
      <c r="H9" s="3" t="s">
        <v>44</v>
      </c>
      <c r="I9" s="18" t="s">
        <v>43</v>
      </c>
      <c r="J9" s="18" t="s">
        <v>123</v>
      </c>
      <c r="K9" s="19">
        <f t="shared" ref="K9" si="3">J9/3.141516*180</f>
        <v>32.218202931323603</v>
      </c>
    </row>
    <row r="10" spans="1:11" x14ac:dyDescent="0.3">
      <c r="A10" s="18"/>
      <c r="B10" s="3" t="s">
        <v>8</v>
      </c>
      <c r="C10" s="3" t="s">
        <v>7</v>
      </c>
      <c r="D10" s="3" t="s">
        <v>17</v>
      </c>
      <c r="E10" s="3" t="s">
        <v>15</v>
      </c>
      <c r="F10" s="3" t="s">
        <v>42</v>
      </c>
      <c r="G10" s="3" t="s">
        <v>32</v>
      </c>
      <c r="H10" s="3" t="s">
        <v>45</v>
      </c>
      <c r="I10" s="18"/>
      <c r="J10" s="18"/>
      <c r="K10" s="19"/>
    </row>
    <row r="11" spans="1:11" x14ac:dyDescent="0.3">
      <c r="A11" s="18">
        <v>5</v>
      </c>
      <c r="B11" s="3" t="s">
        <v>6</v>
      </c>
      <c r="C11" s="3" t="s">
        <v>7</v>
      </c>
      <c r="D11" s="3" t="s">
        <v>14</v>
      </c>
      <c r="E11" s="3" t="s">
        <v>15</v>
      </c>
      <c r="F11" s="3" t="s">
        <v>18</v>
      </c>
      <c r="G11" s="3" t="s">
        <v>53</v>
      </c>
      <c r="H11" s="3" t="s">
        <v>50</v>
      </c>
      <c r="I11" s="18" t="s">
        <v>52</v>
      </c>
      <c r="J11" s="18" t="s">
        <v>124</v>
      </c>
      <c r="K11" s="19">
        <f t="shared" ref="K11" si="4">J11/3.141516*180</f>
        <v>41.838399040463258</v>
      </c>
    </row>
    <row r="12" spans="1:11" x14ac:dyDescent="0.3">
      <c r="A12" s="18"/>
      <c r="B12" s="3" t="s">
        <v>8</v>
      </c>
      <c r="C12" s="3" t="s">
        <v>7</v>
      </c>
      <c r="D12" s="3" t="s">
        <v>17</v>
      </c>
      <c r="E12" s="3" t="s">
        <v>15</v>
      </c>
      <c r="F12" s="3" t="s">
        <v>49</v>
      </c>
      <c r="G12" s="3" t="s">
        <v>54</v>
      </c>
      <c r="H12" s="3" t="s">
        <v>51</v>
      </c>
      <c r="I12" s="18"/>
      <c r="J12" s="18"/>
      <c r="K12" s="19"/>
    </row>
    <row r="13" spans="1:11" x14ac:dyDescent="0.3">
      <c r="A13" s="18">
        <v>6</v>
      </c>
      <c r="B13" s="3" t="s">
        <v>6</v>
      </c>
      <c r="C13" s="3" t="s">
        <v>7</v>
      </c>
      <c r="D13" s="3" t="s">
        <v>14</v>
      </c>
      <c r="E13" s="3" t="s">
        <v>15</v>
      </c>
      <c r="F13" s="3" t="s">
        <v>18</v>
      </c>
      <c r="G13" s="3" t="s">
        <v>55</v>
      </c>
      <c r="H13" s="3" t="s">
        <v>57</v>
      </c>
      <c r="I13" s="18" t="s">
        <v>59</v>
      </c>
      <c r="J13" s="18" t="s">
        <v>125</v>
      </c>
      <c r="K13" s="22">
        <f t="shared" ref="K13:K15" si="5">J13/3.141516*180</f>
        <v>150.12433487526403</v>
      </c>
    </row>
    <row r="14" spans="1:11" x14ac:dyDescent="0.3">
      <c r="A14" s="18"/>
      <c r="B14" s="3" t="s">
        <v>8</v>
      </c>
      <c r="C14" s="3" t="s">
        <v>7</v>
      </c>
      <c r="D14" s="3" t="s">
        <v>17</v>
      </c>
      <c r="E14" s="3" t="s">
        <v>15</v>
      </c>
      <c r="F14" s="3" t="s">
        <v>56</v>
      </c>
      <c r="G14" s="3" t="s">
        <v>54</v>
      </c>
      <c r="H14" s="3" t="s">
        <v>58</v>
      </c>
      <c r="I14" s="18"/>
      <c r="J14" s="18"/>
      <c r="K14" s="22"/>
    </row>
    <row r="15" spans="1:11" x14ac:dyDescent="0.3">
      <c r="A15" s="20">
        <v>6</v>
      </c>
      <c r="B15" s="5" t="s">
        <v>6</v>
      </c>
      <c r="C15" s="5" t="s">
        <v>7</v>
      </c>
      <c r="D15" s="5" t="s">
        <v>14</v>
      </c>
      <c r="E15" s="5" t="s">
        <v>15</v>
      </c>
      <c r="F15" s="5" t="s">
        <v>18</v>
      </c>
      <c r="G15" s="5" t="s">
        <v>46</v>
      </c>
      <c r="H15" s="5" t="s">
        <v>139</v>
      </c>
      <c r="I15" s="20" t="s">
        <v>141</v>
      </c>
      <c r="J15" s="20" t="s">
        <v>142</v>
      </c>
      <c r="K15" s="21">
        <f t="shared" si="5"/>
        <v>52.065945231537896</v>
      </c>
    </row>
    <row r="16" spans="1:11" x14ac:dyDescent="0.3">
      <c r="A16" s="20"/>
      <c r="B16" s="5" t="s">
        <v>8</v>
      </c>
      <c r="C16" s="5" t="s">
        <v>7</v>
      </c>
      <c r="D16" s="5" t="s">
        <v>17</v>
      </c>
      <c r="E16" s="5" t="s">
        <v>15</v>
      </c>
      <c r="F16" s="5" t="s">
        <v>56</v>
      </c>
      <c r="G16" s="5" t="s">
        <v>32</v>
      </c>
      <c r="H16" s="6" t="s">
        <v>140</v>
      </c>
      <c r="I16" s="20"/>
      <c r="J16" s="20"/>
      <c r="K16" s="21"/>
    </row>
    <row r="17" spans="1:11" x14ac:dyDescent="0.3">
      <c r="A17" s="18">
        <v>7</v>
      </c>
      <c r="B17" s="3" t="s">
        <v>6</v>
      </c>
      <c r="C17" s="3" t="s">
        <v>7</v>
      </c>
      <c r="D17" s="3" t="s">
        <v>14</v>
      </c>
      <c r="E17" s="3" t="s">
        <v>15</v>
      </c>
      <c r="F17" s="3" t="s">
        <v>18</v>
      </c>
      <c r="G17" s="3" t="s">
        <v>61</v>
      </c>
      <c r="H17" s="3" t="s">
        <v>62</v>
      </c>
      <c r="I17" s="18" t="s">
        <v>64</v>
      </c>
      <c r="J17" s="18" t="s">
        <v>126</v>
      </c>
      <c r="K17" s="19">
        <f t="shared" ref="K17" si="6">J17/3.141516*180</f>
        <v>61.817924849021935</v>
      </c>
    </row>
    <row r="18" spans="1:11" x14ac:dyDescent="0.3">
      <c r="A18" s="18"/>
      <c r="B18" s="3" t="s">
        <v>8</v>
      </c>
      <c r="C18" s="3" t="s">
        <v>7</v>
      </c>
      <c r="D18" s="3" t="s">
        <v>17</v>
      </c>
      <c r="E18" s="3" t="s">
        <v>15</v>
      </c>
      <c r="F18" s="3" t="s">
        <v>60</v>
      </c>
      <c r="G18" s="3" t="s">
        <v>32</v>
      </c>
      <c r="H18" s="3" t="s">
        <v>63</v>
      </c>
      <c r="I18" s="18"/>
      <c r="J18" s="18"/>
      <c r="K18" s="19"/>
    </row>
    <row r="19" spans="1:11" x14ac:dyDescent="0.3">
      <c r="A19" s="18">
        <v>8</v>
      </c>
      <c r="B19" s="3" t="s">
        <v>6</v>
      </c>
      <c r="C19" s="3" t="s">
        <v>7</v>
      </c>
      <c r="D19" s="3" t="s">
        <v>14</v>
      </c>
      <c r="E19" s="3" t="s">
        <v>15</v>
      </c>
      <c r="F19" s="3" t="s">
        <v>18</v>
      </c>
      <c r="G19" s="3" t="s">
        <v>46</v>
      </c>
      <c r="H19" s="3" t="s">
        <v>66</v>
      </c>
      <c r="I19" s="18" t="s">
        <v>68</v>
      </c>
      <c r="J19" s="18" t="s">
        <v>127</v>
      </c>
      <c r="K19" s="19">
        <f t="shared" ref="K19" si="7">J19/3.141516*180</f>
        <v>71.942336120522697</v>
      </c>
    </row>
    <row r="20" spans="1:11" x14ac:dyDescent="0.3">
      <c r="A20" s="18"/>
      <c r="B20" s="3" t="s">
        <v>8</v>
      </c>
      <c r="C20" s="3" t="s">
        <v>7</v>
      </c>
      <c r="D20" s="3" t="s">
        <v>17</v>
      </c>
      <c r="E20" s="3" t="s">
        <v>15</v>
      </c>
      <c r="F20" s="3" t="s">
        <v>65</v>
      </c>
      <c r="G20" s="3" t="s">
        <v>38</v>
      </c>
      <c r="H20" s="3" t="s">
        <v>67</v>
      </c>
      <c r="I20" s="18"/>
      <c r="J20" s="18"/>
      <c r="K20" s="19"/>
    </row>
    <row r="21" spans="1:11" x14ac:dyDescent="0.3">
      <c r="A21" s="18">
        <v>9</v>
      </c>
      <c r="B21" s="3" t="s">
        <v>6</v>
      </c>
      <c r="C21" s="3" t="s">
        <v>7</v>
      </c>
      <c r="D21" s="3" t="s">
        <v>14</v>
      </c>
      <c r="E21" s="3" t="s">
        <v>15</v>
      </c>
      <c r="F21" s="3" t="s">
        <v>18</v>
      </c>
      <c r="G21" s="3" t="s">
        <v>70</v>
      </c>
      <c r="H21" s="3" t="s">
        <v>71</v>
      </c>
      <c r="I21" s="18" t="s">
        <v>73</v>
      </c>
      <c r="J21" s="18" t="s">
        <v>128</v>
      </c>
      <c r="K21" s="19">
        <f t="shared" ref="K21" si="8">J21/3.141516*180</f>
        <v>81.763072351055982</v>
      </c>
    </row>
    <row r="22" spans="1:11" x14ac:dyDescent="0.3">
      <c r="A22" s="18"/>
      <c r="B22" s="3" t="s">
        <v>8</v>
      </c>
      <c r="C22" s="3" t="s">
        <v>7</v>
      </c>
      <c r="D22" s="3" t="s">
        <v>17</v>
      </c>
      <c r="E22" s="3" t="s">
        <v>15</v>
      </c>
      <c r="F22" s="3" t="s">
        <v>69</v>
      </c>
      <c r="G22" s="3" t="s">
        <v>38</v>
      </c>
      <c r="H22" s="3" t="s">
        <v>72</v>
      </c>
      <c r="I22" s="18"/>
      <c r="J22" s="18"/>
      <c r="K22" s="19"/>
    </row>
    <row r="23" spans="1:11" x14ac:dyDescent="0.3">
      <c r="A23" s="18">
        <v>10</v>
      </c>
      <c r="B23" s="3" t="s">
        <v>6</v>
      </c>
      <c r="C23" s="3" t="s">
        <v>7</v>
      </c>
      <c r="D23" s="3" t="s">
        <v>14</v>
      </c>
      <c r="E23" s="3" t="s">
        <v>15</v>
      </c>
      <c r="F23" s="3" t="s">
        <v>18</v>
      </c>
      <c r="G23" s="3" t="s">
        <v>46</v>
      </c>
      <c r="H23" s="3" t="s">
        <v>75</v>
      </c>
      <c r="I23" s="18" t="s">
        <v>76</v>
      </c>
      <c r="J23" s="18" t="s">
        <v>129</v>
      </c>
      <c r="K23" s="22">
        <f t="shared" ref="K23" si="9">J23/3.141516*180</f>
        <v>76.222435282837964</v>
      </c>
    </row>
    <row r="24" spans="1:11" x14ac:dyDescent="0.3">
      <c r="A24" s="18"/>
      <c r="B24" s="3" t="s">
        <v>8</v>
      </c>
      <c r="C24" s="3" t="s">
        <v>7</v>
      </c>
      <c r="D24" s="3" t="s">
        <v>17</v>
      </c>
      <c r="E24" s="3" t="s">
        <v>15</v>
      </c>
      <c r="F24" s="3" t="s">
        <v>74</v>
      </c>
      <c r="G24" s="3" t="s">
        <v>32</v>
      </c>
      <c r="H24" s="3" t="s">
        <v>77</v>
      </c>
      <c r="I24" s="18"/>
      <c r="J24" s="18"/>
      <c r="K24" s="22"/>
    </row>
    <row r="25" spans="1:11" x14ac:dyDescent="0.3">
      <c r="A25" s="18">
        <v>11</v>
      </c>
      <c r="B25" s="3" t="s">
        <v>6</v>
      </c>
      <c r="C25" s="3" t="s">
        <v>7</v>
      </c>
      <c r="D25" s="3" t="s">
        <v>14</v>
      </c>
      <c r="E25" s="3" t="s">
        <v>15</v>
      </c>
      <c r="F25" s="3" t="s">
        <v>18</v>
      </c>
      <c r="G25" s="3" t="s">
        <v>46</v>
      </c>
      <c r="H25" s="3" t="s">
        <v>79</v>
      </c>
      <c r="I25" s="18" t="s">
        <v>81</v>
      </c>
      <c r="J25" s="18" t="s">
        <v>130</v>
      </c>
      <c r="K25" s="22">
        <f t="shared" ref="K25" si="10">J25/3.141516*180</f>
        <v>199.43428586707819</v>
      </c>
    </row>
    <row r="26" spans="1:11" x14ac:dyDescent="0.3">
      <c r="A26" s="18"/>
      <c r="B26" s="3" t="s">
        <v>8</v>
      </c>
      <c r="C26" s="3" t="s">
        <v>7</v>
      </c>
      <c r="D26" s="3" t="s">
        <v>17</v>
      </c>
      <c r="E26" s="3" t="s">
        <v>15</v>
      </c>
      <c r="F26" s="3" t="s">
        <v>78</v>
      </c>
      <c r="G26" s="3" t="s">
        <v>32</v>
      </c>
      <c r="H26" s="3" t="s">
        <v>80</v>
      </c>
      <c r="I26" s="18"/>
      <c r="J26" s="18"/>
      <c r="K26" s="22"/>
    </row>
    <row r="27" spans="1:11" x14ac:dyDescent="0.3">
      <c r="A27" s="18">
        <v>12</v>
      </c>
      <c r="B27" s="3" t="s">
        <v>6</v>
      </c>
      <c r="C27" s="3" t="s">
        <v>7</v>
      </c>
      <c r="D27" s="3" t="s">
        <v>14</v>
      </c>
      <c r="E27" s="3" t="s">
        <v>15</v>
      </c>
      <c r="F27" s="3" t="s">
        <v>18</v>
      </c>
      <c r="G27" s="3" t="s">
        <v>46</v>
      </c>
      <c r="H27" s="3" t="s">
        <v>91</v>
      </c>
      <c r="I27" s="18" t="s">
        <v>93</v>
      </c>
      <c r="J27" s="18" t="s">
        <v>131</v>
      </c>
      <c r="K27" s="19">
        <f t="shared" ref="K27:K41" si="11">J27/3.141516*180</f>
        <v>111.72949620501694</v>
      </c>
    </row>
    <row r="28" spans="1:11" x14ac:dyDescent="0.3">
      <c r="A28" s="18"/>
      <c r="B28" s="3" t="s">
        <v>8</v>
      </c>
      <c r="C28" s="3" t="s">
        <v>7</v>
      </c>
      <c r="D28" s="3" t="s">
        <v>17</v>
      </c>
      <c r="E28" s="3" t="s">
        <v>15</v>
      </c>
      <c r="F28" s="3" t="s">
        <v>82</v>
      </c>
      <c r="G28" s="3" t="s">
        <v>32</v>
      </c>
      <c r="H28" s="3" t="s">
        <v>92</v>
      </c>
      <c r="I28" s="18"/>
      <c r="J28" s="18"/>
      <c r="K28" s="19"/>
    </row>
    <row r="29" spans="1:11" x14ac:dyDescent="0.3">
      <c r="A29" s="18">
        <v>13</v>
      </c>
      <c r="B29" s="3" t="s">
        <v>6</v>
      </c>
      <c r="C29" s="3" t="s">
        <v>7</v>
      </c>
      <c r="D29" s="3" t="s">
        <v>27</v>
      </c>
      <c r="E29" s="3" t="s">
        <v>15</v>
      </c>
      <c r="F29" s="3" t="s">
        <v>18</v>
      </c>
      <c r="G29" s="3" t="s">
        <v>70</v>
      </c>
      <c r="H29" s="3" t="s">
        <v>95</v>
      </c>
      <c r="I29" s="18" t="s">
        <v>97</v>
      </c>
      <c r="J29" s="18" t="s">
        <v>132</v>
      </c>
      <c r="K29" s="19">
        <f t="shared" si="11"/>
        <v>121.96850183159975</v>
      </c>
    </row>
    <row r="30" spans="1:11" x14ac:dyDescent="0.3">
      <c r="A30" s="18"/>
      <c r="B30" s="3" t="s">
        <v>8</v>
      </c>
      <c r="C30" s="3" t="s">
        <v>7</v>
      </c>
      <c r="D30" s="3" t="s">
        <v>28</v>
      </c>
      <c r="E30" s="3" t="s">
        <v>15</v>
      </c>
      <c r="F30" s="3" t="s">
        <v>94</v>
      </c>
      <c r="G30" s="3" t="s">
        <v>32</v>
      </c>
      <c r="H30" s="3" t="s">
        <v>96</v>
      </c>
      <c r="I30" s="18"/>
      <c r="J30" s="18"/>
      <c r="K30" s="19"/>
    </row>
    <row r="31" spans="1:11" x14ac:dyDescent="0.3">
      <c r="A31" s="18">
        <v>14</v>
      </c>
      <c r="B31" s="3" t="s">
        <v>6</v>
      </c>
      <c r="C31" s="3" t="s">
        <v>7</v>
      </c>
      <c r="D31" s="3" t="s">
        <v>29</v>
      </c>
      <c r="E31" s="3" t="s">
        <v>15</v>
      </c>
      <c r="F31" s="3" t="s">
        <v>18</v>
      </c>
      <c r="G31" s="3" t="s">
        <v>70</v>
      </c>
      <c r="H31" s="3" t="s">
        <v>99</v>
      </c>
      <c r="I31" s="18" t="s">
        <v>101</v>
      </c>
      <c r="J31" s="18" t="s">
        <v>133</v>
      </c>
      <c r="K31" s="19">
        <f t="shared" si="11"/>
        <v>132.25907491796954</v>
      </c>
    </row>
    <row r="32" spans="1:11" x14ac:dyDescent="0.3">
      <c r="A32" s="18"/>
      <c r="B32" s="3" t="s">
        <v>8</v>
      </c>
      <c r="C32" s="3" t="s">
        <v>7</v>
      </c>
      <c r="D32" s="3" t="s">
        <v>30</v>
      </c>
      <c r="E32" s="3" t="s">
        <v>15</v>
      </c>
      <c r="F32" s="3" t="s">
        <v>98</v>
      </c>
      <c r="G32" s="3" t="s">
        <v>38</v>
      </c>
      <c r="H32" s="3" t="s">
        <v>100</v>
      </c>
      <c r="I32" s="18"/>
      <c r="J32" s="18"/>
      <c r="K32" s="19"/>
    </row>
    <row r="33" spans="1:11" x14ac:dyDescent="0.3">
      <c r="A33" s="18">
        <v>15</v>
      </c>
      <c r="B33" s="3" t="s">
        <v>6</v>
      </c>
      <c r="C33" s="3" t="s">
        <v>7</v>
      </c>
      <c r="D33" s="3" t="s">
        <v>83</v>
      </c>
      <c r="E33" s="3" t="s">
        <v>15</v>
      </c>
      <c r="F33" s="3" t="s">
        <v>18</v>
      </c>
      <c r="G33" s="3" t="s">
        <v>70</v>
      </c>
      <c r="H33" s="3" t="s">
        <v>103</v>
      </c>
      <c r="I33" s="18" t="s">
        <v>105</v>
      </c>
      <c r="J33" s="18" t="s">
        <v>134</v>
      </c>
      <c r="K33" s="19">
        <f t="shared" si="11"/>
        <v>141.59278513940404</v>
      </c>
    </row>
    <row r="34" spans="1:11" x14ac:dyDescent="0.3">
      <c r="A34" s="18"/>
      <c r="B34" s="3" t="s">
        <v>8</v>
      </c>
      <c r="C34" s="3" t="s">
        <v>7</v>
      </c>
      <c r="D34" s="3" t="s">
        <v>84</v>
      </c>
      <c r="E34" s="3" t="s">
        <v>15</v>
      </c>
      <c r="F34" s="3" t="s">
        <v>102</v>
      </c>
      <c r="G34" s="3" t="s">
        <v>38</v>
      </c>
      <c r="H34" s="3" t="s">
        <v>104</v>
      </c>
      <c r="I34" s="18"/>
      <c r="J34" s="18"/>
      <c r="K34" s="19"/>
    </row>
    <row r="35" spans="1:11" x14ac:dyDescent="0.3">
      <c r="A35" s="18">
        <v>16</v>
      </c>
      <c r="B35" s="3" t="s">
        <v>6</v>
      </c>
      <c r="C35" s="3" t="s">
        <v>7</v>
      </c>
      <c r="D35" s="3" t="s">
        <v>85</v>
      </c>
      <c r="E35" s="3" t="s">
        <v>15</v>
      </c>
      <c r="F35" s="3" t="s">
        <v>18</v>
      </c>
      <c r="G35" s="3" t="s">
        <v>46</v>
      </c>
      <c r="H35" s="3" t="s">
        <v>107</v>
      </c>
      <c r="I35" s="18" t="s">
        <v>109</v>
      </c>
      <c r="J35" s="18" t="s">
        <v>135</v>
      </c>
      <c r="K35" s="22">
        <f t="shared" si="11"/>
        <v>-208.08042995802026</v>
      </c>
    </row>
    <row r="36" spans="1:11" x14ac:dyDescent="0.3">
      <c r="A36" s="18"/>
      <c r="B36" s="3" t="s">
        <v>8</v>
      </c>
      <c r="C36" s="3" t="s">
        <v>7</v>
      </c>
      <c r="D36" s="3" t="s">
        <v>86</v>
      </c>
      <c r="E36" s="3" t="s">
        <v>15</v>
      </c>
      <c r="F36" s="3" t="s">
        <v>106</v>
      </c>
      <c r="G36" s="3" t="s">
        <v>32</v>
      </c>
      <c r="H36" s="3" t="s">
        <v>108</v>
      </c>
      <c r="I36" s="18"/>
      <c r="J36" s="18"/>
      <c r="K36" s="22"/>
    </row>
    <row r="37" spans="1:11" x14ac:dyDescent="0.3">
      <c r="A37" s="18">
        <v>17</v>
      </c>
      <c r="B37" s="3" t="s">
        <v>6</v>
      </c>
      <c r="C37" s="3" t="s">
        <v>7</v>
      </c>
      <c r="D37" s="3" t="s">
        <v>87</v>
      </c>
      <c r="E37" s="3" t="s">
        <v>15</v>
      </c>
      <c r="F37" s="3" t="s">
        <v>18</v>
      </c>
      <c r="G37" s="3" t="s">
        <v>70</v>
      </c>
      <c r="H37" s="3" t="s">
        <v>113</v>
      </c>
      <c r="I37" s="18" t="s">
        <v>115</v>
      </c>
      <c r="J37" s="18" t="s">
        <v>136</v>
      </c>
      <c r="K37" s="19">
        <f t="shared" si="11"/>
        <v>161.73847276283169</v>
      </c>
    </row>
    <row r="38" spans="1:11" x14ac:dyDescent="0.3">
      <c r="A38" s="18"/>
      <c r="B38" s="3" t="s">
        <v>8</v>
      </c>
      <c r="C38" s="3" t="s">
        <v>7</v>
      </c>
      <c r="D38" s="3" t="s">
        <v>88</v>
      </c>
      <c r="E38" s="3" t="s">
        <v>15</v>
      </c>
      <c r="F38" s="3" t="s">
        <v>110</v>
      </c>
      <c r="G38" s="3" t="s">
        <v>32</v>
      </c>
      <c r="H38" s="3" t="s">
        <v>114</v>
      </c>
      <c r="I38" s="18"/>
      <c r="J38" s="18"/>
      <c r="K38" s="19"/>
    </row>
    <row r="39" spans="1:11" x14ac:dyDescent="0.3">
      <c r="A39" s="18">
        <v>18</v>
      </c>
      <c r="B39" s="3" t="s">
        <v>6</v>
      </c>
      <c r="C39" s="3" t="s">
        <v>7</v>
      </c>
      <c r="D39" s="3" t="s">
        <v>89</v>
      </c>
      <c r="E39" s="3" t="s">
        <v>15</v>
      </c>
      <c r="F39" s="3" t="s">
        <v>18</v>
      </c>
      <c r="G39" s="3" t="s">
        <v>70</v>
      </c>
      <c r="H39" s="3" t="s">
        <v>116</v>
      </c>
      <c r="I39" s="18" t="s">
        <v>118</v>
      </c>
      <c r="J39" s="18" t="s">
        <v>137</v>
      </c>
      <c r="K39" s="22">
        <f t="shared" si="11"/>
        <v>-188.38166031941265</v>
      </c>
    </row>
    <row r="40" spans="1:11" x14ac:dyDescent="0.3">
      <c r="A40" s="18"/>
      <c r="B40" s="3" t="s">
        <v>8</v>
      </c>
      <c r="C40" s="3" t="s">
        <v>7</v>
      </c>
      <c r="D40" s="3" t="s">
        <v>90</v>
      </c>
      <c r="E40" s="3" t="s">
        <v>15</v>
      </c>
      <c r="F40" s="3" t="s">
        <v>54</v>
      </c>
      <c r="G40" s="3" t="s">
        <v>20</v>
      </c>
      <c r="H40" s="3" t="s">
        <v>117</v>
      </c>
      <c r="I40" s="18"/>
      <c r="J40" s="18"/>
      <c r="K40" s="22"/>
    </row>
    <row r="41" spans="1:11" x14ac:dyDescent="0.3">
      <c r="A41" s="18">
        <v>19</v>
      </c>
      <c r="B41" s="3" t="s">
        <v>6</v>
      </c>
      <c r="C41" s="3" t="s">
        <v>7</v>
      </c>
      <c r="D41" s="3" t="s">
        <v>111</v>
      </c>
      <c r="E41" s="3" t="s">
        <v>15</v>
      </c>
      <c r="F41" s="3" t="s">
        <v>18</v>
      </c>
      <c r="G41" s="3" t="s">
        <v>46</v>
      </c>
      <c r="H41" s="3" t="s">
        <v>119</v>
      </c>
      <c r="I41" s="18" t="s">
        <v>121</v>
      </c>
      <c r="J41" s="18" t="s">
        <v>138</v>
      </c>
      <c r="K41" s="19">
        <f t="shared" si="11"/>
        <v>2.3778328679529244</v>
      </c>
    </row>
    <row r="42" spans="1:11" x14ac:dyDescent="0.3">
      <c r="A42" s="18"/>
      <c r="B42" s="3" t="s">
        <v>8</v>
      </c>
      <c r="C42" s="3" t="s">
        <v>7</v>
      </c>
      <c r="D42" s="3" t="s">
        <v>112</v>
      </c>
      <c r="E42" s="3" t="s">
        <v>15</v>
      </c>
      <c r="F42" s="3" t="s">
        <v>18</v>
      </c>
      <c r="G42" s="3" t="s">
        <v>32</v>
      </c>
      <c r="H42" s="3" t="s">
        <v>120</v>
      </c>
      <c r="I42" s="18"/>
      <c r="J42" s="18"/>
      <c r="K42" s="19"/>
    </row>
  </sheetData>
  <mergeCells count="80"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I9:I10"/>
    <mergeCell ref="J7:J8"/>
    <mergeCell ref="K7:K8"/>
    <mergeCell ref="A13:A14"/>
    <mergeCell ref="A17:A18"/>
    <mergeCell ref="I11:I12"/>
    <mergeCell ref="J9:J10"/>
    <mergeCell ref="K9:K10"/>
    <mergeCell ref="J11:J12"/>
    <mergeCell ref="K11:K12"/>
    <mergeCell ref="J13:J14"/>
    <mergeCell ref="K13:K14"/>
    <mergeCell ref="J17:J18"/>
    <mergeCell ref="K17:K18"/>
    <mergeCell ref="I13:I14"/>
    <mergeCell ref="I17:I18"/>
    <mergeCell ref="I5:I6"/>
    <mergeCell ref="I7:I8"/>
    <mergeCell ref="J3:J4"/>
    <mergeCell ref="K3:K4"/>
    <mergeCell ref="J5:J6"/>
    <mergeCell ref="K5:K6"/>
    <mergeCell ref="I3:I4"/>
    <mergeCell ref="J19:J20"/>
    <mergeCell ref="K19:K20"/>
    <mergeCell ref="J21:J22"/>
    <mergeCell ref="K21:K22"/>
    <mergeCell ref="A31:A32"/>
    <mergeCell ref="I31:I32"/>
    <mergeCell ref="J31:J32"/>
    <mergeCell ref="K31:K32"/>
    <mergeCell ref="I19:I20"/>
    <mergeCell ref="I21:I22"/>
    <mergeCell ref="I23:I24"/>
    <mergeCell ref="I25:I26"/>
    <mergeCell ref="J23:J24"/>
    <mergeCell ref="K23:K24"/>
    <mergeCell ref="J25:J26"/>
    <mergeCell ref="K25:K26"/>
    <mergeCell ref="J27:J28"/>
    <mergeCell ref="K27:K28"/>
    <mergeCell ref="I27:I28"/>
    <mergeCell ref="A29:A30"/>
    <mergeCell ref="I29:I30"/>
    <mergeCell ref="J29:J30"/>
    <mergeCell ref="K29:K30"/>
    <mergeCell ref="A27:A28"/>
    <mergeCell ref="A33:A34"/>
    <mergeCell ref="I33:I34"/>
    <mergeCell ref="J33:J34"/>
    <mergeCell ref="K33:K34"/>
    <mergeCell ref="A35:A36"/>
    <mergeCell ref="I35:I36"/>
    <mergeCell ref="J35:J36"/>
    <mergeCell ref="K35:K36"/>
    <mergeCell ref="A41:A42"/>
    <mergeCell ref="I41:I42"/>
    <mergeCell ref="J41:J42"/>
    <mergeCell ref="K41:K42"/>
    <mergeCell ref="A15:A16"/>
    <mergeCell ref="I15:I16"/>
    <mergeCell ref="J15:J16"/>
    <mergeCell ref="K15:K16"/>
    <mergeCell ref="A37:A38"/>
    <mergeCell ref="I37:I38"/>
    <mergeCell ref="J37:J38"/>
    <mergeCell ref="K37:K38"/>
    <mergeCell ref="A39:A40"/>
    <mergeCell ref="I39:I40"/>
    <mergeCell ref="J39:J40"/>
    <mergeCell ref="K39:K4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0D76-5483-4D2A-865A-2056B8FD163B}">
  <dimension ref="B2:F925"/>
  <sheetViews>
    <sheetView zoomScale="175" zoomScaleNormal="175" workbookViewId="0">
      <selection activeCell="E16" sqref="E16"/>
    </sheetView>
  </sheetViews>
  <sheetFormatPr defaultRowHeight="14" x14ac:dyDescent="0.3"/>
  <cols>
    <col min="2" max="3" width="8.6640625" style="1"/>
    <col min="4" max="4" width="12.5" bestFit="1" customWidth="1"/>
  </cols>
  <sheetData>
    <row r="2" spans="2:6" x14ac:dyDescent="0.3">
      <c r="B2" s="10" t="s">
        <v>186</v>
      </c>
      <c r="C2" s="11">
        <f>HEX2DEC(B2)</f>
        <v>4069</v>
      </c>
      <c r="D2" s="12">
        <f>MAX(C2:C925)</f>
        <v>4079</v>
      </c>
      <c r="E2" t="s">
        <v>179</v>
      </c>
      <c r="F2">
        <f>MAX(B2)</f>
        <v>0</v>
      </c>
    </row>
    <row r="3" spans="2:6" x14ac:dyDescent="0.3">
      <c r="B3" s="1" t="s">
        <v>187</v>
      </c>
      <c r="C3" s="11">
        <f>HEX2DEC(B3)</f>
        <v>4074</v>
      </c>
      <c r="D3" s="12">
        <f>MIN(C2:C925)</f>
        <v>4063</v>
      </c>
      <c r="E3" t="s">
        <v>180</v>
      </c>
    </row>
    <row r="4" spans="2:6" x14ac:dyDescent="0.3">
      <c r="B4" s="1" t="s">
        <v>187</v>
      </c>
      <c r="C4" s="11">
        <f t="shared" ref="C4:C67" si="0">HEX2DEC(B4)</f>
        <v>4074</v>
      </c>
      <c r="D4" s="12">
        <f>AVERAGE(C2:C925)</f>
        <v>4070.1320346320344</v>
      </c>
      <c r="E4" t="s">
        <v>181</v>
      </c>
    </row>
    <row r="5" spans="2:6" x14ac:dyDescent="0.3">
      <c r="B5" s="1" t="s">
        <v>188</v>
      </c>
      <c r="C5" s="11">
        <f t="shared" si="0"/>
        <v>4070</v>
      </c>
      <c r="D5">
        <v>16</v>
      </c>
      <c r="E5" t="s">
        <v>182</v>
      </c>
    </row>
    <row r="6" spans="2:6" x14ac:dyDescent="0.3">
      <c r="B6" s="1" t="s">
        <v>188</v>
      </c>
      <c r="C6" s="11">
        <f t="shared" si="0"/>
        <v>4070</v>
      </c>
      <c r="D6">
        <f>2/16384</f>
        <v>1.220703125E-4</v>
      </c>
      <c r="E6" t="s">
        <v>183</v>
      </c>
    </row>
    <row r="7" spans="2:6" x14ac:dyDescent="0.3">
      <c r="B7" s="1" t="s">
        <v>189</v>
      </c>
      <c r="C7" s="11">
        <f t="shared" si="0"/>
        <v>4067</v>
      </c>
      <c r="D7" s="8">
        <f>D5*D6*1000</f>
        <v>1.953125</v>
      </c>
      <c r="E7" t="s">
        <v>184</v>
      </c>
    </row>
    <row r="8" spans="2:6" x14ac:dyDescent="0.3">
      <c r="B8" s="1" t="s">
        <v>186</v>
      </c>
      <c r="C8" s="11">
        <f t="shared" si="0"/>
        <v>4069</v>
      </c>
    </row>
    <row r="9" spans="2:6" x14ac:dyDescent="0.3">
      <c r="B9" s="1" t="s">
        <v>190</v>
      </c>
      <c r="C9" s="11">
        <f t="shared" si="0"/>
        <v>4071</v>
      </c>
    </row>
    <row r="10" spans="2:6" x14ac:dyDescent="0.3">
      <c r="B10" s="1" t="s">
        <v>191</v>
      </c>
      <c r="C10" s="11">
        <f t="shared" si="0"/>
        <v>4072</v>
      </c>
    </row>
    <row r="11" spans="2:6" x14ac:dyDescent="0.3">
      <c r="B11" s="1" t="s">
        <v>190</v>
      </c>
      <c r="C11" s="11">
        <f t="shared" si="0"/>
        <v>4071</v>
      </c>
    </row>
    <row r="12" spans="2:6" x14ac:dyDescent="0.3">
      <c r="B12" s="1" t="s">
        <v>190</v>
      </c>
      <c r="C12" s="11">
        <f t="shared" si="0"/>
        <v>4071</v>
      </c>
    </row>
    <row r="13" spans="2:6" x14ac:dyDescent="0.3">
      <c r="B13" s="1" t="s">
        <v>186</v>
      </c>
      <c r="C13" s="11">
        <f t="shared" si="0"/>
        <v>4069</v>
      </c>
    </row>
    <row r="14" spans="2:6" x14ac:dyDescent="0.3">
      <c r="B14" s="1" t="s">
        <v>190</v>
      </c>
      <c r="C14" s="11">
        <f t="shared" si="0"/>
        <v>4071</v>
      </c>
    </row>
    <row r="15" spans="2:6" x14ac:dyDescent="0.3">
      <c r="B15" s="1" t="s">
        <v>191</v>
      </c>
      <c r="C15" s="11">
        <f t="shared" si="0"/>
        <v>4072</v>
      </c>
    </row>
    <row r="16" spans="2:6" x14ac:dyDescent="0.3">
      <c r="B16" s="1" t="s">
        <v>190</v>
      </c>
      <c r="C16" s="11">
        <f t="shared" si="0"/>
        <v>4071</v>
      </c>
    </row>
    <row r="17" spans="2:3" x14ac:dyDescent="0.3">
      <c r="B17" s="1" t="s">
        <v>188</v>
      </c>
      <c r="C17" s="11">
        <f t="shared" si="0"/>
        <v>4070</v>
      </c>
    </row>
    <row r="18" spans="2:3" x14ac:dyDescent="0.3">
      <c r="B18" s="1" t="s">
        <v>192</v>
      </c>
      <c r="C18" s="11">
        <f t="shared" si="0"/>
        <v>4068</v>
      </c>
    </row>
    <row r="19" spans="2:3" x14ac:dyDescent="0.3">
      <c r="B19" s="1" t="s">
        <v>190</v>
      </c>
      <c r="C19" s="11">
        <f t="shared" si="0"/>
        <v>4071</v>
      </c>
    </row>
    <row r="20" spans="2:3" x14ac:dyDescent="0.3">
      <c r="B20" s="1" t="s">
        <v>186</v>
      </c>
      <c r="C20" s="11">
        <f t="shared" si="0"/>
        <v>4069</v>
      </c>
    </row>
    <row r="21" spans="2:3" x14ac:dyDescent="0.3">
      <c r="B21" s="1" t="s">
        <v>188</v>
      </c>
      <c r="C21" s="11">
        <f t="shared" si="0"/>
        <v>4070</v>
      </c>
    </row>
    <row r="22" spans="2:3" x14ac:dyDescent="0.3">
      <c r="B22" s="1" t="s">
        <v>188</v>
      </c>
      <c r="C22" s="11">
        <f t="shared" si="0"/>
        <v>4070</v>
      </c>
    </row>
    <row r="23" spans="2:3" x14ac:dyDescent="0.3">
      <c r="B23" s="1" t="s">
        <v>189</v>
      </c>
      <c r="C23" s="11">
        <f t="shared" si="0"/>
        <v>4067</v>
      </c>
    </row>
    <row r="24" spans="2:3" x14ac:dyDescent="0.3">
      <c r="B24" s="1" t="s">
        <v>188</v>
      </c>
      <c r="C24" s="11">
        <f t="shared" si="0"/>
        <v>4070</v>
      </c>
    </row>
    <row r="25" spans="2:3" x14ac:dyDescent="0.3">
      <c r="B25" s="1" t="s">
        <v>190</v>
      </c>
      <c r="C25" s="11">
        <f t="shared" si="0"/>
        <v>4071</v>
      </c>
    </row>
    <row r="26" spans="2:3" x14ac:dyDescent="0.3">
      <c r="B26" s="1" t="s">
        <v>189</v>
      </c>
      <c r="C26" s="11">
        <f t="shared" si="0"/>
        <v>4067</v>
      </c>
    </row>
    <row r="27" spans="2:3" x14ac:dyDescent="0.3">
      <c r="B27" s="1" t="s">
        <v>186</v>
      </c>
      <c r="C27" s="11">
        <f t="shared" si="0"/>
        <v>4069</v>
      </c>
    </row>
    <row r="28" spans="2:3" x14ac:dyDescent="0.3">
      <c r="B28" s="1" t="s">
        <v>188</v>
      </c>
      <c r="C28" s="11">
        <f t="shared" si="0"/>
        <v>4070</v>
      </c>
    </row>
    <row r="29" spans="2:3" x14ac:dyDescent="0.3">
      <c r="B29" s="1" t="s">
        <v>190</v>
      </c>
      <c r="C29" s="11">
        <f t="shared" si="0"/>
        <v>4071</v>
      </c>
    </row>
    <row r="30" spans="2:3" x14ac:dyDescent="0.3">
      <c r="B30" s="1" t="s">
        <v>191</v>
      </c>
      <c r="C30" s="11">
        <f t="shared" si="0"/>
        <v>4072</v>
      </c>
    </row>
    <row r="31" spans="2:3" x14ac:dyDescent="0.3">
      <c r="B31" s="1" t="s">
        <v>188</v>
      </c>
      <c r="C31" s="11">
        <f t="shared" si="0"/>
        <v>4070</v>
      </c>
    </row>
    <row r="32" spans="2:3" x14ac:dyDescent="0.3">
      <c r="B32" s="1" t="s">
        <v>188</v>
      </c>
      <c r="C32" s="11">
        <f t="shared" si="0"/>
        <v>4070</v>
      </c>
    </row>
    <row r="33" spans="2:3" x14ac:dyDescent="0.3">
      <c r="B33" s="1" t="s">
        <v>188</v>
      </c>
      <c r="C33" s="11">
        <f t="shared" si="0"/>
        <v>4070</v>
      </c>
    </row>
    <row r="34" spans="2:3" x14ac:dyDescent="0.3">
      <c r="B34" s="1" t="s">
        <v>190</v>
      </c>
      <c r="C34" s="11">
        <f t="shared" si="0"/>
        <v>4071</v>
      </c>
    </row>
    <row r="35" spans="2:3" x14ac:dyDescent="0.3">
      <c r="B35" s="1" t="s">
        <v>188</v>
      </c>
      <c r="C35" s="11">
        <f t="shared" si="0"/>
        <v>4070</v>
      </c>
    </row>
    <row r="36" spans="2:3" x14ac:dyDescent="0.3">
      <c r="B36" s="1" t="s">
        <v>190</v>
      </c>
      <c r="C36" s="11">
        <f t="shared" si="0"/>
        <v>4071</v>
      </c>
    </row>
    <row r="37" spans="2:3" x14ac:dyDescent="0.3">
      <c r="B37" s="1" t="s">
        <v>192</v>
      </c>
      <c r="C37" s="11">
        <f t="shared" si="0"/>
        <v>4068</v>
      </c>
    </row>
    <row r="38" spans="2:3" x14ac:dyDescent="0.3">
      <c r="B38" s="1" t="s">
        <v>192</v>
      </c>
      <c r="C38" s="11">
        <f t="shared" si="0"/>
        <v>4068</v>
      </c>
    </row>
    <row r="39" spans="2:3" x14ac:dyDescent="0.3">
      <c r="B39" s="1" t="s">
        <v>190</v>
      </c>
      <c r="C39" s="11">
        <f t="shared" si="0"/>
        <v>4071</v>
      </c>
    </row>
    <row r="40" spans="2:3" x14ac:dyDescent="0.3">
      <c r="B40" s="1" t="s">
        <v>193</v>
      </c>
      <c r="C40" s="11">
        <f t="shared" si="0"/>
        <v>4065</v>
      </c>
    </row>
    <row r="41" spans="2:3" x14ac:dyDescent="0.3">
      <c r="B41" s="1" t="s">
        <v>188</v>
      </c>
      <c r="C41" s="11">
        <f t="shared" si="0"/>
        <v>4070</v>
      </c>
    </row>
    <row r="42" spans="2:3" x14ac:dyDescent="0.3">
      <c r="B42" s="1" t="s">
        <v>190</v>
      </c>
      <c r="C42" s="11">
        <f t="shared" si="0"/>
        <v>4071</v>
      </c>
    </row>
    <row r="43" spans="2:3" x14ac:dyDescent="0.3">
      <c r="B43" s="1" t="s">
        <v>191</v>
      </c>
      <c r="C43" s="11">
        <f t="shared" si="0"/>
        <v>4072</v>
      </c>
    </row>
    <row r="44" spans="2:3" x14ac:dyDescent="0.3">
      <c r="B44" s="1" t="s">
        <v>192</v>
      </c>
      <c r="C44" s="11">
        <f t="shared" si="0"/>
        <v>4068</v>
      </c>
    </row>
    <row r="45" spans="2:3" x14ac:dyDescent="0.3">
      <c r="B45" s="1" t="s">
        <v>190</v>
      </c>
      <c r="C45" s="11">
        <f t="shared" si="0"/>
        <v>4071</v>
      </c>
    </row>
    <row r="46" spans="2:3" x14ac:dyDescent="0.3">
      <c r="B46" s="1" t="s">
        <v>188</v>
      </c>
      <c r="C46" s="11">
        <f t="shared" si="0"/>
        <v>4070</v>
      </c>
    </row>
    <row r="47" spans="2:3" x14ac:dyDescent="0.3">
      <c r="B47" s="1" t="s">
        <v>188</v>
      </c>
      <c r="C47" s="11">
        <f t="shared" si="0"/>
        <v>4070</v>
      </c>
    </row>
    <row r="48" spans="2:3" x14ac:dyDescent="0.3">
      <c r="B48" s="1" t="s">
        <v>186</v>
      </c>
      <c r="C48" s="11">
        <f t="shared" si="0"/>
        <v>4069</v>
      </c>
    </row>
    <row r="49" spans="2:3" x14ac:dyDescent="0.3">
      <c r="B49" s="1" t="s">
        <v>188</v>
      </c>
      <c r="C49" s="11">
        <f t="shared" si="0"/>
        <v>4070</v>
      </c>
    </row>
    <row r="50" spans="2:3" x14ac:dyDescent="0.3">
      <c r="B50" s="1" t="s">
        <v>190</v>
      </c>
      <c r="C50" s="11">
        <f t="shared" si="0"/>
        <v>4071</v>
      </c>
    </row>
    <row r="51" spans="2:3" x14ac:dyDescent="0.3">
      <c r="B51" s="1" t="s">
        <v>193</v>
      </c>
      <c r="C51" s="11">
        <f t="shared" si="0"/>
        <v>4065</v>
      </c>
    </row>
    <row r="52" spans="2:3" x14ac:dyDescent="0.3">
      <c r="B52" s="1" t="s">
        <v>194</v>
      </c>
      <c r="C52" s="11">
        <f t="shared" si="0"/>
        <v>4073</v>
      </c>
    </row>
    <row r="53" spans="2:3" x14ac:dyDescent="0.3">
      <c r="B53" s="1" t="s">
        <v>190</v>
      </c>
      <c r="C53" s="11">
        <f t="shared" si="0"/>
        <v>4071</v>
      </c>
    </row>
    <row r="54" spans="2:3" x14ac:dyDescent="0.3">
      <c r="B54" s="1" t="s">
        <v>188</v>
      </c>
      <c r="C54" s="11">
        <f t="shared" si="0"/>
        <v>4070</v>
      </c>
    </row>
    <row r="55" spans="2:3" x14ac:dyDescent="0.3">
      <c r="B55" s="1" t="s">
        <v>186</v>
      </c>
      <c r="C55" s="11">
        <f t="shared" si="0"/>
        <v>4069</v>
      </c>
    </row>
    <row r="56" spans="2:3" x14ac:dyDescent="0.3">
      <c r="B56" s="1" t="s">
        <v>191</v>
      </c>
      <c r="C56" s="11">
        <f t="shared" si="0"/>
        <v>4072</v>
      </c>
    </row>
    <row r="57" spans="2:3" x14ac:dyDescent="0.3">
      <c r="B57" s="1" t="s">
        <v>188</v>
      </c>
      <c r="C57" s="11">
        <f t="shared" si="0"/>
        <v>4070</v>
      </c>
    </row>
    <row r="58" spans="2:3" x14ac:dyDescent="0.3">
      <c r="B58" s="1" t="s">
        <v>190</v>
      </c>
      <c r="C58" s="11">
        <f t="shared" si="0"/>
        <v>4071</v>
      </c>
    </row>
    <row r="59" spans="2:3" x14ac:dyDescent="0.3">
      <c r="B59" s="1" t="s">
        <v>188</v>
      </c>
      <c r="C59" s="11">
        <f t="shared" si="0"/>
        <v>4070</v>
      </c>
    </row>
    <row r="60" spans="2:3" x14ac:dyDescent="0.3">
      <c r="B60" s="1" t="s">
        <v>192</v>
      </c>
      <c r="C60" s="11">
        <f t="shared" si="0"/>
        <v>4068</v>
      </c>
    </row>
    <row r="61" spans="2:3" x14ac:dyDescent="0.3">
      <c r="B61" s="1" t="s">
        <v>190</v>
      </c>
      <c r="C61" s="11">
        <f t="shared" si="0"/>
        <v>4071</v>
      </c>
    </row>
    <row r="62" spans="2:3" x14ac:dyDescent="0.3">
      <c r="B62" s="1" t="s">
        <v>188</v>
      </c>
      <c r="C62" s="11">
        <f t="shared" si="0"/>
        <v>4070</v>
      </c>
    </row>
    <row r="63" spans="2:3" x14ac:dyDescent="0.3">
      <c r="B63" s="1" t="s">
        <v>190</v>
      </c>
      <c r="C63" s="11">
        <f t="shared" si="0"/>
        <v>4071</v>
      </c>
    </row>
    <row r="64" spans="2:3" x14ac:dyDescent="0.3">
      <c r="B64" s="1" t="s">
        <v>188</v>
      </c>
      <c r="C64" s="11">
        <f t="shared" si="0"/>
        <v>4070</v>
      </c>
    </row>
    <row r="65" spans="2:3" x14ac:dyDescent="0.3">
      <c r="B65" s="1" t="s">
        <v>191</v>
      </c>
      <c r="C65" s="11">
        <f t="shared" si="0"/>
        <v>4072</v>
      </c>
    </row>
    <row r="66" spans="2:3" x14ac:dyDescent="0.3">
      <c r="B66" s="1" t="s">
        <v>190</v>
      </c>
      <c r="C66" s="11">
        <f t="shared" si="0"/>
        <v>4071</v>
      </c>
    </row>
    <row r="67" spans="2:3" x14ac:dyDescent="0.3">
      <c r="B67" s="1" t="s">
        <v>186</v>
      </c>
      <c r="C67" s="11">
        <f t="shared" si="0"/>
        <v>4069</v>
      </c>
    </row>
    <row r="68" spans="2:3" x14ac:dyDescent="0.3">
      <c r="B68" s="1" t="s">
        <v>188</v>
      </c>
      <c r="C68" s="11">
        <f t="shared" ref="C68:C131" si="1">HEX2DEC(B68)</f>
        <v>4070</v>
      </c>
    </row>
    <row r="69" spans="2:3" x14ac:dyDescent="0.3">
      <c r="B69" s="1" t="s">
        <v>191</v>
      </c>
      <c r="C69" s="11">
        <f t="shared" si="1"/>
        <v>4072</v>
      </c>
    </row>
    <row r="70" spans="2:3" x14ac:dyDescent="0.3">
      <c r="B70" s="1" t="s">
        <v>186</v>
      </c>
      <c r="C70" s="11">
        <f t="shared" si="1"/>
        <v>4069</v>
      </c>
    </row>
    <row r="71" spans="2:3" x14ac:dyDescent="0.3">
      <c r="B71" s="1" t="s">
        <v>190</v>
      </c>
      <c r="C71" s="11">
        <f t="shared" si="1"/>
        <v>4071</v>
      </c>
    </row>
    <row r="72" spans="2:3" x14ac:dyDescent="0.3">
      <c r="B72" s="1" t="s">
        <v>186</v>
      </c>
      <c r="C72" s="11">
        <f t="shared" si="1"/>
        <v>4069</v>
      </c>
    </row>
    <row r="73" spans="2:3" x14ac:dyDescent="0.3">
      <c r="B73" s="1" t="s">
        <v>187</v>
      </c>
      <c r="C73" s="11">
        <f t="shared" si="1"/>
        <v>4074</v>
      </c>
    </row>
    <row r="74" spans="2:3" x14ac:dyDescent="0.3">
      <c r="B74" s="1" t="s">
        <v>190</v>
      </c>
      <c r="C74" s="11">
        <f t="shared" si="1"/>
        <v>4071</v>
      </c>
    </row>
    <row r="75" spans="2:3" x14ac:dyDescent="0.3">
      <c r="B75" s="1" t="s">
        <v>188</v>
      </c>
      <c r="C75" s="11">
        <f t="shared" si="1"/>
        <v>4070</v>
      </c>
    </row>
    <row r="76" spans="2:3" x14ac:dyDescent="0.3">
      <c r="B76" s="1" t="s">
        <v>186</v>
      </c>
      <c r="C76" s="11">
        <f t="shared" si="1"/>
        <v>4069</v>
      </c>
    </row>
    <row r="77" spans="2:3" x14ac:dyDescent="0.3">
      <c r="B77" s="1" t="s">
        <v>190</v>
      </c>
      <c r="C77" s="11">
        <f t="shared" si="1"/>
        <v>4071</v>
      </c>
    </row>
    <row r="78" spans="2:3" x14ac:dyDescent="0.3">
      <c r="B78" s="1" t="s">
        <v>194</v>
      </c>
      <c r="C78" s="11">
        <f t="shared" si="1"/>
        <v>4073</v>
      </c>
    </row>
    <row r="79" spans="2:3" x14ac:dyDescent="0.3">
      <c r="B79" s="1" t="s">
        <v>190</v>
      </c>
      <c r="C79" s="11">
        <f t="shared" si="1"/>
        <v>4071</v>
      </c>
    </row>
    <row r="80" spans="2:3" x14ac:dyDescent="0.3">
      <c r="B80" s="1" t="s">
        <v>191</v>
      </c>
      <c r="C80" s="11">
        <f t="shared" si="1"/>
        <v>4072</v>
      </c>
    </row>
    <row r="81" spans="2:3" x14ac:dyDescent="0.3">
      <c r="B81" s="1" t="s">
        <v>188</v>
      </c>
      <c r="C81" s="11">
        <f t="shared" si="1"/>
        <v>4070</v>
      </c>
    </row>
    <row r="82" spans="2:3" x14ac:dyDescent="0.3">
      <c r="B82" s="1" t="s">
        <v>188</v>
      </c>
      <c r="C82" s="11">
        <f t="shared" si="1"/>
        <v>4070</v>
      </c>
    </row>
    <row r="83" spans="2:3" x14ac:dyDescent="0.3">
      <c r="B83" s="1" t="s">
        <v>186</v>
      </c>
      <c r="C83" s="11">
        <f t="shared" si="1"/>
        <v>4069</v>
      </c>
    </row>
    <row r="84" spans="2:3" x14ac:dyDescent="0.3">
      <c r="B84" s="1" t="s">
        <v>191</v>
      </c>
      <c r="C84" s="11">
        <f t="shared" si="1"/>
        <v>4072</v>
      </c>
    </row>
    <row r="85" spans="2:3" x14ac:dyDescent="0.3">
      <c r="B85" s="1" t="s">
        <v>188</v>
      </c>
      <c r="C85" s="11">
        <f t="shared" si="1"/>
        <v>4070</v>
      </c>
    </row>
    <row r="86" spans="2:3" x14ac:dyDescent="0.3">
      <c r="B86" s="1" t="s">
        <v>192</v>
      </c>
      <c r="C86" s="11">
        <f t="shared" si="1"/>
        <v>4068</v>
      </c>
    </row>
    <row r="87" spans="2:3" x14ac:dyDescent="0.3">
      <c r="B87" s="1" t="s">
        <v>188</v>
      </c>
      <c r="C87" s="11">
        <f t="shared" si="1"/>
        <v>4070</v>
      </c>
    </row>
    <row r="88" spans="2:3" x14ac:dyDescent="0.3">
      <c r="B88" s="1" t="s">
        <v>192</v>
      </c>
      <c r="C88" s="11">
        <f t="shared" si="1"/>
        <v>4068</v>
      </c>
    </row>
    <row r="89" spans="2:3" x14ac:dyDescent="0.3">
      <c r="B89" s="1" t="s">
        <v>190</v>
      </c>
      <c r="C89" s="11">
        <f t="shared" si="1"/>
        <v>4071</v>
      </c>
    </row>
    <row r="90" spans="2:3" x14ac:dyDescent="0.3">
      <c r="B90" s="1" t="s">
        <v>190</v>
      </c>
      <c r="C90" s="11">
        <f t="shared" si="1"/>
        <v>4071</v>
      </c>
    </row>
    <row r="91" spans="2:3" x14ac:dyDescent="0.3">
      <c r="B91" s="1" t="s">
        <v>190</v>
      </c>
      <c r="C91" s="11">
        <f t="shared" si="1"/>
        <v>4071</v>
      </c>
    </row>
    <row r="92" spans="2:3" x14ac:dyDescent="0.3">
      <c r="B92" s="1" t="s">
        <v>188</v>
      </c>
      <c r="C92" s="11">
        <f t="shared" si="1"/>
        <v>4070</v>
      </c>
    </row>
    <row r="93" spans="2:3" x14ac:dyDescent="0.3">
      <c r="B93" s="1" t="s">
        <v>194</v>
      </c>
      <c r="C93" s="11">
        <f t="shared" si="1"/>
        <v>4073</v>
      </c>
    </row>
    <row r="94" spans="2:3" x14ac:dyDescent="0.3">
      <c r="B94" s="1" t="s">
        <v>191</v>
      </c>
      <c r="C94" s="11">
        <f t="shared" si="1"/>
        <v>4072</v>
      </c>
    </row>
    <row r="95" spans="2:3" x14ac:dyDescent="0.3">
      <c r="B95" s="1" t="s">
        <v>194</v>
      </c>
      <c r="C95" s="11">
        <f t="shared" si="1"/>
        <v>4073</v>
      </c>
    </row>
    <row r="96" spans="2:3" x14ac:dyDescent="0.3">
      <c r="B96" s="1" t="s">
        <v>191</v>
      </c>
      <c r="C96" s="11">
        <f t="shared" si="1"/>
        <v>4072</v>
      </c>
    </row>
    <row r="97" spans="2:3" x14ac:dyDescent="0.3">
      <c r="B97" s="1" t="s">
        <v>188</v>
      </c>
      <c r="C97" s="11">
        <f t="shared" si="1"/>
        <v>4070</v>
      </c>
    </row>
    <row r="98" spans="2:3" x14ac:dyDescent="0.3">
      <c r="B98" s="1" t="s">
        <v>190</v>
      </c>
      <c r="C98" s="11">
        <f t="shared" si="1"/>
        <v>4071</v>
      </c>
    </row>
    <row r="99" spans="2:3" x14ac:dyDescent="0.3">
      <c r="B99" s="1" t="s">
        <v>188</v>
      </c>
      <c r="C99" s="11">
        <f t="shared" si="1"/>
        <v>4070</v>
      </c>
    </row>
    <row r="100" spans="2:3" x14ac:dyDescent="0.3">
      <c r="B100" s="1" t="s">
        <v>188</v>
      </c>
      <c r="C100" s="11">
        <f t="shared" si="1"/>
        <v>4070</v>
      </c>
    </row>
    <row r="101" spans="2:3" x14ac:dyDescent="0.3">
      <c r="B101" s="1" t="s">
        <v>190</v>
      </c>
      <c r="C101" s="11">
        <f t="shared" si="1"/>
        <v>4071</v>
      </c>
    </row>
    <row r="102" spans="2:3" x14ac:dyDescent="0.3">
      <c r="B102" s="1" t="s">
        <v>189</v>
      </c>
      <c r="C102" s="11">
        <f t="shared" si="1"/>
        <v>4067</v>
      </c>
    </row>
    <row r="103" spans="2:3" x14ac:dyDescent="0.3">
      <c r="B103" s="1" t="s">
        <v>194</v>
      </c>
      <c r="C103" s="11">
        <f t="shared" si="1"/>
        <v>4073</v>
      </c>
    </row>
    <row r="104" spans="2:3" x14ac:dyDescent="0.3">
      <c r="B104" s="1" t="s">
        <v>188</v>
      </c>
      <c r="C104" s="11">
        <f t="shared" si="1"/>
        <v>4070</v>
      </c>
    </row>
    <row r="105" spans="2:3" x14ac:dyDescent="0.3">
      <c r="B105" s="1" t="s">
        <v>191</v>
      </c>
      <c r="C105" s="11">
        <f t="shared" si="1"/>
        <v>4072</v>
      </c>
    </row>
    <row r="106" spans="2:3" x14ac:dyDescent="0.3">
      <c r="B106" s="1" t="s">
        <v>188</v>
      </c>
      <c r="C106" s="11">
        <f t="shared" si="1"/>
        <v>4070</v>
      </c>
    </row>
    <row r="107" spans="2:3" x14ac:dyDescent="0.3">
      <c r="B107" s="1" t="s">
        <v>186</v>
      </c>
      <c r="C107" s="11">
        <f t="shared" si="1"/>
        <v>4069</v>
      </c>
    </row>
    <row r="108" spans="2:3" x14ac:dyDescent="0.3">
      <c r="B108" s="1" t="s">
        <v>188</v>
      </c>
      <c r="C108" s="11">
        <f t="shared" si="1"/>
        <v>4070</v>
      </c>
    </row>
    <row r="109" spans="2:3" x14ac:dyDescent="0.3">
      <c r="B109" s="1" t="s">
        <v>188</v>
      </c>
      <c r="C109" s="11">
        <f t="shared" si="1"/>
        <v>4070</v>
      </c>
    </row>
    <row r="110" spans="2:3" x14ac:dyDescent="0.3">
      <c r="B110" s="1" t="s">
        <v>186</v>
      </c>
      <c r="C110" s="11">
        <f t="shared" si="1"/>
        <v>4069</v>
      </c>
    </row>
    <row r="111" spans="2:3" x14ac:dyDescent="0.3">
      <c r="B111" s="1" t="s">
        <v>188</v>
      </c>
      <c r="C111" s="11">
        <f t="shared" si="1"/>
        <v>4070</v>
      </c>
    </row>
    <row r="112" spans="2:3" x14ac:dyDescent="0.3">
      <c r="B112" s="1" t="s">
        <v>192</v>
      </c>
      <c r="C112" s="11">
        <f t="shared" si="1"/>
        <v>4068</v>
      </c>
    </row>
    <row r="113" spans="2:3" x14ac:dyDescent="0.3">
      <c r="B113" s="1" t="s">
        <v>188</v>
      </c>
      <c r="C113" s="11">
        <f t="shared" si="1"/>
        <v>4070</v>
      </c>
    </row>
    <row r="114" spans="2:3" x14ac:dyDescent="0.3">
      <c r="B114" s="1" t="s">
        <v>190</v>
      </c>
      <c r="C114" s="11">
        <f t="shared" si="1"/>
        <v>4071</v>
      </c>
    </row>
    <row r="115" spans="2:3" x14ac:dyDescent="0.3">
      <c r="B115" s="1" t="s">
        <v>186</v>
      </c>
      <c r="C115" s="11">
        <f t="shared" si="1"/>
        <v>4069</v>
      </c>
    </row>
    <row r="116" spans="2:3" x14ac:dyDescent="0.3">
      <c r="B116" s="1" t="s">
        <v>191</v>
      </c>
      <c r="C116" s="11">
        <f t="shared" si="1"/>
        <v>4072</v>
      </c>
    </row>
    <row r="117" spans="2:3" x14ac:dyDescent="0.3">
      <c r="B117" s="1" t="s">
        <v>186</v>
      </c>
      <c r="C117" s="11">
        <f t="shared" si="1"/>
        <v>4069</v>
      </c>
    </row>
    <row r="118" spans="2:3" x14ac:dyDescent="0.3">
      <c r="B118" s="1" t="s">
        <v>191</v>
      </c>
      <c r="C118" s="11">
        <f t="shared" si="1"/>
        <v>4072</v>
      </c>
    </row>
    <row r="119" spans="2:3" x14ac:dyDescent="0.3">
      <c r="B119" s="1" t="s">
        <v>191</v>
      </c>
      <c r="C119" s="11">
        <f t="shared" si="1"/>
        <v>4072</v>
      </c>
    </row>
    <row r="120" spans="2:3" x14ac:dyDescent="0.3">
      <c r="B120" s="1" t="s">
        <v>188</v>
      </c>
      <c r="C120" s="11">
        <f t="shared" si="1"/>
        <v>4070</v>
      </c>
    </row>
    <row r="121" spans="2:3" x14ac:dyDescent="0.3">
      <c r="B121" s="1" t="s">
        <v>191</v>
      </c>
      <c r="C121" s="11">
        <f t="shared" si="1"/>
        <v>4072</v>
      </c>
    </row>
    <row r="122" spans="2:3" x14ac:dyDescent="0.3">
      <c r="B122" s="1" t="s">
        <v>191</v>
      </c>
      <c r="C122" s="11">
        <f t="shared" si="1"/>
        <v>4072</v>
      </c>
    </row>
    <row r="123" spans="2:3" x14ac:dyDescent="0.3">
      <c r="B123" s="1" t="s">
        <v>191</v>
      </c>
      <c r="C123" s="11">
        <f t="shared" si="1"/>
        <v>4072</v>
      </c>
    </row>
    <row r="124" spans="2:3" x14ac:dyDescent="0.3">
      <c r="B124" s="1" t="s">
        <v>188</v>
      </c>
      <c r="C124" s="11">
        <f t="shared" si="1"/>
        <v>4070</v>
      </c>
    </row>
    <row r="125" spans="2:3" x14ac:dyDescent="0.3">
      <c r="B125" s="1" t="s">
        <v>186</v>
      </c>
      <c r="C125" s="11">
        <f t="shared" si="1"/>
        <v>4069</v>
      </c>
    </row>
    <row r="126" spans="2:3" x14ac:dyDescent="0.3">
      <c r="B126" s="1" t="s">
        <v>192</v>
      </c>
      <c r="C126" s="11">
        <f t="shared" si="1"/>
        <v>4068</v>
      </c>
    </row>
    <row r="127" spans="2:3" x14ac:dyDescent="0.3">
      <c r="B127" s="1" t="s">
        <v>189</v>
      </c>
      <c r="C127" s="11">
        <f t="shared" si="1"/>
        <v>4067</v>
      </c>
    </row>
    <row r="128" spans="2:3" x14ac:dyDescent="0.3">
      <c r="B128" s="1" t="s">
        <v>190</v>
      </c>
      <c r="C128" s="11">
        <f t="shared" si="1"/>
        <v>4071</v>
      </c>
    </row>
    <row r="129" spans="2:3" x14ac:dyDescent="0.3">
      <c r="B129" s="1" t="s">
        <v>186</v>
      </c>
      <c r="C129" s="11">
        <f t="shared" si="1"/>
        <v>4069</v>
      </c>
    </row>
    <row r="130" spans="2:3" x14ac:dyDescent="0.3">
      <c r="B130" s="1" t="s">
        <v>194</v>
      </c>
      <c r="C130" s="11">
        <f t="shared" si="1"/>
        <v>4073</v>
      </c>
    </row>
    <row r="131" spans="2:3" x14ac:dyDescent="0.3">
      <c r="B131" s="1" t="s">
        <v>188</v>
      </c>
      <c r="C131" s="11">
        <f t="shared" si="1"/>
        <v>4070</v>
      </c>
    </row>
    <row r="132" spans="2:3" x14ac:dyDescent="0.3">
      <c r="B132" s="1" t="s">
        <v>186</v>
      </c>
      <c r="C132" s="11">
        <f t="shared" ref="C132:C195" si="2">HEX2DEC(B132)</f>
        <v>4069</v>
      </c>
    </row>
    <row r="133" spans="2:3" x14ac:dyDescent="0.3">
      <c r="B133" s="1" t="s">
        <v>188</v>
      </c>
      <c r="C133" s="11">
        <f t="shared" si="2"/>
        <v>4070</v>
      </c>
    </row>
    <row r="134" spans="2:3" x14ac:dyDescent="0.3">
      <c r="B134" s="1" t="s">
        <v>192</v>
      </c>
      <c r="C134" s="11">
        <f t="shared" si="2"/>
        <v>4068</v>
      </c>
    </row>
    <row r="135" spans="2:3" x14ac:dyDescent="0.3">
      <c r="B135" s="1" t="s">
        <v>186</v>
      </c>
      <c r="C135" s="11">
        <f t="shared" si="2"/>
        <v>4069</v>
      </c>
    </row>
    <row r="136" spans="2:3" x14ac:dyDescent="0.3">
      <c r="B136" s="1" t="s">
        <v>190</v>
      </c>
      <c r="C136" s="11">
        <f t="shared" si="2"/>
        <v>4071</v>
      </c>
    </row>
    <row r="137" spans="2:3" x14ac:dyDescent="0.3">
      <c r="B137" s="1" t="s">
        <v>190</v>
      </c>
      <c r="C137" s="11">
        <f t="shared" si="2"/>
        <v>4071</v>
      </c>
    </row>
    <row r="138" spans="2:3" x14ac:dyDescent="0.3">
      <c r="B138" s="1" t="s">
        <v>188</v>
      </c>
      <c r="C138" s="11">
        <f t="shared" si="2"/>
        <v>4070</v>
      </c>
    </row>
    <row r="139" spans="2:3" x14ac:dyDescent="0.3">
      <c r="B139" s="1" t="s">
        <v>186</v>
      </c>
      <c r="C139" s="11">
        <f t="shared" si="2"/>
        <v>4069</v>
      </c>
    </row>
    <row r="140" spans="2:3" x14ac:dyDescent="0.3">
      <c r="B140" s="1" t="s">
        <v>188</v>
      </c>
      <c r="C140" s="11">
        <f t="shared" si="2"/>
        <v>4070</v>
      </c>
    </row>
    <row r="141" spans="2:3" x14ac:dyDescent="0.3">
      <c r="B141" s="1" t="s">
        <v>190</v>
      </c>
      <c r="C141" s="11">
        <f t="shared" si="2"/>
        <v>4071</v>
      </c>
    </row>
    <row r="142" spans="2:3" x14ac:dyDescent="0.3">
      <c r="B142" s="1" t="s">
        <v>192</v>
      </c>
      <c r="C142" s="11">
        <f t="shared" si="2"/>
        <v>4068</v>
      </c>
    </row>
    <row r="143" spans="2:3" x14ac:dyDescent="0.3">
      <c r="B143" s="1" t="s">
        <v>191</v>
      </c>
      <c r="C143" s="11">
        <f t="shared" si="2"/>
        <v>4072</v>
      </c>
    </row>
    <row r="144" spans="2:3" x14ac:dyDescent="0.3">
      <c r="B144" s="1" t="s">
        <v>187</v>
      </c>
      <c r="C144" s="11">
        <f t="shared" si="2"/>
        <v>4074</v>
      </c>
    </row>
    <row r="145" spans="2:3" x14ac:dyDescent="0.3">
      <c r="B145" s="1" t="s">
        <v>190</v>
      </c>
      <c r="C145" s="11">
        <f t="shared" si="2"/>
        <v>4071</v>
      </c>
    </row>
    <row r="146" spans="2:3" x14ac:dyDescent="0.3">
      <c r="B146" s="1" t="s">
        <v>188</v>
      </c>
      <c r="C146" s="11">
        <f t="shared" si="2"/>
        <v>4070</v>
      </c>
    </row>
    <row r="147" spans="2:3" x14ac:dyDescent="0.3">
      <c r="B147" s="1" t="s">
        <v>188</v>
      </c>
      <c r="C147" s="11">
        <f t="shared" si="2"/>
        <v>4070</v>
      </c>
    </row>
    <row r="148" spans="2:3" x14ac:dyDescent="0.3">
      <c r="B148" s="1" t="s">
        <v>194</v>
      </c>
      <c r="C148" s="11">
        <f t="shared" si="2"/>
        <v>4073</v>
      </c>
    </row>
    <row r="149" spans="2:3" x14ac:dyDescent="0.3">
      <c r="B149" s="1" t="s">
        <v>190</v>
      </c>
      <c r="C149" s="11">
        <f t="shared" si="2"/>
        <v>4071</v>
      </c>
    </row>
    <row r="150" spans="2:3" x14ac:dyDescent="0.3">
      <c r="B150" s="1" t="s">
        <v>188</v>
      </c>
      <c r="C150" s="11">
        <f t="shared" si="2"/>
        <v>4070</v>
      </c>
    </row>
    <row r="151" spans="2:3" x14ac:dyDescent="0.3">
      <c r="B151" s="1" t="s">
        <v>188</v>
      </c>
      <c r="C151" s="11">
        <f t="shared" si="2"/>
        <v>4070</v>
      </c>
    </row>
    <row r="152" spans="2:3" x14ac:dyDescent="0.3">
      <c r="B152" s="1" t="s">
        <v>188</v>
      </c>
      <c r="C152" s="11">
        <f t="shared" si="2"/>
        <v>4070</v>
      </c>
    </row>
    <row r="153" spans="2:3" x14ac:dyDescent="0.3">
      <c r="B153" s="1" t="s">
        <v>186</v>
      </c>
      <c r="C153" s="11">
        <f t="shared" si="2"/>
        <v>4069</v>
      </c>
    </row>
    <row r="154" spans="2:3" x14ac:dyDescent="0.3">
      <c r="B154" s="1" t="s">
        <v>187</v>
      </c>
      <c r="C154" s="11">
        <f t="shared" si="2"/>
        <v>4074</v>
      </c>
    </row>
    <row r="155" spans="2:3" x14ac:dyDescent="0.3">
      <c r="B155" s="1" t="s">
        <v>192</v>
      </c>
      <c r="C155" s="11">
        <f t="shared" si="2"/>
        <v>4068</v>
      </c>
    </row>
    <row r="156" spans="2:3" x14ac:dyDescent="0.3">
      <c r="B156" s="1" t="s">
        <v>186</v>
      </c>
      <c r="C156" s="11">
        <f t="shared" si="2"/>
        <v>4069</v>
      </c>
    </row>
    <row r="157" spans="2:3" x14ac:dyDescent="0.3">
      <c r="B157" s="1" t="s">
        <v>190</v>
      </c>
      <c r="C157" s="11">
        <f t="shared" si="2"/>
        <v>4071</v>
      </c>
    </row>
    <row r="158" spans="2:3" x14ac:dyDescent="0.3">
      <c r="B158" s="1" t="s">
        <v>187</v>
      </c>
      <c r="C158" s="11">
        <f t="shared" si="2"/>
        <v>4074</v>
      </c>
    </row>
    <row r="159" spans="2:3" x14ac:dyDescent="0.3">
      <c r="B159" s="1" t="s">
        <v>194</v>
      </c>
      <c r="C159" s="11">
        <f t="shared" si="2"/>
        <v>4073</v>
      </c>
    </row>
    <row r="160" spans="2:3" x14ac:dyDescent="0.3">
      <c r="B160" s="1" t="s">
        <v>194</v>
      </c>
      <c r="C160" s="11">
        <f t="shared" si="2"/>
        <v>4073</v>
      </c>
    </row>
    <row r="161" spans="2:3" x14ac:dyDescent="0.3">
      <c r="B161" s="1" t="s">
        <v>186</v>
      </c>
      <c r="C161" s="11">
        <f t="shared" si="2"/>
        <v>4069</v>
      </c>
    </row>
    <row r="162" spans="2:3" x14ac:dyDescent="0.3">
      <c r="B162" s="1" t="s">
        <v>192</v>
      </c>
      <c r="C162" s="11">
        <f t="shared" si="2"/>
        <v>4068</v>
      </c>
    </row>
    <row r="163" spans="2:3" x14ac:dyDescent="0.3">
      <c r="B163" s="1" t="s">
        <v>187</v>
      </c>
      <c r="C163" s="11">
        <f t="shared" si="2"/>
        <v>4074</v>
      </c>
    </row>
    <row r="164" spans="2:3" x14ac:dyDescent="0.3">
      <c r="B164" s="1" t="s">
        <v>188</v>
      </c>
      <c r="C164" s="11">
        <f t="shared" si="2"/>
        <v>4070</v>
      </c>
    </row>
    <row r="165" spans="2:3" x14ac:dyDescent="0.3">
      <c r="B165" s="1" t="s">
        <v>194</v>
      </c>
      <c r="C165" s="11">
        <f t="shared" si="2"/>
        <v>4073</v>
      </c>
    </row>
    <row r="166" spans="2:3" x14ac:dyDescent="0.3">
      <c r="B166" s="1" t="s">
        <v>188</v>
      </c>
      <c r="C166" s="11">
        <f t="shared" si="2"/>
        <v>4070</v>
      </c>
    </row>
    <row r="167" spans="2:3" x14ac:dyDescent="0.3">
      <c r="B167" s="1" t="s">
        <v>191</v>
      </c>
      <c r="C167" s="11">
        <f t="shared" si="2"/>
        <v>4072</v>
      </c>
    </row>
    <row r="168" spans="2:3" x14ac:dyDescent="0.3">
      <c r="B168" s="1" t="s">
        <v>188</v>
      </c>
      <c r="C168" s="11">
        <f t="shared" si="2"/>
        <v>4070</v>
      </c>
    </row>
    <row r="169" spans="2:3" x14ac:dyDescent="0.3">
      <c r="B169" s="1" t="s">
        <v>188</v>
      </c>
      <c r="C169" s="11">
        <f t="shared" si="2"/>
        <v>4070</v>
      </c>
    </row>
    <row r="170" spans="2:3" x14ac:dyDescent="0.3">
      <c r="B170" s="1" t="s">
        <v>186</v>
      </c>
      <c r="C170" s="11">
        <f t="shared" si="2"/>
        <v>4069</v>
      </c>
    </row>
    <row r="171" spans="2:3" x14ac:dyDescent="0.3">
      <c r="B171" s="1" t="s">
        <v>189</v>
      </c>
      <c r="C171" s="11">
        <f t="shared" si="2"/>
        <v>4067</v>
      </c>
    </row>
    <row r="172" spans="2:3" x14ac:dyDescent="0.3">
      <c r="B172" s="1" t="s">
        <v>186</v>
      </c>
      <c r="C172" s="11">
        <f t="shared" si="2"/>
        <v>4069</v>
      </c>
    </row>
    <row r="173" spans="2:3" x14ac:dyDescent="0.3">
      <c r="B173" s="1" t="s">
        <v>188</v>
      </c>
      <c r="C173" s="11">
        <f t="shared" si="2"/>
        <v>4070</v>
      </c>
    </row>
    <row r="174" spans="2:3" x14ac:dyDescent="0.3">
      <c r="B174" s="1" t="s">
        <v>186</v>
      </c>
      <c r="C174" s="11">
        <f t="shared" si="2"/>
        <v>4069</v>
      </c>
    </row>
    <row r="175" spans="2:3" x14ac:dyDescent="0.3">
      <c r="B175" s="1" t="s">
        <v>189</v>
      </c>
      <c r="C175" s="11">
        <f t="shared" si="2"/>
        <v>4067</v>
      </c>
    </row>
    <row r="176" spans="2:3" x14ac:dyDescent="0.3">
      <c r="B176" s="1" t="s">
        <v>191</v>
      </c>
      <c r="C176" s="11">
        <f t="shared" si="2"/>
        <v>4072</v>
      </c>
    </row>
    <row r="177" spans="2:3" x14ac:dyDescent="0.3">
      <c r="B177" s="1" t="s">
        <v>191</v>
      </c>
      <c r="C177" s="11">
        <f t="shared" si="2"/>
        <v>4072</v>
      </c>
    </row>
    <row r="178" spans="2:3" x14ac:dyDescent="0.3">
      <c r="B178" s="1" t="s">
        <v>188</v>
      </c>
      <c r="C178" s="11">
        <f t="shared" si="2"/>
        <v>4070</v>
      </c>
    </row>
    <row r="179" spans="2:3" x14ac:dyDescent="0.3">
      <c r="B179" s="1" t="s">
        <v>192</v>
      </c>
      <c r="C179" s="11">
        <f t="shared" si="2"/>
        <v>4068</v>
      </c>
    </row>
    <row r="180" spans="2:3" x14ac:dyDescent="0.3">
      <c r="B180" s="1" t="s">
        <v>192</v>
      </c>
      <c r="C180" s="11">
        <f t="shared" si="2"/>
        <v>4068</v>
      </c>
    </row>
    <row r="181" spans="2:3" x14ac:dyDescent="0.3">
      <c r="B181" s="1" t="s">
        <v>192</v>
      </c>
      <c r="C181" s="11">
        <f t="shared" si="2"/>
        <v>4068</v>
      </c>
    </row>
    <row r="182" spans="2:3" x14ac:dyDescent="0.3">
      <c r="B182" s="1" t="s">
        <v>188</v>
      </c>
      <c r="C182" s="11">
        <f t="shared" si="2"/>
        <v>4070</v>
      </c>
    </row>
    <row r="183" spans="2:3" x14ac:dyDescent="0.3">
      <c r="B183" s="1" t="s">
        <v>190</v>
      </c>
      <c r="C183" s="11">
        <f t="shared" si="2"/>
        <v>4071</v>
      </c>
    </row>
    <row r="184" spans="2:3" x14ac:dyDescent="0.3">
      <c r="B184" s="1" t="s">
        <v>190</v>
      </c>
      <c r="C184" s="11">
        <f t="shared" si="2"/>
        <v>4071</v>
      </c>
    </row>
    <row r="185" spans="2:3" x14ac:dyDescent="0.3">
      <c r="B185" s="1" t="s">
        <v>195</v>
      </c>
      <c r="C185" s="11">
        <f t="shared" si="2"/>
        <v>4066</v>
      </c>
    </row>
    <row r="186" spans="2:3" x14ac:dyDescent="0.3">
      <c r="B186" s="1" t="s">
        <v>188</v>
      </c>
      <c r="C186" s="11">
        <f t="shared" si="2"/>
        <v>4070</v>
      </c>
    </row>
    <row r="187" spans="2:3" x14ac:dyDescent="0.3">
      <c r="B187" s="1" t="s">
        <v>190</v>
      </c>
      <c r="C187" s="11">
        <f t="shared" si="2"/>
        <v>4071</v>
      </c>
    </row>
    <row r="188" spans="2:3" x14ac:dyDescent="0.3">
      <c r="B188" s="1" t="s">
        <v>194</v>
      </c>
      <c r="C188" s="11">
        <f t="shared" si="2"/>
        <v>4073</v>
      </c>
    </row>
    <row r="189" spans="2:3" x14ac:dyDescent="0.3">
      <c r="B189" s="1" t="s">
        <v>191</v>
      </c>
      <c r="C189" s="11">
        <f t="shared" si="2"/>
        <v>4072</v>
      </c>
    </row>
    <row r="190" spans="2:3" x14ac:dyDescent="0.3">
      <c r="B190" s="1" t="s">
        <v>186</v>
      </c>
      <c r="C190" s="11">
        <f t="shared" si="2"/>
        <v>4069</v>
      </c>
    </row>
    <row r="191" spans="2:3" x14ac:dyDescent="0.3">
      <c r="B191" s="1" t="s">
        <v>194</v>
      </c>
      <c r="C191" s="11">
        <f t="shared" si="2"/>
        <v>4073</v>
      </c>
    </row>
    <row r="192" spans="2:3" x14ac:dyDescent="0.3">
      <c r="B192" s="1" t="s">
        <v>194</v>
      </c>
      <c r="C192" s="11">
        <f t="shared" si="2"/>
        <v>4073</v>
      </c>
    </row>
    <row r="193" spans="2:3" x14ac:dyDescent="0.3">
      <c r="B193" s="1" t="s">
        <v>191</v>
      </c>
      <c r="C193" s="11">
        <f t="shared" si="2"/>
        <v>4072</v>
      </c>
    </row>
    <row r="194" spans="2:3" x14ac:dyDescent="0.3">
      <c r="B194" s="1" t="s">
        <v>186</v>
      </c>
      <c r="C194" s="11">
        <f t="shared" si="2"/>
        <v>4069</v>
      </c>
    </row>
    <row r="195" spans="2:3" x14ac:dyDescent="0.3">
      <c r="B195" s="1" t="s">
        <v>192</v>
      </c>
      <c r="C195" s="11">
        <f t="shared" si="2"/>
        <v>4068</v>
      </c>
    </row>
    <row r="196" spans="2:3" x14ac:dyDescent="0.3">
      <c r="B196" s="1" t="s">
        <v>186</v>
      </c>
      <c r="C196" s="11">
        <f t="shared" ref="C196:C259" si="3">HEX2DEC(B196)</f>
        <v>4069</v>
      </c>
    </row>
    <row r="197" spans="2:3" x14ac:dyDescent="0.3">
      <c r="B197" s="1" t="s">
        <v>186</v>
      </c>
      <c r="C197" s="11">
        <f t="shared" si="3"/>
        <v>4069</v>
      </c>
    </row>
    <row r="198" spans="2:3" x14ac:dyDescent="0.3">
      <c r="B198" s="1" t="s">
        <v>190</v>
      </c>
      <c r="C198" s="11">
        <f t="shared" si="3"/>
        <v>4071</v>
      </c>
    </row>
    <row r="199" spans="2:3" x14ac:dyDescent="0.3">
      <c r="B199" s="1" t="s">
        <v>188</v>
      </c>
      <c r="C199" s="11">
        <f t="shared" si="3"/>
        <v>4070</v>
      </c>
    </row>
    <row r="200" spans="2:3" x14ac:dyDescent="0.3">
      <c r="B200" s="1" t="s">
        <v>186</v>
      </c>
      <c r="C200" s="11">
        <f t="shared" si="3"/>
        <v>4069</v>
      </c>
    </row>
    <row r="201" spans="2:3" x14ac:dyDescent="0.3">
      <c r="B201" s="1" t="s">
        <v>195</v>
      </c>
      <c r="C201" s="11">
        <f t="shared" si="3"/>
        <v>4066</v>
      </c>
    </row>
    <row r="202" spans="2:3" x14ac:dyDescent="0.3">
      <c r="B202" s="1" t="s">
        <v>188</v>
      </c>
      <c r="C202" s="11">
        <f t="shared" si="3"/>
        <v>4070</v>
      </c>
    </row>
    <row r="203" spans="2:3" x14ac:dyDescent="0.3">
      <c r="B203" s="1" t="s">
        <v>194</v>
      </c>
      <c r="C203" s="11">
        <f t="shared" si="3"/>
        <v>4073</v>
      </c>
    </row>
    <row r="204" spans="2:3" x14ac:dyDescent="0.3">
      <c r="B204" s="1" t="s">
        <v>190</v>
      </c>
      <c r="C204" s="11">
        <f t="shared" si="3"/>
        <v>4071</v>
      </c>
    </row>
    <row r="205" spans="2:3" x14ac:dyDescent="0.3">
      <c r="B205" s="1" t="s">
        <v>187</v>
      </c>
      <c r="C205" s="11">
        <f t="shared" si="3"/>
        <v>4074</v>
      </c>
    </row>
    <row r="206" spans="2:3" x14ac:dyDescent="0.3">
      <c r="B206" s="1" t="s">
        <v>194</v>
      </c>
      <c r="C206" s="11">
        <f t="shared" si="3"/>
        <v>4073</v>
      </c>
    </row>
    <row r="207" spans="2:3" x14ac:dyDescent="0.3">
      <c r="B207" s="1" t="s">
        <v>191</v>
      </c>
      <c r="C207" s="11">
        <f t="shared" si="3"/>
        <v>4072</v>
      </c>
    </row>
    <row r="208" spans="2:3" x14ac:dyDescent="0.3">
      <c r="B208" s="1" t="s">
        <v>186</v>
      </c>
      <c r="C208" s="11">
        <f t="shared" si="3"/>
        <v>4069</v>
      </c>
    </row>
    <row r="209" spans="2:3" x14ac:dyDescent="0.3">
      <c r="B209" s="1" t="s">
        <v>188</v>
      </c>
      <c r="C209" s="11">
        <f t="shared" si="3"/>
        <v>4070</v>
      </c>
    </row>
    <row r="210" spans="2:3" x14ac:dyDescent="0.3">
      <c r="B210" s="1" t="s">
        <v>192</v>
      </c>
      <c r="C210" s="11">
        <f t="shared" si="3"/>
        <v>4068</v>
      </c>
    </row>
    <row r="211" spans="2:3" x14ac:dyDescent="0.3">
      <c r="B211" s="1" t="s">
        <v>192</v>
      </c>
      <c r="C211" s="11">
        <f t="shared" si="3"/>
        <v>4068</v>
      </c>
    </row>
    <row r="212" spans="2:3" x14ac:dyDescent="0.3">
      <c r="B212" s="1" t="s">
        <v>192</v>
      </c>
      <c r="C212" s="11">
        <f t="shared" si="3"/>
        <v>4068</v>
      </c>
    </row>
    <row r="213" spans="2:3" x14ac:dyDescent="0.3">
      <c r="B213" s="1" t="s">
        <v>186</v>
      </c>
      <c r="C213" s="11">
        <f t="shared" si="3"/>
        <v>4069</v>
      </c>
    </row>
    <row r="214" spans="2:3" x14ac:dyDescent="0.3">
      <c r="B214" s="1" t="s">
        <v>190</v>
      </c>
      <c r="C214" s="11">
        <f t="shared" si="3"/>
        <v>4071</v>
      </c>
    </row>
    <row r="215" spans="2:3" x14ac:dyDescent="0.3">
      <c r="B215" s="1" t="s">
        <v>190</v>
      </c>
      <c r="C215" s="11">
        <f t="shared" si="3"/>
        <v>4071</v>
      </c>
    </row>
    <row r="216" spans="2:3" x14ac:dyDescent="0.3">
      <c r="B216" s="1" t="s">
        <v>190</v>
      </c>
      <c r="C216" s="11">
        <f t="shared" si="3"/>
        <v>4071</v>
      </c>
    </row>
    <row r="217" spans="2:3" x14ac:dyDescent="0.3">
      <c r="B217" s="1" t="s">
        <v>188</v>
      </c>
      <c r="C217" s="11">
        <f t="shared" si="3"/>
        <v>4070</v>
      </c>
    </row>
    <row r="218" spans="2:3" x14ac:dyDescent="0.3">
      <c r="B218" s="1" t="s">
        <v>190</v>
      </c>
      <c r="C218" s="11">
        <f t="shared" si="3"/>
        <v>4071</v>
      </c>
    </row>
    <row r="219" spans="2:3" x14ac:dyDescent="0.3">
      <c r="B219" s="1" t="s">
        <v>191</v>
      </c>
      <c r="C219" s="11">
        <f t="shared" si="3"/>
        <v>4072</v>
      </c>
    </row>
    <row r="220" spans="2:3" x14ac:dyDescent="0.3">
      <c r="B220" s="1" t="s">
        <v>188</v>
      </c>
      <c r="C220" s="11">
        <f t="shared" si="3"/>
        <v>4070</v>
      </c>
    </row>
    <row r="221" spans="2:3" x14ac:dyDescent="0.3">
      <c r="B221" s="1" t="s">
        <v>191</v>
      </c>
      <c r="C221" s="11">
        <f t="shared" si="3"/>
        <v>4072</v>
      </c>
    </row>
    <row r="222" spans="2:3" x14ac:dyDescent="0.3">
      <c r="B222" s="1" t="s">
        <v>190</v>
      </c>
      <c r="C222" s="11">
        <f t="shared" si="3"/>
        <v>4071</v>
      </c>
    </row>
    <row r="223" spans="2:3" x14ac:dyDescent="0.3">
      <c r="B223" s="1" t="s">
        <v>190</v>
      </c>
      <c r="C223" s="11">
        <f t="shared" si="3"/>
        <v>4071</v>
      </c>
    </row>
    <row r="224" spans="2:3" x14ac:dyDescent="0.3">
      <c r="B224" s="1" t="s">
        <v>190</v>
      </c>
      <c r="C224" s="11">
        <f t="shared" si="3"/>
        <v>4071</v>
      </c>
    </row>
    <row r="225" spans="2:3" x14ac:dyDescent="0.3">
      <c r="B225" s="1" t="s">
        <v>189</v>
      </c>
      <c r="C225" s="11">
        <f t="shared" si="3"/>
        <v>4067</v>
      </c>
    </row>
    <row r="226" spans="2:3" x14ac:dyDescent="0.3">
      <c r="B226" s="1" t="s">
        <v>188</v>
      </c>
      <c r="C226" s="11">
        <f t="shared" si="3"/>
        <v>4070</v>
      </c>
    </row>
    <row r="227" spans="2:3" x14ac:dyDescent="0.3">
      <c r="B227" s="1" t="s">
        <v>188</v>
      </c>
      <c r="C227" s="11">
        <f t="shared" si="3"/>
        <v>4070</v>
      </c>
    </row>
    <row r="228" spans="2:3" x14ac:dyDescent="0.3">
      <c r="B228" s="1" t="s">
        <v>190</v>
      </c>
      <c r="C228" s="11">
        <f t="shared" si="3"/>
        <v>4071</v>
      </c>
    </row>
    <row r="229" spans="2:3" x14ac:dyDescent="0.3">
      <c r="B229" s="1" t="s">
        <v>189</v>
      </c>
      <c r="C229" s="11">
        <f t="shared" si="3"/>
        <v>4067</v>
      </c>
    </row>
    <row r="230" spans="2:3" x14ac:dyDescent="0.3">
      <c r="B230" s="1" t="s">
        <v>190</v>
      </c>
      <c r="C230" s="11">
        <f t="shared" si="3"/>
        <v>4071</v>
      </c>
    </row>
    <row r="231" spans="2:3" x14ac:dyDescent="0.3">
      <c r="B231" s="1" t="s">
        <v>190</v>
      </c>
      <c r="C231" s="11">
        <f t="shared" si="3"/>
        <v>4071</v>
      </c>
    </row>
    <row r="232" spans="2:3" x14ac:dyDescent="0.3">
      <c r="B232" s="1" t="s">
        <v>192</v>
      </c>
      <c r="C232" s="11">
        <f t="shared" si="3"/>
        <v>4068</v>
      </c>
    </row>
    <row r="233" spans="2:3" x14ac:dyDescent="0.3">
      <c r="B233" s="1" t="s">
        <v>194</v>
      </c>
      <c r="C233" s="11">
        <f t="shared" si="3"/>
        <v>4073</v>
      </c>
    </row>
    <row r="234" spans="2:3" x14ac:dyDescent="0.3">
      <c r="B234" s="1" t="s">
        <v>190</v>
      </c>
      <c r="C234" s="11">
        <f t="shared" si="3"/>
        <v>4071</v>
      </c>
    </row>
    <row r="235" spans="2:3" x14ac:dyDescent="0.3">
      <c r="B235" s="1" t="s">
        <v>188</v>
      </c>
      <c r="C235" s="11">
        <f t="shared" si="3"/>
        <v>4070</v>
      </c>
    </row>
    <row r="236" spans="2:3" x14ac:dyDescent="0.3">
      <c r="B236" s="1" t="s">
        <v>186</v>
      </c>
      <c r="C236" s="11">
        <f t="shared" si="3"/>
        <v>4069</v>
      </c>
    </row>
    <row r="237" spans="2:3" x14ac:dyDescent="0.3">
      <c r="B237" s="1" t="s">
        <v>189</v>
      </c>
      <c r="C237" s="11">
        <f t="shared" si="3"/>
        <v>4067</v>
      </c>
    </row>
    <row r="238" spans="2:3" x14ac:dyDescent="0.3">
      <c r="B238" s="1" t="s">
        <v>188</v>
      </c>
      <c r="C238" s="11">
        <f t="shared" si="3"/>
        <v>4070</v>
      </c>
    </row>
    <row r="239" spans="2:3" x14ac:dyDescent="0.3">
      <c r="B239" s="1" t="s">
        <v>190</v>
      </c>
      <c r="C239" s="11">
        <f t="shared" si="3"/>
        <v>4071</v>
      </c>
    </row>
    <row r="240" spans="2:3" x14ac:dyDescent="0.3">
      <c r="B240" s="1" t="s">
        <v>193</v>
      </c>
      <c r="C240" s="11">
        <f t="shared" si="3"/>
        <v>4065</v>
      </c>
    </row>
    <row r="241" spans="2:3" x14ac:dyDescent="0.3">
      <c r="B241" s="1" t="s">
        <v>189</v>
      </c>
      <c r="C241" s="11">
        <f t="shared" si="3"/>
        <v>4067</v>
      </c>
    </row>
    <row r="242" spans="2:3" x14ac:dyDescent="0.3">
      <c r="B242" s="1" t="s">
        <v>190</v>
      </c>
      <c r="C242" s="11">
        <f t="shared" si="3"/>
        <v>4071</v>
      </c>
    </row>
    <row r="243" spans="2:3" x14ac:dyDescent="0.3">
      <c r="B243" s="1" t="s">
        <v>190</v>
      </c>
      <c r="C243" s="11">
        <f t="shared" si="3"/>
        <v>4071</v>
      </c>
    </row>
    <row r="244" spans="2:3" x14ac:dyDescent="0.3">
      <c r="B244" s="1" t="s">
        <v>192</v>
      </c>
      <c r="C244" s="11">
        <f t="shared" si="3"/>
        <v>4068</v>
      </c>
    </row>
    <row r="245" spans="2:3" x14ac:dyDescent="0.3">
      <c r="B245" s="1" t="s">
        <v>186</v>
      </c>
      <c r="C245" s="11">
        <f t="shared" si="3"/>
        <v>4069</v>
      </c>
    </row>
    <row r="246" spans="2:3" x14ac:dyDescent="0.3">
      <c r="B246" s="1" t="s">
        <v>190</v>
      </c>
      <c r="C246" s="11">
        <f t="shared" si="3"/>
        <v>4071</v>
      </c>
    </row>
    <row r="247" spans="2:3" x14ac:dyDescent="0.3">
      <c r="B247" s="9" t="s">
        <v>185</v>
      </c>
      <c r="C247" s="11">
        <f t="shared" si="3"/>
        <v>4075</v>
      </c>
    </row>
    <row r="248" spans="2:3" x14ac:dyDescent="0.3">
      <c r="B248" s="1" t="s">
        <v>188</v>
      </c>
      <c r="C248" s="11">
        <f t="shared" si="3"/>
        <v>4070</v>
      </c>
    </row>
    <row r="249" spans="2:3" x14ac:dyDescent="0.3">
      <c r="B249" s="1" t="s">
        <v>190</v>
      </c>
      <c r="C249" s="11">
        <f t="shared" si="3"/>
        <v>4071</v>
      </c>
    </row>
    <row r="250" spans="2:3" x14ac:dyDescent="0.3">
      <c r="B250" s="1" t="s">
        <v>188</v>
      </c>
      <c r="C250" s="11">
        <f t="shared" si="3"/>
        <v>4070</v>
      </c>
    </row>
    <row r="251" spans="2:3" x14ac:dyDescent="0.3">
      <c r="B251" s="1" t="s">
        <v>188</v>
      </c>
      <c r="C251" s="11">
        <f t="shared" si="3"/>
        <v>4070</v>
      </c>
    </row>
    <row r="252" spans="2:3" x14ac:dyDescent="0.3">
      <c r="B252" s="1" t="s">
        <v>190</v>
      </c>
      <c r="C252" s="11">
        <f t="shared" si="3"/>
        <v>4071</v>
      </c>
    </row>
    <row r="253" spans="2:3" x14ac:dyDescent="0.3">
      <c r="B253" s="1" t="s">
        <v>190</v>
      </c>
      <c r="C253" s="11">
        <f t="shared" si="3"/>
        <v>4071</v>
      </c>
    </row>
    <row r="254" spans="2:3" x14ac:dyDescent="0.3">
      <c r="B254" s="1" t="s">
        <v>189</v>
      </c>
      <c r="C254" s="11">
        <f t="shared" si="3"/>
        <v>4067</v>
      </c>
    </row>
    <row r="255" spans="2:3" x14ac:dyDescent="0.3">
      <c r="B255" s="1" t="s">
        <v>192</v>
      </c>
      <c r="C255" s="11">
        <f t="shared" si="3"/>
        <v>4068</v>
      </c>
    </row>
    <row r="256" spans="2:3" x14ac:dyDescent="0.3">
      <c r="B256" s="1" t="s">
        <v>192</v>
      </c>
      <c r="C256" s="11">
        <f t="shared" si="3"/>
        <v>4068</v>
      </c>
    </row>
    <row r="257" spans="2:3" x14ac:dyDescent="0.3">
      <c r="B257" s="1" t="s">
        <v>191</v>
      </c>
      <c r="C257" s="11">
        <f t="shared" si="3"/>
        <v>4072</v>
      </c>
    </row>
    <row r="258" spans="2:3" x14ac:dyDescent="0.3">
      <c r="B258" s="1" t="s">
        <v>188</v>
      </c>
      <c r="C258" s="11">
        <f t="shared" si="3"/>
        <v>4070</v>
      </c>
    </row>
    <row r="259" spans="2:3" x14ac:dyDescent="0.3">
      <c r="B259" s="1" t="s">
        <v>191</v>
      </c>
      <c r="C259" s="11">
        <f t="shared" si="3"/>
        <v>4072</v>
      </c>
    </row>
    <row r="260" spans="2:3" x14ac:dyDescent="0.3">
      <c r="B260" s="1" t="s">
        <v>188</v>
      </c>
      <c r="C260" s="11">
        <f t="shared" ref="C260:C323" si="4">HEX2DEC(B260)</f>
        <v>4070</v>
      </c>
    </row>
    <row r="261" spans="2:3" x14ac:dyDescent="0.3">
      <c r="B261" s="1" t="s">
        <v>188</v>
      </c>
      <c r="C261" s="11">
        <f t="shared" si="4"/>
        <v>4070</v>
      </c>
    </row>
    <row r="262" spans="2:3" x14ac:dyDescent="0.3">
      <c r="B262" s="1" t="s">
        <v>190</v>
      </c>
      <c r="C262" s="11">
        <f t="shared" si="4"/>
        <v>4071</v>
      </c>
    </row>
    <row r="263" spans="2:3" x14ac:dyDescent="0.3">
      <c r="B263" s="1" t="s">
        <v>186</v>
      </c>
      <c r="C263" s="11">
        <f t="shared" si="4"/>
        <v>4069</v>
      </c>
    </row>
    <row r="264" spans="2:3" x14ac:dyDescent="0.3">
      <c r="B264" s="1" t="s">
        <v>192</v>
      </c>
      <c r="C264" s="11">
        <f t="shared" si="4"/>
        <v>4068</v>
      </c>
    </row>
    <row r="265" spans="2:3" x14ac:dyDescent="0.3">
      <c r="B265" s="1" t="s">
        <v>186</v>
      </c>
      <c r="C265" s="11">
        <f t="shared" si="4"/>
        <v>4069</v>
      </c>
    </row>
    <row r="266" spans="2:3" x14ac:dyDescent="0.3">
      <c r="B266" s="1" t="s">
        <v>192</v>
      </c>
      <c r="C266" s="11">
        <f t="shared" si="4"/>
        <v>4068</v>
      </c>
    </row>
    <row r="267" spans="2:3" x14ac:dyDescent="0.3">
      <c r="B267" s="1" t="s">
        <v>190</v>
      </c>
      <c r="C267" s="11">
        <f t="shared" si="4"/>
        <v>4071</v>
      </c>
    </row>
    <row r="268" spans="2:3" x14ac:dyDescent="0.3">
      <c r="B268" s="1" t="s">
        <v>188</v>
      </c>
      <c r="C268" s="11">
        <f t="shared" si="4"/>
        <v>4070</v>
      </c>
    </row>
    <row r="269" spans="2:3" x14ac:dyDescent="0.3">
      <c r="B269" s="1" t="s">
        <v>186</v>
      </c>
      <c r="C269" s="11">
        <f t="shared" si="4"/>
        <v>4069</v>
      </c>
    </row>
    <row r="270" spans="2:3" x14ac:dyDescent="0.3">
      <c r="B270" s="1" t="s">
        <v>191</v>
      </c>
      <c r="C270" s="11">
        <f t="shared" si="4"/>
        <v>4072</v>
      </c>
    </row>
    <row r="271" spans="2:3" x14ac:dyDescent="0.3">
      <c r="B271" s="1" t="s">
        <v>191</v>
      </c>
      <c r="C271" s="11">
        <f t="shared" si="4"/>
        <v>4072</v>
      </c>
    </row>
    <row r="272" spans="2:3" x14ac:dyDescent="0.3">
      <c r="B272" s="1" t="s">
        <v>186</v>
      </c>
      <c r="C272" s="11">
        <f t="shared" si="4"/>
        <v>4069</v>
      </c>
    </row>
    <row r="273" spans="2:3" x14ac:dyDescent="0.3">
      <c r="B273" s="1" t="s">
        <v>188</v>
      </c>
      <c r="C273" s="11">
        <f t="shared" si="4"/>
        <v>4070</v>
      </c>
    </row>
    <row r="274" spans="2:3" x14ac:dyDescent="0.3">
      <c r="B274" s="1" t="s">
        <v>191</v>
      </c>
      <c r="C274" s="11">
        <f t="shared" si="4"/>
        <v>4072</v>
      </c>
    </row>
    <row r="275" spans="2:3" x14ac:dyDescent="0.3">
      <c r="B275" s="1" t="s">
        <v>194</v>
      </c>
      <c r="C275" s="11">
        <f t="shared" si="4"/>
        <v>4073</v>
      </c>
    </row>
    <row r="276" spans="2:3" x14ac:dyDescent="0.3">
      <c r="B276" s="1" t="s">
        <v>192</v>
      </c>
      <c r="C276" s="11">
        <f t="shared" si="4"/>
        <v>4068</v>
      </c>
    </row>
    <row r="277" spans="2:3" x14ac:dyDescent="0.3">
      <c r="B277" s="1" t="s">
        <v>191</v>
      </c>
      <c r="C277" s="11">
        <f t="shared" si="4"/>
        <v>4072</v>
      </c>
    </row>
    <row r="278" spans="2:3" x14ac:dyDescent="0.3">
      <c r="B278" s="1" t="s">
        <v>188</v>
      </c>
      <c r="C278" s="11">
        <f t="shared" si="4"/>
        <v>4070</v>
      </c>
    </row>
    <row r="279" spans="2:3" x14ac:dyDescent="0.3">
      <c r="B279" s="1" t="s">
        <v>194</v>
      </c>
      <c r="C279" s="11">
        <f t="shared" si="4"/>
        <v>4073</v>
      </c>
    </row>
    <row r="280" spans="2:3" x14ac:dyDescent="0.3">
      <c r="B280" s="1" t="s">
        <v>188</v>
      </c>
      <c r="C280" s="11">
        <f t="shared" si="4"/>
        <v>4070</v>
      </c>
    </row>
    <row r="281" spans="2:3" x14ac:dyDescent="0.3">
      <c r="B281" s="1" t="s">
        <v>192</v>
      </c>
      <c r="C281" s="11">
        <f t="shared" si="4"/>
        <v>4068</v>
      </c>
    </row>
    <row r="282" spans="2:3" x14ac:dyDescent="0.3">
      <c r="B282" s="1" t="s">
        <v>190</v>
      </c>
      <c r="C282" s="11">
        <f t="shared" si="4"/>
        <v>4071</v>
      </c>
    </row>
    <row r="283" spans="2:3" x14ac:dyDescent="0.3">
      <c r="B283" s="1" t="s">
        <v>188</v>
      </c>
      <c r="C283" s="11">
        <f t="shared" si="4"/>
        <v>4070</v>
      </c>
    </row>
    <row r="284" spans="2:3" x14ac:dyDescent="0.3">
      <c r="B284" s="1" t="s">
        <v>191</v>
      </c>
      <c r="C284" s="11">
        <f t="shared" si="4"/>
        <v>4072</v>
      </c>
    </row>
    <row r="285" spans="2:3" x14ac:dyDescent="0.3">
      <c r="B285" s="1" t="s">
        <v>186</v>
      </c>
      <c r="C285" s="11">
        <f t="shared" si="4"/>
        <v>4069</v>
      </c>
    </row>
    <row r="286" spans="2:3" x14ac:dyDescent="0.3">
      <c r="B286" s="1" t="s">
        <v>190</v>
      </c>
      <c r="C286" s="11">
        <f t="shared" si="4"/>
        <v>4071</v>
      </c>
    </row>
    <row r="287" spans="2:3" x14ac:dyDescent="0.3">
      <c r="B287" s="1" t="s">
        <v>186</v>
      </c>
      <c r="C287" s="11">
        <f t="shared" si="4"/>
        <v>4069</v>
      </c>
    </row>
    <row r="288" spans="2:3" x14ac:dyDescent="0.3">
      <c r="B288" s="1" t="s">
        <v>186</v>
      </c>
      <c r="C288" s="11">
        <f t="shared" si="4"/>
        <v>4069</v>
      </c>
    </row>
    <row r="289" spans="2:3" x14ac:dyDescent="0.3">
      <c r="B289" s="1" t="s">
        <v>189</v>
      </c>
      <c r="C289" s="11">
        <f t="shared" si="4"/>
        <v>4067</v>
      </c>
    </row>
    <row r="290" spans="2:3" x14ac:dyDescent="0.3">
      <c r="B290" s="1" t="s">
        <v>188</v>
      </c>
      <c r="C290" s="11">
        <f t="shared" si="4"/>
        <v>4070</v>
      </c>
    </row>
    <row r="291" spans="2:3" x14ac:dyDescent="0.3">
      <c r="B291" s="1" t="s">
        <v>189</v>
      </c>
      <c r="C291" s="11">
        <f t="shared" si="4"/>
        <v>4067</v>
      </c>
    </row>
    <row r="292" spans="2:3" x14ac:dyDescent="0.3">
      <c r="B292" s="1" t="s">
        <v>188</v>
      </c>
      <c r="C292" s="11">
        <f t="shared" si="4"/>
        <v>4070</v>
      </c>
    </row>
    <row r="293" spans="2:3" x14ac:dyDescent="0.3">
      <c r="B293" s="1" t="s">
        <v>188</v>
      </c>
      <c r="C293" s="11">
        <f t="shared" si="4"/>
        <v>4070</v>
      </c>
    </row>
    <row r="294" spans="2:3" x14ac:dyDescent="0.3">
      <c r="B294" s="1" t="s">
        <v>186</v>
      </c>
      <c r="C294" s="11">
        <f t="shared" si="4"/>
        <v>4069</v>
      </c>
    </row>
    <row r="295" spans="2:3" x14ac:dyDescent="0.3">
      <c r="B295" s="1" t="s">
        <v>194</v>
      </c>
      <c r="C295" s="11">
        <f t="shared" si="4"/>
        <v>4073</v>
      </c>
    </row>
    <row r="296" spans="2:3" x14ac:dyDescent="0.3">
      <c r="B296" s="1" t="s">
        <v>191</v>
      </c>
      <c r="C296" s="11">
        <f t="shared" si="4"/>
        <v>4072</v>
      </c>
    </row>
    <row r="297" spans="2:3" x14ac:dyDescent="0.3">
      <c r="B297" s="1" t="s">
        <v>190</v>
      </c>
      <c r="C297" s="11">
        <f t="shared" si="4"/>
        <v>4071</v>
      </c>
    </row>
    <row r="298" spans="2:3" x14ac:dyDescent="0.3">
      <c r="B298" s="1" t="s">
        <v>190</v>
      </c>
      <c r="C298" s="11">
        <f t="shared" si="4"/>
        <v>4071</v>
      </c>
    </row>
    <row r="299" spans="2:3" x14ac:dyDescent="0.3">
      <c r="B299" s="1" t="s">
        <v>190</v>
      </c>
      <c r="C299" s="11">
        <f t="shared" si="4"/>
        <v>4071</v>
      </c>
    </row>
    <row r="300" spans="2:3" x14ac:dyDescent="0.3">
      <c r="B300" s="1" t="s">
        <v>188</v>
      </c>
      <c r="C300" s="11">
        <f t="shared" si="4"/>
        <v>4070</v>
      </c>
    </row>
    <row r="301" spans="2:3" x14ac:dyDescent="0.3">
      <c r="B301" s="1" t="s">
        <v>192</v>
      </c>
      <c r="C301" s="11">
        <f t="shared" si="4"/>
        <v>4068</v>
      </c>
    </row>
    <row r="302" spans="2:3" x14ac:dyDescent="0.3">
      <c r="B302" s="1" t="s">
        <v>190</v>
      </c>
      <c r="C302" s="11">
        <f t="shared" si="4"/>
        <v>4071</v>
      </c>
    </row>
    <row r="303" spans="2:3" x14ac:dyDescent="0.3">
      <c r="B303" s="1" t="s">
        <v>194</v>
      </c>
      <c r="C303" s="11">
        <f t="shared" si="4"/>
        <v>4073</v>
      </c>
    </row>
    <row r="304" spans="2:3" x14ac:dyDescent="0.3">
      <c r="B304" s="1" t="s">
        <v>191</v>
      </c>
      <c r="C304" s="11">
        <f t="shared" si="4"/>
        <v>4072</v>
      </c>
    </row>
    <row r="305" spans="2:3" x14ac:dyDescent="0.3">
      <c r="B305" s="1" t="s">
        <v>190</v>
      </c>
      <c r="C305" s="11">
        <f t="shared" si="4"/>
        <v>4071</v>
      </c>
    </row>
    <row r="306" spans="2:3" x14ac:dyDescent="0.3">
      <c r="B306" s="1" t="s">
        <v>191</v>
      </c>
      <c r="C306" s="11">
        <f t="shared" si="4"/>
        <v>4072</v>
      </c>
    </row>
    <row r="307" spans="2:3" x14ac:dyDescent="0.3">
      <c r="B307" s="1" t="s">
        <v>194</v>
      </c>
      <c r="C307" s="11">
        <f t="shared" si="4"/>
        <v>4073</v>
      </c>
    </row>
    <row r="308" spans="2:3" x14ac:dyDescent="0.3">
      <c r="B308" s="1" t="s">
        <v>190</v>
      </c>
      <c r="C308" s="11">
        <f t="shared" si="4"/>
        <v>4071</v>
      </c>
    </row>
    <row r="309" spans="2:3" x14ac:dyDescent="0.3">
      <c r="B309" s="1" t="s">
        <v>186</v>
      </c>
      <c r="C309" s="11">
        <f t="shared" si="4"/>
        <v>4069</v>
      </c>
    </row>
    <row r="310" spans="2:3" x14ac:dyDescent="0.3">
      <c r="B310" s="1" t="s">
        <v>187</v>
      </c>
      <c r="C310" s="11">
        <f t="shared" si="4"/>
        <v>4074</v>
      </c>
    </row>
    <row r="311" spans="2:3" x14ac:dyDescent="0.3">
      <c r="B311" s="1" t="s">
        <v>192</v>
      </c>
      <c r="C311" s="11">
        <f t="shared" si="4"/>
        <v>4068</v>
      </c>
    </row>
    <row r="312" spans="2:3" x14ac:dyDescent="0.3">
      <c r="B312" s="1" t="s">
        <v>196</v>
      </c>
      <c r="C312" s="11">
        <f t="shared" si="4"/>
        <v>4064</v>
      </c>
    </row>
    <row r="313" spans="2:3" x14ac:dyDescent="0.3">
      <c r="B313" s="1" t="s">
        <v>188</v>
      </c>
      <c r="C313" s="11">
        <f t="shared" si="4"/>
        <v>4070</v>
      </c>
    </row>
    <row r="314" spans="2:3" x14ac:dyDescent="0.3">
      <c r="B314" s="1" t="s">
        <v>192</v>
      </c>
      <c r="C314" s="11">
        <f t="shared" si="4"/>
        <v>4068</v>
      </c>
    </row>
    <row r="315" spans="2:3" x14ac:dyDescent="0.3">
      <c r="B315" s="1" t="s">
        <v>192</v>
      </c>
      <c r="C315" s="11">
        <f t="shared" si="4"/>
        <v>4068</v>
      </c>
    </row>
    <row r="316" spans="2:3" x14ac:dyDescent="0.3">
      <c r="B316" s="1" t="s">
        <v>191</v>
      </c>
      <c r="C316" s="11">
        <f t="shared" si="4"/>
        <v>4072</v>
      </c>
    </row>
    <row r="317" spans="2:3" x14ac:dyDescent="0.3">
      <c r="B317" s="1" t="s">
        <v>190</v>
      </c>
      <c r="C317" s="11">
        <f t="shared" si="4"/>
        <v>4071</v>
      </c>
    </row>
    <row r="318" spans="2:3" x14ac:dyDescent="0.3">
      <c r="B318" s="1" t="s">
        <v>189</v>
      </c>
      <c r="C318" s="11">
        <f t="shared" si="4"/>
        <v>4067</v>
      </c>
    </row>
    <row r="319" spans="2:3" x14ac:dyDescent="0.3">
      <c r="B319" s="1" t="s">
        <v>192</v>
      </c>
      <c r="C319" s="11">
        <f t="shared" si="4"/>
        <v>4068</v>
      </c>
    </row>
    <row r="320" spans="2:3" x14ac:dyDescent="0.3">
      <c r="B320" s="1" t="s">
        <v>192</v>
      </c>
      <c r="C320" s="11">
        <f t="shared" si="4"/>
        <v>4068</v>
      </c>
    </row>
    <row r="321" spans="2:3" x14ac:dyDescent="0.3">
      <c r="B321" s="1" t="s">
        <v>188</v>
      </c>
      <c r="C321" s="11">
        <f t="shared" si="4"/>
        <v>4070</v>
      </c>
    </row>
    <row r="322" spans="2:3" x14ac:dyDescent="0.3">
      <c r="B322" s="1" t="s">
        <v>189</v>
      </c>
      <c r="C322" s="11">
        <f t="shared" si="4"/>
        <v>4067</v>
      </c>
    </row>
    <row r="323" spans="2:3" x14ac:dyDescent="0.3">
      <c r="B323" s="1" t="s">
        <v>192</v>
      </c>
      <c r="C323" s="11">
        <f t="shared" si="4"/>
        <v>4068</v>
      </c>
    </row>
    <row r="324" spans="2:3" x14ac:dyDescent="0.3">
      <c r="B324" s="1" t="s">
        <v>188</v>
      </c>
      <c r="C324" s="11">
        <f t="shared" ref="C324:C387" si="5">HEX2DEC(B324)</f>
        <v>4070</v>
      </c>
    </row>
    <row r="325" spans="2:3" x14ac:dyDescent="0.3">
      <c r="B325" s="1" t="s">
        <v>192</v>
      </c>
      <c r="C325" s="11">
        <f t="shared" si="5"/>
        <v>4068</v>
      </c>
    </row>
    <row r="326" spans="2:3" x14ac:dyDescent="0.3">
      <c r="B326" s="1" t="s">
        <v>192</v>
      </c>
      <c r="C326" s="11">
        <f t="shared" si="5"/>
        <v>4068</v>
      </c>
    </row>
    <row r="327" spans="2:3" x14ac:dyDescent="0.3">
      <c r="B327" s="1" t="s">
        <v>188</v>
      </c>
      <c r="C327" s="11">
        <f t="shared" si="5"/>
        <v>4070</v>
      </c>
    </row>
    <row r="328" spans="2:3" x14ac:dyDescent="0.3">
      <c r="B328" s="1" t="s">
        <v>189</v>
      </c>
      <c r="C328" s="11">
        <f t="shared" si="5"/>
        <v>4067</v>
      </c>
    </row>
    <row r="329" spans="2:3" x14ac:dyDescent="0.3">
      <c r="B329" s="1" t="s">
        <v>186</v>
      </c>
      <c r="C329" s="11">
        <f t="shared" si="5"/>
        <v>4069</v>
      </c>
    </row>
    <row r="330" spans="2:3" x14ac:dyDescent="0.3">
      <c r="B330" s="1" t="s">
        <v>186</v>
      </c>
      <c r="C330" s="11">
        <f t="shared" si="5"/>
        <v>4069</v>
      </c>
    </row>
    <row r="331" spans="2:3" x14ac:dyDescent="0.3">
      <c r="B331" s="1" t="s">
        <v>190</v>
      </c>
      <c r="C331" s="11">
        <f t="shared" si="5"/>
        <v>4071</v>
      </c>
    </row>
    <row r="332" spans="2:3" x14ac:dyDescent="0.3">
      <c r="B332" s="1" t="s">
        <v>194</v>
      </c>
      <c r="C332" s="11">
        <f t="shared" si="5"/>
        <v>4073</v>
      </c>
    </row>
    <row r="333" spans="2:3" x14ac:dyDescent="0.3">
      <c r="B333" s="1" t="s">
        <v>188</v>
      </c>
      <c r="C333" s="11">
        <f t="shared" si="5"/>
        <v>4070</v>
      </c>
    </row>
    <row r="334" spans="2:3" x14ac:dyDescent="0.3">
      <c r="B334" s="1" t="s">
        <v>188</v>
      </c>
      <c r="C334" s="11">
        <f t="shared" si="5"/>
        <v>4070</v>
      </c>
    </row>
    <row r="335" spans="2:3" x14ac:dyDescent="0.3">
      <c r="B335" s="1" t="s">
        <v>186</v>
      </c>
      <c r="C335" s="11">
        <f t="shared" si="5"/>
        <v>4069</v>
      </c>
    </row>
    <row r="336" spans="2:3" x14ac:dyDescent="0.3">
      <c r="B336" s="1" t="s">
        <v>186</v>
      </c>
      <c r="C336" s="11">
        <f t="shared" si="5"/>
        <v>4069</v>
      </c>
    </row>
    <row r="337" spans="2:3" x14ac:dyDescent="0.3">
      <c r="B337" s="1" t="s">
        <v>190</v>
      </c>
      <c r="C337" s="11">
        <f t="shared" si="5"/>
        <v>4071</v>
      </c>
    </row>
    <row r="338" spans="2:3" x14ac:dyDescent="0.3">
      <c r="B338" s="1" t="s">
        <v>188</v>
      </c>
      <c r="C338" s="11">
        <f t="shared" si="5"/>
        <v>4070</v>
      </c>
    </row>
    <row r="339" spans="2:3" x14ac:dyDescent="0.3">
      <c r="B339" s="1" t="s">
        <v>194</v>
      </c>
      <c r="C339" s="11">
        <f t="shared" si="5"/>
        <v>4073</v>
      </c>
    </row>
    <row r="340" spans="2:3" x14ac:dyDescent="0.3">
      <c r="B340" s="1" t="s">
        <v>192</v>
      </c>
      <c r="C340" s="11">
        <f t="shared" si="5"/>
        <v>4068</v>
      </c>
    </row>
    <row r="341" spans="2:3" x14ac:dyDescent="0.3">
      <c r="B341" s="1" t="s">
        <v>186</v>
      </c>
      <c r="C341" s="11">
        <f t="shared" si="5"/>
        <v>4069</v>
      </c>
    </row>
    <row r="342" spans="2:3" x14ac:dyDescent="0.3">
      <c r="B342" s="1" t="s">
        <v>188</v>
      </c>
      <c r="C342" s="11">
        <f t="shared" si="5"/>
        <v>4070</v>
      </c>
    </row>
    <row r="343" spans="2:3" x14ac:dyDescent="0.3">
      <c r="B343" s="1" t="s">
        <v>186</v>
      </c>
      <c r="C343" s="11">
        <f t="shared" si="5"/>
        <v>4069</v>
      </c>
    </row>
    <row r="344" spans="2:3" x14ac:dyDescent="0.3">
      <c r="B344" s="1" t="s">
        <v>190</v>
      </c>
      <c r="C344" s="11">
        <f t="shared" si="5"/>
        <v>4071</v>
      </c>
    </row>
    <row r="345" spans="2:3" x14ac:dyDescent="0.3">
      <c r="B345" s="1" t="s">
        <v>188</v>
      </c>
      <c r="C345" s="11">
        <f t="shared" si="5"/>
        <v>4070</v>
      </c>
    </row>
    <row r="346" spans="2:3" x14ac:dyDescent="0.3">
      <c r="B346" s="1" t="s">
        <v>186</v>
      </c>
      <c r="C346" s="11">
        <f t="shared" si="5"/>
        <v>4069</v>
      </c>
    </row>
    <row r="347" spans="2:3" x14ac:dyDescent="0.3">
      <c r="B347" s="1" t="s">
        <v>190</v>
      </c>
      <c r="C347" s="11">
        <f t="shared" si="5"/>
        <v>4071</v>
      </c>
    </row>
    <row r="348" spans="2:3" x14ac:dyDescent="0.3">
      <c r="B348" s="1" t="s">
        <v>190</v>
      </c>
      <c r="C348" s="11">
        <f t="shared" si="5"/>
        <v>4071</v>
      </c>
    </row>
    <row r="349" spans="2:3" x14ac:dyDescent="0.3">
      <c r="B349" s="1" t="s">
        <v>190</v>
      </c>
      <c r="C349" s="11">
        <f t="shared" si="5"/>
        <v>4071</v>
      </c>
    </row>
    <row r="350" spans="2:3" x14ac:dyDescent="0.3">
      <c r="B350" s="1" t="s">
        <v>192</v>
      </c>
      <c r="C350" s="11">
        <f t="shared" si="5"/>
        <v>4068</v>
      </c>
    </row>
    <row r="351" spans="2:3" x14ac:dyDescent="0.3">
      <c r="B351" s="1" t="s">
        <v>190</v>
      </c>
      <c r="C351" s="11">
        <f t="shared" si="5"/>
        <v>4071</v>
      </c>
    </row>
    <row r="352" spans="2:3" x14ac:dyDescent="0.3">
      <c r="B352" s="1" t="s">
        <v>186</v>
      </c>
      <c r="C352" s="11">
        <f t="shared" si="5"/>
        <v>4069</v>
      </c>
    </row>
    <row r="353" spans="2:3" x14ac:dyDescent="0.3">
      <c r="B353" s="1" t="s">
        <v>186</v>
      </c>
      <c r="C353" s="11">
        <f t="shared" si="5"/>
        <v>4069</v>
      </c>
    </row>
    <row r="354" spans="2:3" x14ac:dyDescent="0.3">
      <c r="B354" s="1" t="s">
        <v>191</v>
      </c>
      <c r="C354" s="11">
        <f t="shared" si="5"/>
        <v>4072</v>
      </c>
    </row>
    <row r="355" spans="2:3" x14ac:dyDescent="0.3">
      <c r="B355" s="1" t="s">
        <v>190</v>
      </c>
      <c r="C355" s="11">
        <f t="shared" si="5"/>
        <v>4071</v>
      </c>
    </row>
    <row r="356" spans="2:3" x14ac:dyDescent="0.3">
      <c r="B356" s="1" t="s">
        <v>187</v>
      </c>
      <c r="C356" s="11">
        <f t="shared" si="5"/>
        <v>4074</v>
      </c>
    </row>
    <row r="357" spans="2:3" x14ac:dyDescent="0.3">
      <c r="B357" s="1" t="s">
        <v>190</v>
      </c>
      <c r="C357" s="11">
        <f t="shared" si="5"/>
        <v>4071</v>
      </c>
    </row>
    <row r="358" spans="2:3" x14ac:dyDescent="0.3">
      <c r="B358" s="1" t="s">
        <v>190</v>
      </c>
      <c r="C358" s="11">
        <f t="shared" si="5"/>
        <v>4071</v>
      </c>
    </row>
    <row r="359" spans="2:3" x14ac:dyDescent="0.3">
      <c r="B359" s="1" t="s">
        <v>190</v>
      </c>
      <c r="C359" s="11">
        <f t="shared" si="5"/>
        <v>4071</v>
      </c>
    </row>
    <row r="360" spans="2:3" x14ac:dyDescent="0.3">
      <c r="B360" s="1" t="s">
        <v>186</v>
      </c>
      <c r="C360" s="11">
        <f t="shared" si="5"/>
        <v>4069</v>
      </c>
    </row>
    <row r="361" spans="2:3" x14ac:dyDescent="0.3">
      <c r="B361" s="1" t="s">
        <v>186</v>
      </c>
      <c r="C361" s="11">
        <f t="shared" si="5"/>
        <v>4069</v>
      </c>
    </row>
    <row r="362" spans="2:3" x14ac:dyDescent="0.3">
      <c r="B362" s="1" t="s">
        <v>190</v>
      </c>
      <c r="C362" s="11">
        <f t="shared" si="5"/>
        <v>4071</v>
      </c>
    </row>
    <row r="363" spans="2:3" x14ac:dyDescent="0.3">
      <c r="B363" s="1" t="s">
        <v>188</v>
      </c>
      <c r="C363" s="11">
        <f t="shared" si="5"/>
        <v>4070</v>
      </c>
    </row>
    <row r="364" spans="2:3" x14ac:dyDescent="0.3">
      <c r="B364" s="1" t="s">
        <v>195</v>
      </c>
      <c r="C364" s="11">
        <f t="shared" si="5"/>
        <v>4066</v>
      </c>
    </row>
    <row r="365" spans="2:3" x14ac:dyDescent="0.3">
      <c r="B365" s="1" t="s">
        <v>191</v>
      </c>
      <c r="C365" s="11">
        <f t="shared" si="5"/>
        <v>4072</v>
      </c>
    </row>
    <row r="366" spans="2:3" x14ac:dyDescent="0.3">
      <c r="B366" s="1" t="s">
        <v>186</v>
      </c>
      <c r="C366" s="11">
        <f t="shared" si="5"/>
        <v>4069</v>
      </c>
    </row>
    <row r="367" spans="2:3" x14ac:dyDescent="0.3">
      <c r="B367" s="1" t="s">
        <v>190</v>
      </c>
      <c r="C367" s="11">
        <f t="shared" si="5"/>
        <v>4071</v>
      </c>
    </row>
    <row r="368" spans="2:3" x14ac:dyDescent="0.3">
      <c r="B368" s="1" t="s">
        <v>190</v>
      </c>
      <c r="C368" s="11">
        <f t="shared" si="5"/>
        <v>4071</v>
      </c>
    </row>
    <row r="369" spans="2:3" x14ac:dyDescent="0.3">
      <c r="B369" s="1" t="s">
        <v>188</v>
      </c>
      <c r="C369" s="11">
        <f t="shared" si="5"/>
        <v>4070</v>
      </c>
    </row>
    <row r="370" spans="2:3" x14ac:dyDescent="0.3">
      <c r="B370" s="1" t="s">
        <v>190</v>
      </c>
      <c r="C370" s="11">
        <f t="shared" si="5"/>
        <v>4071</v>
      </c>
    </row>
    <row r="371" spans="2:3" x14ac:dyDescent="0.3">
      <c r="B371" s="1" t="s">
        <v>186</v>
      </c>
      <c r="C371" s="11">
        <f t="shared" si="5"/>
        <v>4069</v>
      </c>
    </row>
    <row r="372" spans="2:3" x14ac:dyDescent="0.3">
      <c r="B372" s="1" t="s">
        <v>195</v>
      </c>
      <c r="C372" s="11">
        <f t="shared" si="5"/>
        <v>4066</v>
      </c>
    </row>
    <row r="373" spans="2:3" x14ac:dyDescent="0.3">
      <c r="B373" s="1" t="s">
        <v>193</v>
      </c>
      <c r="C373" s="11">
        <f t="shared" si="5"/>
        <v>4065</v>
      </c>
    </row>
    <row r="374" spans="2:3" x14ac:dyDescent="0.3">
      <c r="B374" s="1" t="s">
        <v>186</v>
      </c>
      <c r="C374" s="11">
        <f t="shared" si="5"/>
        <v>4069</v>
      </c>
    </row>
    <row r="375" spans="2:3" x14ac:dyDescent="0.3">
      <c r="B375" s="1" t="s">
        <v>191</v>
      </c>
      <c r="C375" s="11">
        <f t="shared" si="5"/>
        <v>4072</v>
      </c>
    </row>
    <row r="376" spans="2:3" x14ac:dyDescent="0.3">
      <c r="B376" s="1" t="s">
        <v>191</v>
      </c>
      <c r="C376" s="11">
        <f t="shared" si="5"/>
        <v>4072</v>
      </c>
    </row>
    <row r="377" spans="2:3" x14ac:dyDescent="0.3">
      <c r="B377" s="1" t="s">
        <v>188</v>
      </c>
      <c r="C377" s="11">
        <f t="shared" si="5"/>
        <v>4070</v>
      </c>
    </row>
    <row r="378" spans="2:3" x14ac:dyDescent="0.3">
      <c r="B378" s="1" t="s">
        <v>191</v>
      </c>
      <c r="C378" s="11">
        <f t="shared" si="5"/>
        <v>4072</v>
      </c>
    </row>
    <row r="379" spans="2:3" x14ac:dyDescent="0.3">
      <c r="B379" s="1" t="s">
        <v>188</v>
      </c>
      <c r="C379" s="11">
        <f t="shared" si="5"/>
        <v>4070</v>
      </c>
    </row>
    <row r="380" spans="2:3" x14ac:dyDescent="0.3">
      <c r="B380" s="1" t="s">
        <v>188</v>
      </c>
      <c r="C380" s="11">
        <f t="shared" si="5"/>
        <v>4070</v>
      </c>
    </row>
    <row r="381" spans="2:3" x14ac:dyDescent="0.3">
      <c r="B381" s="1" t="s">
        <v>186</v>
      </c>
      <c r="C381" s="11">
        <f t="shared" si="5"/>
        <v>4069</v>
      </c>
    </row>
    <row r="382" spans="2:3" x14ac:dyDescent="0.3">
      <c r="B382" s="1" t="s">
        <v>188</v>
      </c>
      <c r="C382" s="11">
        <f t="shared" si="5"/>
        <v>4070</v>
      </c>
    </row>
    <row r="383" spans="2:3" x14ac:dyDescent="0.3">
      <c r="B383" s="1" t="s">
        <v>190</v>
      </c>
      <c r="C383" s="11">
        <f t="shared" si="5"/>
        <v>4071</v>
      </c>
    </row>
    <row r="384" spans="2:3" x14ac:dyDescent="0.3">
      <c r="B384" s="1" t="s">
        <v>190</v>
      </c>
      <c r="C384" s="11">
        <f t="shared" si="5"/>
        <v>4071</v>
      </c>
    </row>
    <row r="385" spans="2:3" x14ac:dyDescent="0.3">
      <c r="B385" s="1" t="s">
        <v>188</v>
      </c>
      <c r="C385" s="11">
        <f t="shared" si="5"/>
        <v>4070</v>
      </c>
    </row>
    <row r="386" spans="2:3" x14ac:dyDescent="0.3">
      <c r="B386" s="1" t="s">
        <v>194</v>
      </c>
      <c r="C386" s="11">
        <f t="shared" si="5"/>
        <v>4073</v>
      </c>
    </row>
    <row r="387" spans="2:3" x14ac:dyDescent="0.3">
      <c r="B387" s="1" t="s">
        <v>190</v>
      </c>
      <c r="C387" s="11">
        <f t="shared" si="5"/>
        <v>4071</v>
      </c>
    </row>
    <row r="388" spans="2:3" x14ac:dyDescent="0.3">
      <c r="B388" s="1" t="s">
        <v>190</v>
      </c>
      <c r="C388" s="11">
        <f t="shared" ref="C388:C451" si="6">HEX2DEC(B388)</f>
        <v>4071</v>
      </c>
    </row>
    <row r="389" spans="2:3" x14ac:dyDescent="0.3">
      <c r="B389" s="1" t="s">
        <v>190</v>
      </c>
      <c r="C389" s="11">
        <f t="shared" si="6"/>
        <v>4071</v>
      </c>
    </row>
    <row r="390" spans="2:3" x14ac:dyDescent="0.3">
      <c r="B390" s="1" t="s">
        <v>190</v>
      </c>
      <c r="C390" s="11">
        <f t="shared" si="6"/>
        <v>4071</v>
      </c>
    </row>
    <row r="391" spans="2:3" x14ac:dyDescent="0.3">
      <c r="B391" s="1" t="s">
        <v>190</v>
      </c>
      <c r="C391" s="11">
        <f t="shared" si="6"/>
        <v>4071</v>
      </c>
    </row>
    <row r="392" spans="2:3" x14ac:dyDescent="0.3">
      <c r="B392" s="1" t="s">
        <v>191</v>
      </c>
      <c r="C392" s="11">
        <f t="shared" si="6"/>
        <v>4072</v>
      </c>
    </row>
    <row r="393" spans="2:3" x14ac:dyDescent="0.3">
      <c r="B393" s="1" t="s">
        <v>190</v>
      </c>
      <c r="C393" s="11">
        <f t="shared" si="6"/>
        <v>4071</v>
      </c>
    </row>
    <row r="394" spans="2:3" x14ac:dyDescent="0.3">
      <c r="B394" s="1" t="s">
        <v>188</v>
      </c>
      <c r="C394" s="11">
        <f t="shared" si="6"/>
        <v>4070</v>
      </c>
    </row>
    <row r="395" spans="2:3" x14ac:dyDescent="0.3">
      <c r="B395" s="1" t="s">
        <v>190</v>
      </c>
      <c r="C395" s="11">
        <f t="shared" si="6"/>
        <v>4071</v>
      </c>
    </row>
    <row r="396" spans="2:3" x14ac:dyDescent="0.3">
      <c r="B396" s="1" t="s">
        <v>188</v>
      </c>
      <c r="C396" s="11">
        <f t="shared" si="6"/>
        <v>4070</v>
      </c>
    </row>
    <row r="397" spans="2:3" x14ac:dyDescent="0.3">
      <c r="B397" s="1" t="s">
        <v>187</v>
      </c>
      <c r="C397" s="11">
        <f t="shared" si="6"/>
        <v>4074</v>
      </c>
    </row>
    <row r="398" spans="2:3" x14ac:dyDescent="0.3">
      <c r="B398" s="1" t="s">
        <v>188</v>
      </c>
      <c r="C398" s="11">
        <f t="shared" si="6"/>
        <v>4070</v>
      </c>
    </row>
    <row r="399" spans="2:3" x14ac:dyDescent="0.3">
      <c r="B399" s="1" t="s">
        <v>187</v>
      </c>
      <c r="C399" s="11">
        <f t="shared" si="6"/>
        <v>4074</v>
      </c>
    </row>
    <row r="400" spans="2:3" x14ac:dyDescent="0.3">
      <c r="B400" s="1" t="s">
        <v>191</v>
      </c>
      <c r="C400" s="11">
        <f t="shared" si="6"/>
        <v>4072</v>
      </c>
    </row>
    <row r="401" spans="2:3" x14ac:dyDescent="0.3">
      <c r="B401" s="1" t="s">
        <v>188</v>
      </c>
      <c r="C401" s="11">
        <f t="shared" si="6"/>
        <v>4070</v>
      </c>
    </row>
    <row r="402" spans="2:3" x14ac:dyDescent="0.3">
      <c r="B402" s="1" t="s">
        <v>192</v>
      </c>
      <c r="C402" s="11">
        <f t="shared" si="6"/>
        <v>4068</v>
      </c>
    </row>
    <row r="403" spans="2:3" x14ac:dyDescent="0.3">
      <c r="B403" s="1" t="s">
        <v>188</v>
      </c>
      <c r="C403" s="11">
        <f t="shared" si="6"/>
        <v>4070</v>
      </c>
    </row>
    <row r="404" spans="2:3" x14ac:dyDescent="0.3">
      <c r="B404" s="1" t="s">
        <v>192</v>
      </c>
      <c r="C404" s="11">
        <f t="shared" si="6"/>
        <v>4068</v>
      </c>
    </row>
    <row r="405" spans="2:3" x14ac:dyDescent="0.3">
      <c r="B405" s="1" t="s">
        <v>192</v>
      </c>
      <c r="C405" s="11">
        <f t="shared" si="6"/>
        <v>4068</v>
      </c>
    </row>
    <row r="406" spans="2:3" x14ac:dyDescent="0.3">
      <c r="B406" s="1" t="s">
        <v>190</v>
      </c>
      <c r="C406" s="11">
        <f t="shared" si="6"/>
        <v>4071</v>
      </c>
    </row>
    <row r="407" spans="2:3" x14ac:dyDescent="0.3">
      <c r="B407" s="1" t="s">
        <v>186</v>
      </c>
      <c r="C407" s="11">
        <f t="shared" si="6"/>
        <v>4069</v>
      </c>
    </row>
    <row r="408" spans="2:3" x14ac:dyDescent="0.3">
      <c r="B408" s="1" t="s">
        <v>188</v>
      </c>
      <c r="C408" s="11">
        <f t="shared" si="6"/>
        <v>4070</v>
      </c>
    </row>
    <row r="409" spans="2:3" x14ac:dyDescent="0.3">
      <c r="B409" s="1" t="s">
        <v>191</v>
      </c>
      <c r="C409" s="11">
        <f t="shared" si="6"/>
        <v>4072</v>
      </c>
    </row>
    <row r="410" spans="2:3" x14ac:dyDescent="0.3">
      <c r="B410" s="1" t="s">
        <v>190</v>
      </c>
      <c r="C410" s="11">
        <f t="shared" si="6"/>
        <v>4071</v>
      </c>
    </row>
    <row r="411" spans="2:3" x14ac:dyDescent="0.3">
      <c r="B411" s="1" t="s">
        <v>191</v>
      </c>
      <c r="C411" s="11">
        <f t="shared" si="6"/>
        <v>4072</v>
      </c>
    </row>
    <row r="412" spans="2:3" x14ac:dyDescent="0.3">
      <c r="B412" s="1" t="s">
        <v>191</v>
      </c>
      <c r="C412" s="11">
        <f t="shared" si="6"/>
        <v>4072</v>
      </c>
    </row>
    <row r="413" spans="2:3" x14ac:dyDescent="0.3">
      <c r="B413" s="1" t="s">
        <v>186</v>
      </c>
      <c r="C413" s="11">
        <f t="shared" si="6"/>
        <v>4069</v>
      </c>
    </row>
    <row r="414" spans="2:3" x14ac:dyDescent="0.3">
      <c r="B414" s="1" t="s">
        <v>187</v>
      </c>
      <c r="C414" s="11">
        <f t="shared" si="6"/>
        <v>4074</v>
      </c>
    </row>
    <row r="415" spans="2:3" x14ac:dyDescent="0.3">
      <c r="B415" s="1" t="s">
        <v>190</v>
      </c>
      <c r="C415" s="11">
        <f t="shared" si="6"/>
        <v>4071</v>
      </c>
    </row>
    <row r="416" spans="2:3" x14ac:dyDescent="0.3">
      <c r="B416" s="1" t="s">
        <v>191</v>
      </c>
      <c r="C416" s="11">
        <f t="shared" si="6"/>
        <v>4072</v>
      </c>
    </row>
    <row r="417" spans="2:3" x14ac:dyDescent="0.3">
      <c r="B417" s="1" t="s">
        <v>188</v>
      </c>
      <c r="C417" s="11">
        <f t="shared" si="6"/>
        <v>4070</v>
      </c>
    </row>
    <row r="418" spans="2:3" x14ac:dyDescent="0.3">
      <c r="B418" s="1" t="s">
        <v>187</v>
      </c>
      <c r="C418" s="11">
        <f t="shared" si="6"/>
        <v>4074</v>
      </c>
    </row>
    <row r="419" spans="2:3" x14ac:dyDescent="0.3">
      <c r="B419" s="1" t="s">
        <v>190</v>
      </c>
      <c r="C419" s="11">
        <f t="shared" si="6"/>
        <v>4071</v>
      </c>
    </row>
    <row r="420" spans="2:3" x14ac:dyDescent="0.3">
      <c r="B420" s="1" t="s">
        <v>192</v>
      </c>
      <c r="C420" s="11">
        <f t="shared" si="6"/>
        <v>4068</v>
      </c>
    </row>
    <row r="421" spans="2:3" x14ac:dyDescent="0.3">
      <c r="B421" s="1" t="s">
        <v>194</v>
      </c>
      <c r="C421" s="11">
        <f t="shared" si="6"/>
        <v>4073</v>
      </c>
    </row>
    <row r="422" spans="2:3" x14ac:dyDescent="0.3">
      <c r="B422" s="1" t="s">
        <v>188</v>
      </c>
      <c r="C422" s="11">
        <f t="shared" si="6"/>
        <v>4070</v>
      </c>
    </row>
    <row r="423" spans="2:3" x14ac:dyDescent="0.3">
      <c r="B423" s="1" t="s">
        <v>190</v>
      </c>
      <c r="C423" s="11">
        <f t="shared" si="6"/>
        <v>4071</v>
      </c>
    </row>
    <row r="424" spans="2:3" x14ac:dyDescent="0.3">
      <c r="B424" s="1" t="s">
        <v>190</v>
      </c>
      <c r="C424" s="11">
        <f t="shared" si="6"/>
        <v>4071</v>
      </c>
    </row>
    <row r="425" spans="2:3" x14ac:dyDescent="0.3">
      <c r="B425" s="1" t="s">
        <v>189</v>
      </c>
      <c r="C425" s="11">
        <f t="shared" si="6"/>
        <v>4067</v>
      </c>
    </row>
    <row r="426" spans="2:3" x14ac:dyDescent="0.3">
      <c r="B426" s="1" t="s">
        <v>190</v>
      </c>
      <c r="C426" s="11">
        <f t="shared" si="6"/>
        <v>4071</v>
      </c>
    </row>
    <row r="427" spans="2:3" x14ac:dyDescent="0.3">
      <c r="B427" s="9" t="s">
        <v>185</v>
      </c>
      <c r="C427" s="11">
        <f t="shared" si="6"/>
        <v>4075</v>
      </c>
    </row>
    <row r="428" spans="2:3" x14ac:dyDescent="0.3">
      <c r="B428" s="1" t="s">
        <v>191</v>
      </c>
      <c r="C428" s="11">
        <f t="shared" si="6"/>
        <v>4072</v>
      </c>
    </row>
    <row r="429" spans="2:3" x14ac:dyDescent="0.3">
      <c r="B429" s="1" t="s">
        <v>191</v>
      </c>
      <c r="C429" s="11">
        <f t="shared" si="6"/>
        <v>4072</v>
      </c>
    </row>
    <row r="430" spans="2:3" x14ac:dyDescent="0.3">
      <c r="B430" s="1" t="s">
        <v>191</v>
      </c>
      <c r="C430" s="11">
        <f t="shared" si="6"/>
        <v>4072</v>
      </c>
    </row>
    <row r="431" spans="2:3" x14ac:dyDescent="0.3">
      <c r="B431" s="1" t="s">
        <v>188</v>
      </c>
      <c r="C431" s="11">
        <f t="shared" si="6"/>
        <v>4070</v>
      </c>
    </row>
    <row r="432" spans="2:3" x14ac:dyDescent="0.3">
      <c r="B432" s="1" t="s">
        <v>189</v>
      </c>
      <c r="C432" s="11">
        <f t="shared" si="6"/>
        <v>4067</v>
      </c>
    </row>
    <row r="433" spans="2:3" x14ac:dyDescent="0.3">
      <c r="B433" s="1" t="s">
        <v>190</v>
      </c>
      <c r="C433" s="11">
        <f t="shared" si="6"/>
        <v>4071</v>
      </c>
    </row>
    <row r="434" spans="2:3" x14ac:dyDescent="0.3">
      <c r="B434" s="1" t="s">
        <v>194</v>
      </c>
      <c r="C434" s="11">
        <f t="shared" si="6"/>
        <v>4073</v>
      </c>
    </row>
    <row r="435" spans="2:3" x14ac:dyDescent="0.3">
      <c r="B435" s="1" t="s">
        <v>190</v>
      </c>
      <c r="C435" s="11">
        <f t="shared" si="6"/>
        <v>4071</v>
      </c>
    </row>
    <row r="436" spans="2:3" x14ac:dyDescent="0.3">
      <c r="B436" s="1" t="s">
        <v>192</v>
      </c>
      <c r="C436" s="11">
        <f t="shared" si="6"/>
        <v>4068</v>
      </c>
    </row>
    <row r="437" spans="2:3" x14ac:dyDescent="0.3">
      <c r="B437" s="1" t="s">
        <v>191</v>
      </c>
      <c r="C437" s="11">
        <f t="shared" si="6"/>
        <v>4072</v>
      </c>
    </row>
    <row r="438" spans="2:3" x14ac:dyDescent="0.3">
      <c r="B438" s="1" t="s">
        <v>186</v>
      </c>
      <c r="C438" s="11">
        <f t="shared" si="6"/>
        <v>4069</v>
      </c>
    </row>
    <row r="439" spans="2:3" x14ac:dyDescent="0.3">
      <c r="B439" s="1" t="s">
        <v>191</v>
      </c>
      <c r="C439" s="11">
        <f t="shared" si="6"/>
        <v>4072</v>
      </c>
    </row>
    <row r="440" spans="2:3" x14ac:dyDescent="0.3">
      <c r="B440" s="1" t="s">
        <v>188</v>
      </c>
      <c r="C440" s="11">
        <f t="shared" si="6"/>
        <v>4070</v>
      </c>
    </row>
    <row r="441" spans="2:3" x14ac:dyDescent="0.3">
      <c r="B441" s="1" t="s">
        <v>194</v>
      </c>
      <c r="C441" s="11">
        <f t="shared" si="6"/>
        <v>4073</v>
      </c>
    </row>
    <row r="442" spans="2:3" x14ac:dyDescent="0.3">
      <c r="B442" s="1" t="s">
        <v>192</v>
      </c>
      <c r="C442" s="11">
        <f t="shared" si="6"/>
        <v>4068</v>
      </c>
    </row>
    <row r="443" spans="2:3" x14ac:dyDescent="0.3">
      <c r="B443" s="1" t="s">
        <v>192</v>
      </c>
      <c r="C443" s="11">
        <f t="shared" si="6"/>
        <v>4068</v>
      </c>
    </row>
    <row r="444" spans="2:3" x14ac:dyDescent="0.3">
      <c r="B444" s="1" t="s">
        <v>188</v>
      </c>
      <c r="C444" s="11">
        <f t="shared" si="6"/>
        <v>4070</v>
      </c>
    </row>
    <row r="445" spans="2:3" x14ac:dyDescent="0.3">
      <c r="B445" s="1" t="s">
        <v>188</v>
      </c>
      <c r="C445" s="11">
        <f t="shared" si="6"/>
        <v>4070</v>
      </c>
    </row>
    <row r="446" spans="2:3" x14ac:dyDescent="0.3">
      <c r="B446" s="1" t="s">
        <v>190</v>
      </c>
      <c r="C446" s="11">
        <f t="shared" si="6"/>
        <v>4071</v>
      </c>
    </row>
    <row r="447" spans="2:3" x14ac:dyDescent="0.3">
      <c r="B447" s="1" t="s">
        <v>189</v>
      </c>
      <c r="C447" s="11">
        <f t="shared" si="6"/>
        <v>4067</v>
      </c>
    </row>
    <row r="448" spans="2:3" x14ac:dyDescent="0.3">
      <c r="B448" s="1" t="s">
        <v>190</v>
      </c>
      <c r="C448" s="11">
        <f t="shared" si="6"/>
        <v>4071</v>
      </c>
    </row>
    <row r="449" spans="2:3" x14ac:dyDescent="0.3">
      <c r="B449" s="1" t="s">
        <v>188</v>
      </c>
      <c r="C449" s="11">
        <f t="shared" si="6"/>
        <v>4070</v>
      </c>
    </row>
    <row r="450" spans="2:3" x14ac:dyDescent="0.3">
      <c r="B450" s="1" t="s">
        <v>188</v>
      </c>
      <c r="C450" s="11">
        <f t="shared" si="6"/>
        <v>4070</v>
      </c>
    </row>
    <row r="451" spans="2:3" x14ac:dyDescent="0.3">
      <c r="B451" s="1" t="s">
        <v>194</v>
      </c>
      <c r="C451" s="11">
        <f t="shared" si="6"/>
        <v>4073</v>
      </c>
    </row>
    <row r="452" spans="2:3" x14ac:dyDescent="0.3">
      <c r="B452" s="1" t="s">
        <v>194</v>
      </c>
      <c r="C452" s="11">
        <f t="shared" ref="C452:C515" si="7">HEX2DEC(B452)</f>
        <v>4073</v>
      </c>
    </row>
    <row r="453" spans="2:3" x14ac:dyDescent="0.3">
      <c r="B453" s="1" t="s">
        <v>194</v>
      </c>
      <c r="C453" s="11">
        <f t="shared" si="7"/>
        <v>4073</v>
      </c>
    </row>
    <row r="454" spans="2:3" x14ac:dyDescent="0.3">
      <c r="B454" s="1" t="s">
        <v>190</v>
      </c>
      <c r="C454" s="11">
        <f t="shared" si="7"/>
        <v>4071</v>
      </c>
    </row>
    <row r="455" spans="2:3" x14ac:dyDescent="0.3">
      <c r="B455" s="1" t="s">
        <v>194</v>
      </c>
      <c r="C455" s="11">
        <f t="shared" si="7"/>
        <v>4073</v>
      </c>
    </row>
    <row r="456" spans="2:3" x14ac:dyDescent="0.3">
      <c r="B456" s="1" t="s">
        <v>186</v>
      </c>
      <c r="C456" s="11">
        <f t="shared" si="7"/>
        <v>4069</v>
      </c>
    </row>
    <row r="457" spans="2:3" x14ac:dyDescent="0.3">
      <c r="B457" s="1" t="s">
        <v>191</v>
      </c>
      <c r="C457" s="11">
        <f t="shared" si="7"/>
        <v>4072</v>
      </c>
    </row>
    <row r="458" spans="2:3" x14ac:dyDescent="0.3">
      <c r="B458" s="1" t="s">
        <v>194</v>
      </c>
      <c r="C458" s="11">
        <f t="shared" si="7"/>
        <v>4073</v>
      </c>
    </row>
    <row r="459" spans="2:3" x14ac:dyDescent="0.3">
      <c r="B459" s="1" t="s">
        <v>190</v>
      </c>
      <c r="C459" s="11">
        <f t="shared" si="7"/>
        <v>4071</v>
      </c>
    </row>
    <row r="460" spans="2:3" x14ac:dyDescent="0.3">
      <c r="B460" s="1" t="s">
        <v>192</v>
      </c>
      <c r="C460" s="11">
        <f t="shared" si="7"/>
        <v>4068</v>
      </c>
    </row>
    <row r="461" spans="2:3" x14ac:dyDescent="0.3">
      <c r="B461" s="1" t="s">
        <v>190</v>
      </c>
      <c r="C461" s="11">
        <f t="shared" si="7"/>
        <v>4071</v>
      </c>
    </row>
    <row r="462" spans="2:3" x14ac:dyDescent="0.3">
      <c r="B462" s="1" t="s">
        <v>190</v>
      </c>
      <c r="C462" s="11">
        <f t="shared" si="7"/>
        <v>4071</v>
      </c>
    </row>
    <row r="463" spans="2:3" x14ac:dyDescent="0.3">
      <c r="B463" s="1" t="s">
        <v>186</v>
      </c>
      <c r="C463" s="11">
        <f t="shared" si="7"/>
        <v>4069</v>
      </c>
    </row>
    <row r="464" spans="2:3" x14ac:dyDescent="0.3">
      <c r="B464" s="1" t="s">
        <v>186</v>
      </c>
      <c r="C464" s="11">
        <f t="shared" si="7"/>
        <v>4069</v>
      </c>
    </row>
    <row r="465" spans="2:3" x14ac:dyDescent="0.3">
      <c r="B465" s="1" t="s">
        <v>186</v>
      </c>
      <c r="C465" s="11">
        <f t="shared" si="7"/>
        <v>4069</v>
      </c>
    </row>
    <row r="466" spans="2:3" x14ac:dyDescent="0.3">
      <c r="B466" s="1" t="s">
        <v>192</v>
      </c>
      <c r="C466" s="11">
        <f t="shared" si="7"/>
        <v>4068</v>
      </c>
    </row>
    <row r="467" spans="2:3" x14ac:dyDescent="0.3">
      <c r="B467" s="1" t="s">
        <v>191</v>
      </c>
      <c r="C467" s="11">
        <f t="shared" si="7"/>
        <v>4072</v>
      </c>
    </row>
    <row r="468" spans="2:3" x14ac:dyDescent="0.3">
      <c r="B468" s="1" t="s">
        <v>190</v>
      </c>
      <c r="C468" s="11">
        <f t="shared" si="7"/>
        <v>4071</v>
      </c>
    </row>
    <row r="469" spans="2:3" x14ac:dyDescent="0.3">
      <c r="B469" s="1" t="s">
        <v>188</v>
      </c>
      <c r="C469" s="11">
        <f t="shared" si="7"/>
        <v>4070</v>
      </c>
    </row>
    <row r="470" spans="2:3" x14ac:dyDescent="0.3">
      <c r="B470" s="1" t="s">
        <v>190</v>
      </c>
      <c r="C470" s="11">
        <f t="shared" si="7"/>
        <v>4071</v>
      </c>
    </row>
    <row r="471" spans="2:3" x14ac:dyDescent="0.3">
      <c r="B471" s="1" t="s">
        <v>186</v>
      </c>
      <c r="C471" s="11">
        <f t="shared" si="7"/>
        <v>4069</v>
      </c>
    </row>
    <row r="472" spans="2:3" x14ac:dyDescent="0.3">
      <c r="B472" s="1" t="s">
        <v>191</v>
      </c>
      <c r="C472" s="11">
        <f t="shared" si="7"/>
        <v>4072</v>
      </c>
    </row>
    <row r="473" spans="2:3" x14ac:dyDescent="0.3">
      <c r="B473" s="1" t="s">
        <v>191</v>
      </c>
      <c r="C473" s="11">
        <f t="shared" si="7"/>
        <v>4072</v>
      </c>
    </row>
    <row r="474" spans="2:3" x14ac:dyDescent="0.3">
      <c r="B474" s="1" t="s">
        <v>186</v>
      </c>
      <c r="C474" s="11">
        <f t="shared" si="7"/>
        <v>4069</v>
      </c>
    </row>
    <row r="475" spans="2:3" x14ac:dyDescent="0.3">
      <c r="B475" s="1" t="s">
        <v>192</v>
      </c>
      <c r="C475" s="11">
        <f t="shared" si="7"/>
        <v>4068</v>
      </c>
    </row>
    <row r="476" spans="2:3" x14ac:dyDescent="0.3">
      <c r="B476" s="1" t="s">
        <v>188</v>
      </c>
      <c r="C476" s="11">
        <f t="shared" si="7"/>
        <v>4070</v>
      </c>
    </row>
    <row r="477" spans="2:3" x14ac:dyDescent="0.3">
      <c r="B477" s="1" t="s">
        <v>192</v>
      </c>
      <c r="C477" s="11">
        <f t="shared" si="7"/>
        <v>4068</v>
      </c>
    </row>
    <row r="478" spans="2:3" x14ac:dyDescent="0.3">
      <c r="B478" s="1" t="s">
        <v>186</v>
      </c>
      <c r="C478" s="11">
        <f t="shared" si="7"/>
        <v>4069</v>
      </c>
    </row>
    <row r="479" spans="2:3" x14ac:dyDescent="0.3">
      <c r="B479" s="1" t="s">
        <v>194</v>
      </c>
      <c r="C479" s="11">
        <f t="shared" si="7"/>
        <v>4073</v>
      </c>
    </row>
    <row r="480" spans="2:3" x14ac:dyDescent="0.3">
      <c r="B480" s="1" t="s">
        <v>189</v>
      </c>
      <c r="C480" s="11">
        <f t="shared" si="7"/>
        <v>4067</v>
      </c>
    </row>
    <row r="481" spans="2:3" x14ac:dyDescent="0.3">
      <c r="B481" s="1" t="s">
        <v>189</v>
      </c>
      <c r="C481" s="11">
        <f t="shared" si="7"/>
        <v>4067</v>
      </c>
    </row>
    <row r="482" spans="2:3" x14ac:dyDescent="0.3">
      <c r="B482" s="1" t="s">
        <v>190</v>
      </c>
      <c r="C482" s="11">
        <f t="shared" si="7"/>
        <v>4071</v>
      </c>
    </row>
    <row r="483" spans="2:3" x14ac:dyDescent="0.3">
      <c r="B483" s="1" t="s">
        <v>188</v>
      </c>
      <c r="C483" s="11">
        <f t="shared" si="7"/>
        <v>4070</v>
      </c>
    </row>
    <row r="484" spans="2:3" x14ac:dyDescent="0.3">
      <c r="B484" s="1" t="s">
        <v>190</v>
      </c>
      <c r="C484" s="11">
        <f t="shared" si="7"/>
        <v>4071</v>
      </c>
    </row>
    <row r="485" spans="2:3" x14ac:dyDescent="0.3">
      <c r="B485" s="1" t="s">
        <v>190</v>
      </c>
      <c r="C485" s="11">
        <f t="shared" si="7"/>
        <v>4071</v>
      </c>
    </row>
    <row r="486" spans="2:3" x14ac:dyDescent="0.3">
      <c r="B486" s="1" t="s">
        <v>188</v>
      </c>
      <c r="C486" s="11">
        <f t="shared" si="7"/>
        <v>4070</v>
      </c>
    </row>
    <row r="487" spans="2:3" x14ac:dyDescent="0.3">
      <c r="B487" s="1" t="s">
        <v>186</v>
      </c>
      <c r="C487" s="11">
        <f t="shared" si="7"/>
        <v>4069</v>
      </c>
    </row>
    <row r="488" spans="2:3" x14ac:dyDescent="0.3">
      <c r="B488" s="1" t="s">
        <v>191</v>
      </c>
      <c r="C488" s="11">
        <f t="shared" si="7"/>
        <v>4072</v>
      </c>
    </row>
    <row r="489" spans="2:3" x14ac:dyDescent="0.3">
      <c r="B489" s="1" t="s">
        <v>186</v>
      </c>
      <c r="C489" s="11">
        <f t="shared" si="7"/>
        <v>4069</v>
      </c>
    </row>
    <row r="490" spans="2:3" x14ac:dyDescent="0.3">
      <c r="B490" s="1" t="s">
        <v>191</v>
      </c>
      <c r="C490" s="11">
        <f t="shared" si="7"/>
        <v>4072</v>
      </c>
    </row>
    <row r="491" spans="2:3" x14ac:dyDescent="0.3">
      <c r="B491" s="1" t="s">
        <v>192</v>
      </c>
      <c r="C491" s="11">
        <f t="shared" si="7"/>
        <v>4068</v>
      </c>
    </row>
    <row r="492" spans="2:3" x14ac:dyDescent="0.3">
      <c r="B492" s="1" t="s">
        <v>190</v>
      </c>
      <c r="C492" s="11">
        <f t="shared" si="7"/>
        <v>4071</v>
      </c>
    </row>
    <row r="493" spans="2:3" x14ac:dyDescent="0.3">
      <c r="B493" s="1" t="s">
        <v>190</v>
      </c>
      <c r="C493" s="11">
        <f t="shared" si="7"/>
        <v>4071</v>
      </c>
    </row>
    <row r="494" spans="2:3" x14ac:dyDescent="0.3">
      <c r="B494" s="1" t="s">
        <v>188</v>
      </c>
      <c r="C494" s="11">
        <f t="shared" si="7"/>
        <v>4070</v>
      </c>
    </row>
    <row r="495" spans="2:3" x14ac:dyDescent="0.3">
      <c r="B495" s="1" t="s">
        <v>186</v>
      </c>
      <c r="C495" s="11">
        <f t="shared" si="7"/>
        <v>4069</v>
      </c>
    </row>
    <row r="496" spans="2:3" x14ac:dyDescent="0.3">
      <c r="B496" s="1" t="s">
        <v>186</v>
      </c>
      <c r="C496" s="11">
        <f t="shared" si="7"/>
        <v>4069</v>
      </c>
    </row>
    <row r="497" spans="2:3" x14ac:dyDescent="0.3">
      <c r="B497" s="1" t="s">
        <v>186</v>
      </c>
      <c r="C497" s="11">
        <f t="shared" si="7"/>
        <v>4069</v>
      </c>
    </row>
    <row r="498" spans="2:3" x14ac:dyDescent="0.3">
      <c r="B498" s="1" t="s">
        <v>188</v>
      </c>
      <c r="C498" s="11">
        <f t="shared" si="7"/>
        <v>4070</v>
      </c>
    </row>
    <row r="499" spans="2:3" x14ac:dyDescent="0.3">
      <c r="B499" s="1" t="s">
        <v>188</v>
      </c>
      <c r="C499" s="11">
        <f t="shared" si="7"/>
        <v>4070</v>
      </c>
    </row>
    <row r="500" spans="2:3" x14ac:dyDescent="0.3">
      <c r="B500" s="1" t="s">
        <v>191</v>
      </c>
      <c r="C500" s="11">
        <f t="shared" si="7"/>
        <v>4072</v>
      </c>
    </row>
    <row r="501" spans="2:3" x14ac:dyDescent="0.3">
      <c r="B501" s="1" t="s">
        <v>186</v>
      </c>
      <c r="C501" s="11">
        <f t="shared" si="7"/>
        <v>4069</v>
      </c>
    </row>
    <row r="502" spans="2:3" x14ac:dyDescent="0.3">
      <c r="B502" s="1" t="s">
        <v>188</v>
      </c>
      <c r="C502" s="11">
        <f t="shared" si="7"/>
        <v>4070</v>
      </c>
    </row>
    <row r="503" spans="2:3" x14ac:dyDescent="0.3">
      <c r="B503" s="1" t="s">
        <v>188</v>
      </c>
      <c r="C503" s="11">
        <f t="shared" si="7"/>
        <v>4070</v>
      </c>
    </row>
    <row r="504" spans="2:3" x14ac:dyDescent="0.3">
      <c r="B504" s="1" t="s">
        <v>188</v>
      </c>
      <c r="C504" s="11">
        <f t="shared" si="7"/>
        <v>4070</v>
      </c>
    </row>
    <row r="505" spans="2:3" x14ac:dyDescent="0.3">
      <c r="B505" s="1" t="s">
        <v>194</v>
      </c>
      <c r="C505" s="11">
        <f t="shared" si="7"/>
        <v>4073</v>
      </c>
    </row>
    <row r="506" spans="2:3" x14ac:dyDescent="0.3">
      <c r="B506" s="1" t="s">
        <v>190</v>
      </c>
      <c r="C506" s="11">
        <f t="shared" si="7"/>
        <v>4071</v>
      </c>
    </row>
    <row r="507" spans="2:3" x14ac:dyDescent="0.3">
      <c r="B507" s="1" t="s">
        <v>190</v>
      </c>
      <c r="C507" s="11">
        <f t="shared" si="7"/>
        <v>4071</v>
      </c>
    </row>
    <row r="508" spans="2:3" x14ac:dyDescent="0.3">
      <c r="B508" s="1" t="s">
        <v>197</v>
      </c>
      <c r="C508" s="11">
        <f t="shared" si="7"/>
        <v>4063</v>
      </c>
    </row>
    <row r="509" spans="2:3" x14ac:dyDescent="0.3">
      <c r="B509" s="1" t="s">
        <v>193</v>
      </c>
      <c r="C509" s="11">
        <f t="shared" si="7"/>
        <v>4065</v>
      </c>
    </row>
    <row r="510" spans="2:3" x14ac:dyDescent="0.3">
      <c r="B510" s="1" t="s">
        <v>186</v>
      </c>
      <c r="C510" s="11">
        <f t="shared" si="7"/>
        <v>4069</v>
      </c>
    </row>
    <row r="511" spans="2:3" x14ac:dyDescent="0.3">
      <c r="B511" s="1" t="s">
        <v>191</v>
      </c>
      <c r="C511" s="11">
        <f t="shared" si="7"/>
        <v>4072</v>
      </c>
    </row>
    <row r="512" spans="2:3" x14ac:dyDescent="0.3">
      <c r="B512" s="1" t="s">
        <v>188</v>
      </c>
      <c r="C512" s="11">
        <f t="shared" si="7"/>
        <v>4070</v>
      </c>
    </row>
    <row r="513" spans="2:3" x14ac:dyDescent="0.3">
      <c r="B513" s="1" t="s">
        <v>186</v>
      </c>
      <c r="C513" s="11">
        <f t="shared" si="7"/>
        <v>4069</v>
      </c>
    </row>
    <row r="514" spans="2:3" x14ac:dyDescent="0.3">
      <c r="B514" s="1" t="s">
        <v>190</v>
      </c>
      <c r="C514" s="11">
        <f t="shared" si="7"/>
        <v>4071</v>
      </c>
    </row>
    <row r="515" spans="2:3" x14ac:dyDescent="0.3">
      <c r="B515" s="1" t="s">
        <v>189</v>
      </c>
      <c r="C515" s="11">
        <f t="shared" si="7"/>
        <v>4067</v>
      </c>
    </row>
    <row r="516" spans="2:3" x14ac:dyDescent="0.3">
      <c r="B516" s="1" t="s">
        <v>188</v>
      </c>
      <c r="C516" s="11">
        <f t="shared" ref="C516:C579" si="8">HEX2DEC(B516)</f>
        <v>4070</v>
      </c>
    </row>
    <row r="517" spans="2:3" x14ac:dyDescent="0.3">
      <c r="B517" s="1" t="s">
        <v>186</v>
      </c>
      <c r="C517" s="11">
        <f t="shared" si="8"/>
        <v>4069</v>
      </c>
    </row>
    <row r="518" spans="2:3" x14ac:dyDescent="0.3">
      <c r="B518" s="1" t="s">
        <v>188</v>
      </c>
      <c r="C518" s="11">
        <f t="shared" si="8"/>
        <v>4070</v>
      </c>
    </row>
    <row r="519" spans="2:3" x14ac:dyDescent="0.3">
      <c r="B519" s="1" t="s">
        <v>188</v>
      </c>
      <c r="C519" s="11">
        <f t="shared" si="8"/>
        <v>4070</v>
      </c>
    </row>
    <row r="520" spans="2:3" x14ac:dyDescent="0.3">
      <c r="B520" s="1" t="s">
        <v>188</v>
      </c>
      <c r="C520" s="11">
        <f t="shared" si="8"/>
        <v>4070</v>
      </c>
    </row>
    <row r="521" spans="2:3" x14ac:dyDescent="0.3">
      <c r="B521" s="1" t="s">
        <v>194</v>
      </c>
      <c r="C521" s="11">
        <f t="shared" si="8"/>
        <v>4073</v>
      </c>
    </row>
    <row r="522" spans="2:3" x14ac:dyDescent="0.3">
      <c r="B522" s="1" t="s">
        <v>191</v>
      </c>
      <c r="C522" s="11">
        <f t="shared" si="8"/>
        <v>4072</v>
      </c>
    </row>
    <row r="523" spans="2:3" x14ac:dyDescent="0.3">
      <c r="B523" s="1" t="s">
        <v>188</v>
      </c>
      <c r="C523" s="11">
        <f t="shared" si="8"/>
        <v>4070</v>
      </c>
    </row>
    <row r="524" spans="2:3" x14ac:dyDescent="0.3">
      <c r="B524" s="1" t="s">
        <v>190</v>
      </c>
      <c r="C524" s="11">
        <f t="shared" si="8"/>
        <v>4071</v>
      </c>
    </row>
    <row r="525" spans="2:3" x14ac:dyDescent="0.3">
      <c r="B525" s="1" t="s">
        <v>188</v>
      </c>
      <c r="C525" s="11">
        <f t="shared" si="8"/>
        <v>4070</v>
      </c>
    </row>
    <row r="526" spans="2:3" x14ac:dyDescent="0.3">
      <c r="B526" s="1" t="s">
        <v>187</v>
      </c>
      <c r="C526" s="11">
        <f t="shared" si="8"/>
        <v>4074</v>
      </c>
    </row>
    <row r="527" spans="2:3" x14ac:dyDescent="0.3">
      <c r="B527" s="1" t="s">
        <v>188</v>
      </c>
      <c r="C527" s="11">
        <f t="shared" si="8"/>
        <v>4070</v>
      </c>
    </row>
    <row r="528" spans="2:3" x14ac:dyDescent="0.3">
      <c r="B528" s="1" t="s">
        <v>190</v>
      </c>
      <c r="C528" s="11">
        <f t="shared" si="8"/>
        <v>4071</v>
      </c>
    </row>
    <row r="529" spans="2:3" x14ac:dyDescent="0.3">
      <c r="B529" s="1" t="s">
        <v>194</v>
      </c>
      <c r="C529" s="11">
        <f t="shared" si="8"/>
        <v>4073</v>
      </c>
    </row>
    <row r="530" spans="2:3" x14ac:dyDescent="0.3">
      <c r="B530" s="1" t="s">
        <v>186</v>
      </c>
      <c r="C530" s="11">
        <f t="shared" si="8"/>
        <v>4069</v>
      </c>
    </row>
    <row r="531" spans="2:3" x14ac:dyDescent="0.3">
      <c r="B531" s="1" t="s">
        <v>188</v>
      </c>
      <c r="C531" s="11">
        <f t="shared" si="8"/>
        <v>4070</v>
      </c>
    </row>
    <row r="532" spans="2:3" x14ac:dyDescent="0.3">
      <c r="B532" s="1" t="s">
        <v>192</v>
      </c>
      <c r="C532" s="11">
        <f t="shared" si="8"/>
        <v>4068</v>
      </c>
    </row>
    <row r="533" spans="2:3" x14ac:dyDescent="0.3">
      <c r="B533" s="1" t="s">
        <v>186</v>
      </c>
      <c r="C533" s="11">
        <f t="shared" si="8"/>
        <v>4069</v>
      </c>
    </row>
    <row r="534" spans="2:3" x14ac:dyDescent="0.3">
      <c r="B534" s="1" t="s">
        <v>186</v>
      </c>
      <c r="C534" s="11">
        <f t="shared" si="8"/>
        <v>4069</v>
      </c>
    </row>
    <row r="535" spans="2:3" x14ac:dyDescent="0.3">
      <c r="B535" s="1" t="s">
        <v>194</v>
      </c>
      <c r="C535" s="11">
        <f t="shared" si="8"/>
        <v>4073</v>
      </c>
    </row>
    <row r="536" spans="2:3" x14ac:dyDescent="0.3">
      <c r="B536" s="1" t="s">
        <v>191</v>
      </c>
      <c r="C536" s="11">
        <f t="shared" si="8"/>
        <v>4072</v>
      </c>
    </row>
    <row r="537" spans="2:3" x14ac:dyDescent="0.3">
      <c r="B537" s="1" t="s">
        <v>192</v>
      </c>
      <c r="C537" s="11">
        <f t="shared" si="8"/>
        <v>4068</v>
      </c>
    </row>
    <row r="538" spans="2:3" x14ac:dyDescent="0.3">
      <c r="B538" s="1" t="s">
        <v>189</v>
      </c>
      <c r="C538" s="11">
        <f t="shared" si="8"/>
        <v>4067</v>
      </c>
    </row>
    <row r="539" spans="2:3" x14ac:dyDescent="0.3">
      <c r="B539" s="1" t="s">
        <v>190</v>
      </c>
      <c r="C539" s="11">
        <f t="shared" si="8"/>
        <v>4071</v>
      </c>
    </row>
    <row r="540" spans="2:3" x14ac:dyDescent="0.3">
      <c r="B540" s="1" t="s">
        <v>188</v>
      </c>
      <c r="C540" s="11">
        <f t="shared" si="8"/>
        <v>4070</v>
      </c>
    </row>
    <row r="541" spans="2:3" x14ac:dyDescent="0.3">
      <c r="B541" s="1" t="s">
        <v>186</v>
      </c>
      <c r="C541" s="11">
        <f t="shared" si="8"/>
        <v>4069</v>
      </c>
    </row>
    <row r="542" spans="2:3" x14ac:dyDescent="0.3">
      <c r="B542" s="1" t="s">
        <v>191</v>
      </c>
      <c r="C542" s="11">
        <f t="shared" si="8"/>
        <v>4072</v>
      </c>
    </row>
    <row r="543" spans="2:3" x14ac:dyDescent="0.3">
      <c r="B543" s="1" t="s">
        <v>195</v>
      </c>
      <c r="C543" s="11">
        <f t="shared" si="8"/>
        <v>4066</v>
      </c>
    </row>
    <row r="544" spans="2:3" x14ac:dyDescent="0.3">
      <c r="B544" s="1" t="s">
        <v>189</v>
      </c>
      <c r="C544" s="11">
        <f t="shared" si="8"/>
        <v>4067</v>
      </c>
    </row>
    <row r="545" spans="2:3" x14ac:dyDescent="0.3">
      <c r="B545" s="1" t="s">
        <v>189</v>
      </c>
      <c r="C545" s="11">
        <f t="shared" si="8"/>
        <v>4067</v>
      </c>
    </row>
    <row r="546" spans="2:3" x14ac:dyDescent="0.3">
      <c r="B546" s="1" t="s">
        <v>193</v>
      </c>
      <c r="C546" s="11">
        <f t="shared" si="8"/>
        <v>4065</v>
      </c>
    </row>
    <row r="547" spans="2:3" x14ac:dyDescent="0.3">
      <c r="B547" s="1" t="s">
        <v>188</v>
      </c>
      <c r="C547" s="11">
        <f t="shared" si="8"/>
        <v>4070</v>
      </c>
    </row>
    <row r="548" spans="2:3" x14ac:dyDescent="0.3">
      <c r="B548" s="1" t="s">
        <v>190</v>
      </c>
      <c r="C548" s="11">
        <f t="shared" si="8"/>
        <v>4071</v>
      </c>
    </row>
    <row r="549" spans="2:3" x14ac:dyDescent="0.3">
      <c r="B549" s="1" t="s">
        <v>195</v>
      </c>
      <c r="C549" s="11">
        <f t="shared" si="8"/>
        <v>4066</v>
      </c>
    </row>
    <row r="550" spans="2:3" x14ac:dyDescent="0.3">
      <c r="B550" s="1" t="s">
        <v>192</v>
      </c>
      <c r="C550" s="11">
        <f t="shared" si="8"/>
        <v>4068</v>
      </c>
    </row>
    <row r="551" spans="2:3" x14ac:dyDescent="0.3">
      <c r="B551" s="1" t="s">
        <v>188</v>
      </c>
      <c r="C551" s="11">
        <f t="shared" si="8"/>
        <v>4070</v>
      </c>
    </row>
    <row r="552" spans="2:3" x14ac:dyDescent="0.3">
      <c r="B552" s="1" t="s">
        <v>186</v>
      </c>
      <c r="C552" s="11">
        <f t="shared" si="8"/>
        <v>4069</v>
      </c>
    </row>
    <row r="553" spans="2:3" x14ac:dyDescent="0.3">
      <c r="B553" s="1" t="s">
        <v>192</v>
      </c>
      <c r="C553" s="11">
        <f t="shared" si="8"/>
        <v>4068</v>
      </c>
    </row>
    <row r="554" spans="2:3" x14ac:dyDescent="0.3">
      <c r="B554" s="1" t="s">
        <v>190</v>
      </c>
      <c r="C554" s="11">
        <f t="shared" si="8"/>
        <v>4071</v>
      </c>
    </row>
    <row r="555" spans="2:3" x14ac:dyDescent="0.3">
      <c r="B555" s="1" t="s">
        <v>192</v>
      </c>
      <c r="C555" s="11">
        <f t="shared" si="8"/>
        <v>4068</v>
      </c>
    </row>
    <row r="556" spans="2:3" x14ac:dyDescent="0.3">
      <c r="B556" s="1" t="s">
        <v>188</v>
      </c>
      <c r="C556" s="11">
        <f t="shared" si="8"/>
        <v>4070</v>
      </c>
    </row>
    <row r="557" spans="2:3" x14ac:dyDescent="0.3">
      <c r="B557" s="1" t="s">
        <v>192</v>
      </c>
      <c r="C557" s="11">
        <f t="shared" si="8"/>
        <v>4068</v>
      </c>
    </row>
    <row r="558" spans="2:3" x14ac:dyDescent="0.3">
      <c r="B558" s="1" t="s">
        <v>188</v>
      </c>
      <c r="C558" s="11">
        <f t="shared" si="8"/>
        <v>4070</v>
      </c>
    </row>
    <row r="559" spans="2:3" x14ac:dyDescent="0.3">
      <c r="B559" s="1" t="s">
        <v>191</v>
      </c>
      <c r="C559" s="11">
        <f t="shared" si="8"/>
        <v>4072</v>
      </c>
    </row>
    <row r="560" spans="2:3" x14ac:dyDescent="0.3">
      <c r="B560" s="1" t="s">
        <v>191</v>
      </c>
      <c r="C560" s="11">
        <f t="shared" si="8"/>
        <v>4072</v>
      </c>
    </row>
    <row r="561" spans="2:3" x14ac:dyDescent="0.3">
      <c r="B561" s="1" t="s">
        <v>192</v>
      </c>
      <c r="C561" s="11">
        <f t="shared" si="8"/>
        <v>4068</v>
      </c>
    </row>
    <row r="562" spans="2:3" x14ac:dyDescent="0.3">
      <c r="B562" s="1" t="s">
        <v>191</v>
      </c>
      <c r="C562" s="11">
        <f t="shared" si="8"/>
        <v>4072</v>
      </c>
    </row>
    <row r="563" spans="2:3" x14ac:dyDescent="0.3">
      <c r="B563" s="1" t="s">
        <v>188</v>
      </c>
      <c r="C563" s="11">
        <f t="shared" si="8"/>
        <v>4070</v>
      </c>
    </row>
    <row r="564" spans="2:3" x14ac:dyDescent="0.3">
      <c r="B564" s="1" t="s">
        <v>194</v>
      </c>
      <c r="C564" s="11">
        <f t="shared" si="8"/>
        <v>4073</v>
      </c>
    </row>
    <row r="565" spans="2:3" x14ac:dyDescent="0.3">
      <c r="B565" s="1" t="s">
        <v>189</v>
      </c>
      <c r="C565" s="11">
        <f t="shared" si="8"/>
        <v>4067</v>
      </c>
    </row>
    <row r="566" spans="2:3" x14ac:dyDescent="0.3">
      <c r="B566" s="1" t="s">
        <v>190</v>
      </c>
      <c r="C566" s="11">
        <f t="shared" si="8"/>
        <v>4071</v>
      </c>
    </row>
    <row r="567" spans="2:3" x14ac:dyDescent="0.3">
      <c r="B567" s="1" t="s">
        <v>186</v>
      </c>
      <c r="C567" s="11">
        <f t="shared" si="8"/>
        <v>4069</v>
      </c>
    </row>
    <row r="568" spans="2:3" x14ac:dyDescent="0.3">
      <c r="B568" s="1" t="s">
        <v>188</v>
      </c>
      <c r="C568" s="11">
        <f t="shared" si="8"/>
        <v>4070</v>
      </c>
    </row>
    <row r="569" spans="2:3" x14ac:dyDescent="0.3">
      <c r="B569" s="1" t="s">
        <v>191</v>
      </c>
      <c r="C569" s="11">
        <f t="shared" si="8"/>
        <v>4072</v>
      </c>
    </row>
    <row r="570" spans="2:3" x14ac:dyDescent="0.3">
      <c r="B570" s="1" t="s">
        <v>186</v>
      </c>
      <c r="C570" s="11">
        <f t="shared" si="8"/>
        <v>4069</v>
      </c>
    </row>
    <row r="571" spans="2:3" x14ac:dyDescent="0.3">
      <c r="B571" s="1" t="s">
        <v>186</v>
      </c>
      <c r="C571" s="11">
        <f t="shared" si="8"/>
        <v>4069</v>
      </c>
    </row>
    <row r="572" spans="2:3" x14ac:dyDescent="0.3">
      <c r="B572" s="1" t="s">
        <v>196</v>
      </c>
      <c r="C572" s="11">
        <f t="shared" si="8"/>
        <v>4064</v>
      </c>
    </row>
    <row r="573" spans="2:3" x14ac:dyDescent="0.3">
      <c r="B573" s="1" t="s">
        <v>189</v>
      </c>
      <c r="C573" s="11">
        <f t="shared" si="8"/>
        <v>4067</v>
      </c>
    </row>
    <row r="574" spans="2:3" x14ac:dyDescent="0.3">
      <c r="B574" s="1" t="s">
        <v>192</v>
      </c>
      <c r="C574" s="11">
        <f t="shared" si="8"/>
        <v>4068</v>
      </c>
    </row>
    <row r="575" spans="2:3" x14ac:dyDescent="0.3">
      <c r="B575" s="1" t="s">
        <v>190</v>
      </c>
      <c r="C575" s="11">
        <f t="shared" si="8"/>
        <v>4071</v>
      </c>
    </row>
    <row r="576" spans="2:3" x14ac:dyDescent="0.3">
      <c r="B576" s="1" t="s">
        <v>188</v>
      </c>
      <c r="C576" s="11">
        <f t="shared" si="8"/>
        <v>4070</v>
      </c>
    </row>
    <row r="577" spans="2:3" x14ac:dyDescent="0.3">
      <c r="B577" s="1" t="s">
        <v>189</v>
      </c>
      <c r="C577" s="11">
        <f t="shared" si="8"/>
        <v>4067</v>
      </c>
    </row>
    <row r="578" spans="2:3" x14ac:dyDescent="0.3">
      <c r="B578" s="1" t="s">
        <v>189</v>
      </c>
      <c r="C578" s="11">
        <f t="shared" si="8"/>
        <v>4067</v>
      </c>
    </row>
    <row r="579" spans="2:3" x14ac:dyDescent="0.3">
      <c r="B579" s="1" t="s">
        <v>190</v>
      </c>
      <c r="C579" s="11">
        <f t="shared" si="8"/>
        <v>4071</v>
      </c>
    </row>
    <row r="580" spans="2:3" x14ac:dyDescent="0.3">
      <c r="B580" s="1" t="s">
        <v>191</v>
      </c>
      <c r="C580" s="11">
        <f t="shared" ref="C580:C643" si="9">HEX2DEC(B580)</f>
        <v>4072</v>
      </c>
    </row>
    <row r="581" spans="2:3" x14ac:dyDescent="0.3">
      <c r="B581" s="1" t="s">
        <v>186</v>
      </c>
      <c r="C581" s="11">
        <f t="shared" si="9"/>
        <v>4069</v>
      </c>
    </row>
    <row r="582" spans="2:3" x14ac:dyDescent="0.3">
      <c r="B582" s="1" t="s">
        <v>192</v>
      </c>
      <c r="C582" s="11">
        <f t="shared" si="9"/>
        <v>4068</v>
      </c>
    </row>
    <row r="583" spans="2:3" x14ac:dyDescent="0.3">
      <c r="B583" s="1" t="s">
        <v>190</v>
      </c>
      <c r="C583" s="11">
        <f t="shared" si="9"/>
        <v>4071</v>
      </c>
    </row>
    <row r="584" spans="2:3" x14ac:dyDescent="0.3">
      <c r="B584" s="1" t="s">
        <v>188</v>
      </c>
      <c r="C584" s="11">
        <f t="shared" si="9"/>
        <v>4070</v>
      </c>
    </row>
    <row r="585" spans="2:3" x14ac:dyDescent="0.3">
      <c r="B585" s="1" t="s">
        <v>194</v>
      </c>
      <c r="C585" s="11">
        <f t="shared" si="9"/>
        <v>4073</v>
      </c>
    </row>
    <row r="586" spans="2:3" x14ac:dyDescent="0.3">
      <c r="B586" s="1" t="s">
        <v>192</v>
      </c>
      <c r="C586" s="11">
        <f t="shared" si="9"/>
        <v>4068</v>
      </c>
    </row>
    <row r="587" spans="2:3" x14ac:dyDescent="0.3">
      <c r="B587" s="1" t="s">
        <v>188</v>
      </c>
      <c r="C587" s="11">
        <f t="shared" si="9"/>
        <v>4070</v>
      </c>
    </row>
    <row r="588" spans="2:3" x14ac:dyDescent="0.3">
      <c r="B588" s="1" t="s">
        <v>186</v>
      </c>
      <c r="C588" s="11">
        <f t="shared" si="9"/>
        <v>4069</v>
      </c>
    </row>
    <row r="589" spans="2:3" x14ac:dyDescent="0.3">
      <c r="B589" s="1" t="s">
        <v>188</v>
      </c>
      <c r="C589" s="11">
        <f t="shared" si="9"/>
        <v>4070</v>
      </c>
    </row>
    <row r="590" spans="2:3" x14ac:dyDescent="0.3">
      <c r="B590" s="1" t="s">
        <v>188</v>
      </c>
      <c r="C590" s="11">
        <f t="shared" si="9"/>
        <v>4070</v>
      </c>
    </row>
    <row r="591" spans="2:3" x14ac:dyDescent="0.3">
      <c r="B591" s="1" t="s">
        <v>188</v>
      </c>
      <c r="C591" s="11">
        <f t="shared" si="9"/>
        <v>4070</v>
      </c>
    </row>
    <row r="592" spans="2:3" x14ac:dyDescent="0.3">
      <c r="B592" s="1" t="s">
        <v>190</v>
      </c>
      <c r="C592" s="11">
        <f t="shared" si="9"/>
        <v>4071</v>
      </c>
    </row>
    <row r="593" spans="2:3" x14ac:dyDescent="0.3">
      <c r="B593" s="1" t="s">
        <v>191</v>
      </c>
      <c r="C593" s="11">
        <f t="shared" si="9"/>
        <v>4072</v>
      </c>
    </row>
    <row r="594" spans="2:3" x14ac:dyDescent="0.3">
      <c r="B594" s="1" t="s">
        <v>192</v>
      </c>
      <c r="C594" s="11">
        <f t="shared" si="9"/>
        <v>4068</v>
      </c>
    </row>
    <row r="595" spans="2:3" x14ac:dyDescent="0.3">
      <c r="B595" s="1" t="s">
        <v>192</v>
      </c>
      <c r="C595" s="11">
        <f t="shared" si="9"/>
        <v>4068</v>
      </c>
    </row>
    <row r="596" spans="2:3" x14ac:dyDescent="0.3">
      <c r="B596" s="1" t="s">
        <v>186</v>
      </c>
      <c r="C596" s="11">
        <f t="shared" si="9"/>
        <v>4069</v>
      </c>
    </row>
    <row r="597" spans="2:3" x14ac:dyDescent="0.3">
      <c r="B597" s="1" t="s">
        <v>190</v>
      </c>
      <c r="C597" s="11">
        <f t="shared" si="9"/>
        <v>4071</v>
      </c>
    </row>
    <row r="598" spans="2:3" x14ac:dyDescent="0.3">
      <c r="B598" s="1" t="s">
        <v>190</v>
      </c>
      <c r="C598" s="11">
        <f t="shared" si="9"/>
        <v>4071</v>
      </c>
    </row>
    <row r="599" spans="2:3" x14ac:dyDescent="0.3">
      <c r="B599" s="1" t="s">
        <v>186</v>
      </c>
      <c r="C599" s="11">
        <f t="shared" si="9"/>
        <v>4069</v>
      </c>
    </row>
    <row r="600" spans="2:3" x14ac:dyDescent="0.3">
      <c r="B600" s="1" t="s">
        <v>194</v>
      </c>
      <c r="C600" s="11">
        <f t="shared" si="9"/>
        <v>4073</v>
      </c>
    </row>
    <row r="601" spans="2:3" x14ac:dyDescent="0.3">
      <c r="B601" s="1" t="s">
        <v>192</v>
      </c>
      <c r="C601" s="11">
        <f t="shared" si="9"/>
        <v>4068</v>
      </c>
    </row>
    <row r="602" spans="2:3" x14ac:dyDescent="0.3">
      <c r="B602" s="1" t="s">
        <v>190</v>
      </c>
      <c r="C602" s="11">
        <f t="shared" si="9"/>
        <v>4071</v>
      </c>
    </row>
    <row r="603" spans="2:3" x14ac:dyDescent="0.3">
      <c r="B603" s="1" t="s">
        <v>188</v>
      </c>
      <c r="C603" s="11">
        <f t="shared" si="9"/>
        <v>4070</v>
      </c>
    </row>
    <row r="604" spans="2:3" x14ac:dyDescent="0.3">
      <c r="B604" s="1" t="s">
        <v>186</v>
      </c>
      <c r="C604" s="11">
        <f t="shared" si="9"/>
        <v>4069</v>
      </c>
    </row>
    <row r="605" spans="2:3" x14ac:dyDescent="0.3">
      <c r="B605" s="1" t="s">
        <v>188</v>
      </c>
      <c r="C605" s="11">
        <f t="shared" si="9"/>
        <v>4070</v>
      </c>
    </row>
    <row r="606" spans="2:3" x14ac:dyDescent="0.3">
      <c r="B606" s="1" t="s">
        <v>190</v>
      </c>
      <c r="C606" s="11">
        <f t="shared" si="9"/>
        <v>4071</v>
      </c>
    </row>
    <row r="607" spans="2:3" x14ac:dyDescent="0.3">
      <c r="B607" s="1" t="s">
        <v>188</v>
      </c>
      <c r="C607" s="11">
        <f t="shared" si="9"/>
        <v>4070</v>
      </c>
    </row>
    <row r="608" spans="2:3" x14ac:dyDescent="0.3">
      <c r="B608" s="1" t="s">
        <v>190</v>
      </c>
      <c r="C608" s="11">
        <f t="shared" si="9"/>
        <v>4071</v>
      </c>
    </row>
    <row r="609" spans="2:3" x14ac:dyDescent="0.3">
      <c r="B609" s="1" t="s">
        <v>188</v>
      </c>
      <c r="C609" s="11">
        <f t="shared" si="9"/>
        <v>4070</v>
      </c>
    </row>
    <row r="610" spans="2:3" x14ac:dyDescent="0.3">
      <c r="B610" s="1" t="s">
        <v>189</v>
      </c>
      <c r="C610" s="11">
        <f t="shared" si="9"/>
        <v>4067</v>
      </c>
    </row>
    <row r="611" spans="2:3" x14ac:dyDescent="0.3">
      <c r="B611" s="1" t="s">
        <v>192</v>
      </c>
      <c r="C611" s="11">
        <f t="shared" si="9"/>
        <v>4068</v>
      </c>
    </row>
    <row r="612" spans="2:3" x14ac:dyDescent="0.3">
      <c r="B612" s="1" t="s">
        <v>192</v>
      </c>
      <c r="C612" s="11">
        <f t="shared" si="9"/>
        <v>4068</v>
      </c>
    </row>
    <row r="613" spans="2:3" x14ac:dyDescent="0.3">
      <c r="B613" s="1" t="s">
        <v>189</v>
      </c>
      <c r="C613" s="11">
        <f t="shared" si="9"/>
        <v>4067</v>
      </c>
    </row>
    <row r="614" spans="2:3" x14ac:dyDescent="0.3">
      <c r="B614" s="1" t="s">
        <v>194</v>
      </c>
      <c r="C614" s="11">
        <f t="shared" si="9"/>
        <v>4073</v>
      </c>
    </row>
    <row r="615" spans="2:3" x14ac:dyDescent="0.3">
      <c r="B615" s="1" t="s">
        <v>192</v>
      </c>
      <c r="C615" s="11">
        <f t="shared" si="9"/>
        <v>4068</v>
      </c>
    </row>
    <row r="616" spans="2:3" x14ac:dyDescent="0.3">
      <c r="B616" s="1" t="s">
        <v>188</v>
      </c>
      <c r="C616" s="11">
        <f t="shared" si="9"/>
        <v>4070</v>
      </c>
    </row>
    <row r="617" spans="2:3" x14ac:dyDescent="0.3">
      <c r="B617" s="1" t="s">
        <v>189</v>
      </c>
      <c r="C617" s="11">
        <f t="shared" si="9"/>
        <v>4067</v>
      </c>
    </row>
    <row r="618" spans="2:3" x14ac:dyDescent="0.3">
      <c r="B618" s="1" t="s">
        <v>186</v>
      </c>
      <c r="C618" s="11">
        <f t="shared" si="9"/>
        <v>4069</v>
      </c>
    </row>
    <row r="619" spans="2:3" x14ac:dyDescent="0.3">
      <c r="B619" s="1" t="s">
        <v>190</v>
      </c>
      <c r="C619" s="11">
        <f t="shared" si="9"/>
        <v>4071</v>
      </c>
    </row>
    <row r="620" spans="2:3" x14ac:dyDescent="0.3">
      <c r="B620" s="1" t="s">
        <v>188</v>
      </c>
      <c r="C620" s="11">
        <f t="shared" si="9"/>
        <v>4070</v>
      </c>
    </row>
    <row r="621" spans="2:3" x14ac:dyDescent="0.3">
      <c r="B621" s="1" t="s">
        <v>186</v>
      </c>
      <c r="C621" s="11">
        <f t="shared" si="9"/>
        <v>4069</v>
      </c>
    </row>
    <row r="622" spans="2:3" x14ac:dyDescent="0.3">
      <c r="B622" s="1" t="s">
        <v>190</v>
      </c>
      <c r="C622" s="11">
        <f t="shared" si="9"/>
        <v>4071</v>
      </c>
    </row>
    <row r="623" spans="2:3" x14ac:dyDescent="0.3">
      <c r="B623" s="1" t="s">
        <v>188</v>
      </c>
      <c r="C623" s="11">
        <f t="shared" si="9"/>
        <v>4070</v>
      </c>
    </row>
    <row r="624" spans="2:3" x14ac:dyDescent="0.3">
      <c r="B624" s="1" t="s">
        <v>192</v>
      </c>
      <c r="C624" s="11">
        <f t="shared" si="9"/>
        <v>4068</v>
      </c>
    </row>
    <row r="625" spans="2:3" x14ac:dyDescent="0.3">
      <c r="B625" s="9" t="s">
        <v>185</v>
      </c>
      <c r="C625" s="11">
        <f t="shared" si="9"/>
        <v>4075</v>
      </c>
    </row>
    <row r="626" spans="2:3" x14ac:dyDescent="0.3">
      <c r="B626" s="1" t="s">
        <v>188</v>
      </c>
      <c r="C626" s="11">
        <f t="shared" si="9"/>
        <v>4070</v>
      </c>
    </row>
    <row r="627" spans="2:3" x14ac:dyDescent="0.3">
      <c r="B627" s="1" t="s">
        <v>192</v>
      </c>
      <c r="C627" s="11">
        <f t="shared" si="9"/>
        <v>4068</v>
      </c>
    </row>
    <row r="628" spans="2:3" x14ac:dyDescent="0.3">
      <c r="B628" s="1" t="s">
        <v>190</v>
      </c>
      <c r="C628" s="11">
        <f t="shared" si="9"/>
        <v>4071</v>
      </c>
    </row>
    <row r="629" spans="2:3" x14ac:dyDescent="0.3">
      <c r="B629" s="1" t="s">
        <v>186</v>
      </c>
      <c r="C629" s="11">
        <f t="shared" si="9"/>
        <v>4069</v>
      </c>
    </row>
    <row r="630" spans="2:3" x14ac:dyDescent="0.3">
      <c r="B630" s="1" t="s">
        <v>194</v>
      </c>
      <c r="C630" s="11">
        <f t="shared" si="9"/>
        <v>4073</v>
      </c>
    </row>
    <row r="631" spans="2:3" x14ac:dyDescent="0.3">
      <c r="B631" s="1" t="s">
        <v>191</v>
      </c>
      <c r="C631" s="11">
        <f t="shared" si="9"/>
        <v>4072</v>
      </c>
    </row>
    <row r="632" spans="2:3" x14ac:dyDescent="0.3">
      <c r="B632" s="1" t="s">
        <v>190</v>
      </c>
      <c r="C632" s="11">
        <f t="shared" si="9"/>
        <v>4071</v>
      </c>
    </row>
    <row r="633" spans="2:3" x14ac:dyDescent="0.3">
      <c r="B633" s="1" t="s">
        <v>192</v>
      </c>
      <c r="C633" s="11">
        <f t="shared" si="9"/>
        <v>4068</v>
      </c>
    </row>
    <row r="634" spans="2:3" x14ac:dyDescent="0.3">
      <c r="B634" s="1" t="s">
        <v>188</v>
      </c>
      <c r="C634" s="11">
        <f t="shared" si="9"/>
        <v>4070</v>
      </c>
    </row>
    <row r="635" spans="2:3" x14ac:dyDescent="0.3">
      <c r="B635" s="1" t="s">
        <v>186</v>
      </c>
      <c r="C635" s="11">
        <f t="shared" si="9"/>
        <v>4069</v>
      </c>
    </row>
    <row r="636" spans="2:3" x14ac:dyDescent="0.3">
      <c r="B636" s="1" t="s">
        <v>194</v>
      </c>
      <c r="C636" s="11">
        <f t="shared" si="9"/>
        <v>4073</v>
      </c>
    </row>
    <row r="637" spans="2:3" x14ac:dyDescent="0.3">
      <c r="B637" s="1" t="s">
        <v>186</v>
      </c>
      <c r="C637" s="11">
        <f t="shared" si="9"/>
        <v>4069</v>
      </c>
    </row>
    <row r="638" spans="2:3" x14ac:dyDescent="0.3">
      <c r="B638" s="1" t="s">
        <v>188</v>
      </c>
      <c r="C638" s="11">
        <f t="shared" si="9"/>
        <v>4070</v>
      </c>
    </row>
    <row r="639" spans="2:3" x14ac:dyDescent="0.3">
      <c r="B639" s="1" t="s">
        <v>192</v>
      </c>
      <c r="C639" s="11">
        <f t="shared" si="9"/>
        <v>4068</v>
      </c>
    </row>
    <row r="640" spans="2:3" x14ac:dyDescent="0.3">
      <c r="B640" s="1" t="s">
        <v>188</v>
      </c>
      <c r="C640" s="11">
        <f t="shared" si="9"/>
        <v>4070</v>
      </c>
    </row>
    <row r="641" spans="2:3" x14ac:dyDescent="0.3">
      <c r="B641" s="1" t="s">
        <v>190</v>
      </c>
      <c r="C641" s="11">
        <f t="shared" si="9"/>
        <v>4071</v>
      </c>
    </row>
    <row r="642" spans="2:3" x14ac:dyDescent="0.3">
      <c r="B642" s="1" t="s">
        <v>186</v>
      </c>
      <c r="C642" s="11">
        <f t="shared" si="9"/>
        <v>4069</v>
      </c>
    </row>
    <row r="643" spans="2:3" x14ac:dyDescent="0.3">
      <c r="B643" s="1" t="s">
        <v>188</v>
      </c>
      <c r="C643" s="11">
        <f t="shared" si="9"/>
        <v>4070</v>
      </c>
    </row>
    <row r="644" spans="2:3" x14ac:dyDescent="0.3">
      <c r="B644" s="1" t="s">
        <v>188</v>
      </c>
      <c r="C644" s="11">
        <f t="shared" ref="C644:C707" si="10">HEX2DEC(B644)</f>
        <v>4070</v>
      </c>
    </row>
    <row r="645" spans="2:3" x14ac:dyDescent="0.3">
      <c r="B645" s="1" t="s">
        <v>186</v>
      </c>
      <c r="C645" s="11">
        <f t="shared" si="10"/>
        <v>4069</v>
      </c>
    </row>
    <row r="646" spans="2:3" x14ac:dyDescent="0.3">
      <c r="B646" s="1" t="s">
        <v>186</v>
      </c>
      <c r="C646" s="11">
        <f t="shared" si="10"/>
        <v>4069</v>
      </c>
    </row>
    <row r="647" spans="2:3" x14ac:dyDescent="0.3">
      <c r="B647" s="1" t="s">
        <v>195</v>
      </c>
      <c r="C647" s="11">
        <f t="shared" si="10"/>
        <v>4066</v>
      </c>
    </row>
    <row r="648" spans="2:3" x14ac:dyDescent="0.3">
      <c r="B648" s="1" t="s">
        <v>188</v>
      </c>
      <c r="C648" s="11">
        <f t="shared" si="10"/>
        <v>4070</v>
      </c>
    </row>
    <row r="649" spans="2:3" x14ac:dyDescent="0.3">
      <c r="B649" s="1" t="s">
        <v>191</v>
      </c>
      <c r="C649" s="11">
        <f t="shared" si="10"/>
        <v>4072</v>
      </c>
    </row>
    <row r="650" spans="2:3" x14ac:dyDescent="0.3">
      <c r="B650" s="1" t="s">
        <v>191</v>
      </c>
      <c r="C650" s="11">
        <f t="shared" si="10"/>
        <v>4072</v>
      </c>
    </row>
    <row r="651" spans="2:3" x14ac:dyDescent="0.3">
      <c r="B651" s="1" t="s">
        <v>190</v>
      </c>
      <c r="C651" s="11">
        <f t="shared" si="10"/>
        <v>4071</v>
      </c>
    </row>
    <row r="652" spans="2:3" x14ac:dyDescent="0.3">
      <c r="B652" s="1" t="s">
        <v>186</v>
      </c>
      <c r="C652" s="11">
        <f t="shared" si="10"/>
        <v>4069</v>
      </c>
    </row>
    <row r="653" spans="2:3" x14ac:dyDescent="0.3">
      <c r="B653" s="1" t="s">
        <v>188</v>
      </c>
      <c r="C653" s="11">
        <f t="shared" si="10"/>
        <v>4070</v>
      </c>
    </row>
    <row r="654" spans="2:3" x14ac:dyDescent="0.3">
      <c r="B654" s="1" t="s">
        <v>192</v>
      </c>
      <c r="C654" s="11">
        <f t="shared" si="10"/>
        <v>4068</v>
      </c>
    </row>
    <row r="655" spans="2:3" x14ac:dyDescent="0.3">
      <c r="B655" s="1" t="s">
        <v>188</v>
      </c>
      <c r="C655" s="11">
        <f t="shared" si="10"/>
        <v>4070</v>
      </c>
    </row>
    <row r="656" spans="2:3" x14ac:dyDescent="0.3">
      <c r="B656" s="1" t="s">
        <v>192</v>
      </c>
      <c r="C656" s="11">
        <f t="shared" si="10"/>
        <v>4068</v>
      </c>
    </row>
    <row r="657" spans="2:3" x14ac:dyDescent="0.3">
      <c r="B657" s="1" t="s">
        <v>191</v>
      </c>
      <c r="C657" s="11">
        <f t="shared" si="10"/>
        <v>4072</v>
      </c>
    </row>
    <row r="658" spans="2:3" x14ac:dyDescent="0.3">
      <c r="B658" s="1" t="s">
        <v>192</v>
      </c>
      <c r="C658" s="11">
        <f t="shared" si="10"/>
        <v>4068</v>
      </c>
    </row>
    <row r="659" spans="2:3" x14ac:dyDescent="0.3">
      <c r="B659" s="1" t="s">
        <v>191</v>
      </c>
      <c r="C659" s="11">
        <f t="shared" si="10"/>
        <v>4072</v>
      </c>
    </row>
    <row r="660" spans="2:3" x14ac:dyDescent="0.3">
      <c r="B660" s="1" t="s">
        <v>190</v>
      </c>
      <c r="C660" s="11">
        <f t="shared" si="10"/>
        <v>4071</v>
      </c>
    </row>
    <row r="661" spans="2:3" x14ac:dyDescent="0.3">
      <c r="B661" s="1" t="s">
        <v>187</v>
      </c>
      <c r="C661" s="11">
        <f t="shared" si="10"/>
        <v>4074</v>
      </c>
    </row>
    <row r="662" spans="2:3" x14ac:dyDescent="0.3">
      <c r="B662" s="1" t="s">
        <v>190</v>
      </c>
      <c r="C662" s="11">
        <f t="shared" si="10"/>
        <v>4071</v>
      </c>
    </row>
    <row r="663" spans="2:3" x14ac:dyDescent="0.3">
      <c r="B663" s="1" t="s">
        <v>188</v>
      </c>
      <c r="C663" s="11">
        <f t="shared" si="10"/>
        <v>4070</v>
      </c>
    </row>
    <row r="664" spans="2:3" x14ac:dyDescent="0.3">
      <c r="B664" s="1" t="s">
        <v>186</v>
      </c>
      <c r="C664" s="11">
        <f t="shared" si="10"/>
        <v>4069</v>
      </c>
    </row>
    <row r="665" spans="2:3" x14ac:dyDescent="0.3">
      <c r="B665" s="1" t="s">
        <v>190</v>
      </c>
      <c r="C665" s="11">
        <f t="shared" si="10"/>
        <v>4071</v>
      </c>
    </row>
    <row r="666" spans="2:3" x14ac:dyDescent="0.3">
      <c r="B666" s="1" t="s">
        <v>190</v>
      </c>
      <c r="C666" s="11">
        <f t="shared" si="10"/>
        <v>4071</v>
      </c>
    </row>
    <row r="667" spans="2:3" x14ac:dyDescent="0.3">
      <c r="B667" s="1" t="s">
        <v>189</v>
      </c>
      <c r="C667" s="11">
        <f t="shared" si="10"/>
        <v>4067</v>
      </c>
    </row>
    <row r="668" spans="2:3" x14ac:dyDescent="0.3">
      <c r="B668" s="1" t="s">
        <v>188</v>
      </c>
      <c r="C668" s="11">
        <f t="shared" si="10"/>
        <v>4070</v>
      </c>
    </row>
    <row r="669" spans="2:3" x14ac:dyDescent="0.3">
      <c r="B669" s="1" t="s">
        <v>196</v>
      </c>
      <c r="C669" s="11">
        <f t="shared" si="10"/>
        <v>4064</v>
      </c>
    </row>
    <row r="670" spans="2:3" x14ac:dyDescent="0.3">
      <c r="B670" s="1" t="s">
        <v>190</v>
      </c>
      <c r="C670" s="11">
        <f t="shared" si="10"/>
        <v>4071</v>
      </c>
    </row>
    <row r="671" spans="2:3" x14ac:dyDescent="0.3">
      <c r="B671" s="1" t="s">
        <v>186</v>
      </c>
      <c r="C671" s="11">
        <f t="shared" si="10"/>
        <v>4069</v>
      </c>
    </row>
    <row r="672" spans="2:3" x14ac:dyDescent="0.3">
      <c r="B672" s="1" t="s">
        <v>188</v>
      </c>
      <c r="C672" s="11">
        <f t="shared" si="10"/>
        <v>4070</v>
      </c>
    </row>
    <row r="673" spans="2:3" x14ac:dyDescent="0.3">
      <c r="B673" s="1" t="s">
        <v>188</v>
      </c>
      <c r="C673" s="11">
        <f t="shared" si="10"/>
        <v>4070</v>
      </c>
    </row>
    <row r="674" spans="2:3" x14ac:dyDescent="0.3">
      <c r="B674" s="1" t="s">
        <v>194</v>
      </c>
      <c r="C674" s="11">
        <f t="shared" si="10"/>
        <v>4073</v>
      </c>
    </row>
    <row r="675" spans="2:3" x14ac:dyDescent="0.3">
      <c r="B675" s="1" t="s">
        <v>190</v>
      </c>
      <c r="C675" s="11">
        <f t="shared" si="10"/>
        <v>4071</v>
      </c>
    </row>
    <row r="676" spans="2:3" x14ac:dyDescent="0.3">
      <c r="B676" s="1" t="s">
        <v>186</v>
      </c>
      <c r="C676" s="11">
        <f t="shared" si="10"/>
        <v>4069</v>
      </c>
    </row>
    <row r="677" spans="2:3" x14ac:dyDescent="0.3">
      <c r="B677" s="1" t="s">
        <v>192</v>
      </c>
      <c r="C677" s="11">
        <f t="shared" si="10"/>
        <v>4068</v>
      </c>
    </row>
    <row r="678" spans="2:3" x14ac:dyDescent="0.3">
      <c r="B678" s="1" t="s">
        <v>191</v>
      </c>
      <c r="C678" s="11">
        <f t="shared" si="10"/>
        <v>4072</v>
      </c>
    </row>
    <row r="679" spans="2:3" x14ac:dyDescent="0.3">
      <c r="B679" s="1" t="s">
        <v>189</v>
      </c>
      <c r="C679" s="11">
        <f t="shared" si="10"/>
        <v>4067</v>
      </c>
    </row>
    <row r="680" spans="2:3" x14ac:dyDescent="0.3">
      <c r="B680" s="1" t="s">
        <v>192</v>
      </c>
      <c r="C680" s="11">
        <f t="shared" si="10"/>
        <v>4068</v>
      </c>
    </row>
    <row r="681" spans="2:3" x14ac:dyDescent="0.3">
      <c r="B681" s="1" t="s">
        <v>189</v>
      </c>
      <c r="C681" s="11">
        <f t="shared" si="10"/>
        <v>4067</v>
      </c>
    </row>
    <row r="682" spans="2:3" x14ac:dyDescent="0.3">
      <c r="B682" s="1" t="s">
        <v>186</v>
      </c>
      <c r="C682" s="11">
        <f t="shared" si="10"/>
        <v>4069</v>
      </c>
    </row>
    <row r="683" spans="2:3" x14ac:dyDescent="0.3">
      <c r="B683" s="1" t="s">
        <v>186</v>
      </c>
      <c r="C683" s="11">
        <f t="shared" si="10"/>
        <v>4069</v>
      </c>
    </row>
    <row r="684" spans="2:3" x14ac:dyDescent="0.3">
      <c r="B684" s="1" t="s">
        <v>190</v>
      </c>
      <c r="C684" s="11">
        <f t="shared" si="10"/>
        <v>4071</v>
      </c>
    </row>
    <row r="685" spans="2:3" x14ac:dyDescent="0.3">
      <c r="B685" s="1" t="s">
        <v>186</v>
      </c>
      <c r="C685" s="11">
        <f t="shared" si="10"/>
        <v>4069</v>
      </c>
    </row>
    <row r="686" spans="2:3" x14ac:dyDescent="0.3">
      <c r="B686" s="1" t="s">
        <v>186</v>
      </c>
      <c r="C686" s="11">
        <f t="shared" si="10"/>
        <v>4069</v>
      </c>
    </row>
    <row r="687" spans="2:3" x14ac:dyDescent="0.3">
      <c r="B687" s="1" t="s">
        <v>188</v>
      </c>
      <c r="C687" s="11">
        <f t="shared" si="10"/>
        <v>4070</v>
      </c>
    </row>
    <row r="688" spans="2:3" x14ac:dyDescent="0.3">
      <c r="B688" s="1" t="s">
        <v>189</v>
      </c>
      <c r="C688" s="11">
        <f t="shared" si="10"/>
        <v>4067</v>
      </c>
    </row>
    <row r="689" spans="2:3" x14ac:dyDescent="0.3">
      <c r="B689" s="1" t="s">
        <v>188</v>
      </c>
      <c r="C689" s="11">
        <f t="shared" si="10"/>
        <v>4070</v>
      </c>
    </row>
    <row r="690" spans="2:3" x14ac:dyDescent="0.3">
      <c r="B690" s="1" t="s">
        <v>192</v>
      </c>
      <c r="C690" s="11">
        <f t="shared" si="10"/>
        <v>4068</v>
      </c>
    </row>
    <row r="691" spans="2:3" x14ac:dyDescent="0.3">
      <c r="B691" s="1" t="s">
        <v>189</v>
      </c>
      <c r="C691" s="11">
        <f t="shared" si="10"/>
        <v>4067</v>
      </c>
    </row>
    <row r="692" spans="2:3" x14ac:dyDescent="0.3">
      <c r="B692" s="1" t="s">
        <v>198</v>
      </c>
      <c r="C692" s="11">
        <f t="shared" si="10"/>
        <v>4079</v>
      </c>
    </row>
    <row r="693" spans="2:3" x14ac:dyDescent="0.3">
      <c r="B693" s="1" t="s">
        <v>188</v>
      </c>
      <c r="C693" s="11">
        <f t="shared" si="10"/>
        <v>4070</v>
      </c>
    </row>
    <row r="694" spans="2:3" x14ac:dyDescent="0.3">
      <c r="B694" s="1" t="s">
        <v>186</v>
      </c>
      <c r="C694" s="11">
        <f t="shared" si="10"/>
        <v>4069</v>
      </c>
    </row>
    <row r="695" spans="2:3" x14ac:dyDescent="0.3">
      <c r="B695" s="1" t="s">
        <v>194</v>
      </c>
      <c r="C695" s="11">
        <f t="shared" si="10"/>
        <v>4073</v>
      </c>
    </row>
    <row r="696" spans="2:3" x14ac:dyDescent="0.3">
      <c r="B696" s="1" t="s">
        <v>188</v>
      </c>
      <c r="C696" s="11">
        <f t="shared" si="10"/>
        <v>4070</v>
      </c>
    </row>
    <row r="697" spans="2:3" x14ac:dyDescent="0.3">
      <c r="B697" s="1" t="s">
        <v>189</v>
      </c>
      <c r="C697" s="11">
        <f t="shared" si="10"/>
        <v>4067</v>
      </c>
    </row>
    <row r="698" spans="2:3" x14ac:dyDescent="0.3">
      <c r="B698" s="1" t="s">
        <v>186</v>
      </c>
      <c r="C698" s="11">
        <f t="shared" si="10"/>
        <v>4069</v>
      </c>
    </row>
    <row r="699" spans="2:3" x14ac:dyDescent="0.3">
      <c r="B699" s="1" t="s">
        <v>191</v>
      </c>
      <c r="C699" s="11">
        <f t="shared" si="10"/>
        <v>4072</v>
      </c>
    </row>
    <row r="700" spans="2:3" x14ac:dyDescent="0.3">
      <c r="B700" s="1" t="s">
        <v>188</v>
      </c>
      <c r="C700" s="11">
        <f t="shared" si="10"/>
        <v>4070</v>
      </c>
    </row>
    <row r="701" spans="2:3" x14ac:dyDescent="0.3">
      <c r="B701" s="1" t="s">
        <v>195</v>
      </c>
      <c r="C701" s="11">
        <f t="shared" si="10"/>
        <v>4066</v>
      </c>
    </row>
    <row r="702" spans="2:3" x14ac:dyDescent="0.3">
      <c r="B702" s="1" t="s">
        <v>190</v>
      </c>
      <c r="C702" s="11">
        <f t="shared" si="10"/>
        <v>4071</v>
      </c>
    </row>
    <row r="703" spans="2:3" x14ac:dyDescent="0.3">
      <c r="B703" s="1" t="s">
        <v>188</v>
      </c>
      <c r="C703" s="11">
        <f t="shared" si="10"/>
        <v>4070</v>
      </c>
    </row>
    <row r="704" spans="2:3" x14ac:dyDescent="0.3">
      <c r="B704" s="1" t="s">
        <v>190</v>
      </c>
      <c r="C704" s="11">
        <f t="shared" si="10"/>
        <v>4071</v>
      </c>
    </row>
    <row r="705" spans="2:3" x14ac:dyDescent="0.3">
      <c r="B705" s="1" t="s">
        <v>190</v>
      </c>
      <c r="C705" s="11">
        <f t="shared" si="10"/>
        <v>4071</v>
      </c>
    </row>
    <row r="706" spans="2:3" x14ac:dyDescent="0.3">
      <c r="B706" s="1" t="s">
        <v>192</v>
      </c>
      <c r="C706" s="11">
        <f t="shared" si="10"/>
        <v>4068</v>
      </c>
    </row>
    <row r="707" spans="2:3" x14ac:dyDescent="0.3">
      <c r="B707" s="1" t="s">
        <v>189</v>
      </c>
      <c r="C707" s="11">
        <f t="shared" si="10"/>
        <v>4067</v>
      </c>
    </row>
    <row r="708" spans="2:3" x14ac:dyDescent="0.3">
      <c r="B708" s="1" t="s">
        <v>191</v>
      </c>
      <c r="C708" s="11">
        <f t="shared" ref="C708:C771" si="11">HEX2DEC(B708)</f>
        <v>4072</v>
      </c>
    </row>
    <row r="709" spans="2:3" x14ac:dyDescent="0.3">
      <c r="B709" s="1" t="s">
        <v>188</v>
      </c>
      <c r="C709" s="11">
        <f t="shared" si="11"/>
        <v>4070</v>
      </c>
    </row>
    <row r="710" spans="2:3" x14ac:dyDescent="0.3">
      <c r="B710" s="1" t="s">
        <v>187</v>
      </c>
      <c r="C710" s="11">
        <f t="shared" si="11"/>
        <v>4074</v>
      </c>
    </row>
    <row r="711" spans="2:3" x14ac:dyDescent="0.3">
      <c r="B711" s="1" t="s">
        <v>192</v>
      </c>
      <c r="C711" s="11">
        <f t="shared" si="11"/>
        <v>4068</v>
      </c>
    </row>
    <row r="712" spans="2:3" x14ac:dyDescent="0.3">
      <c r="B712" s="1" t="s">
        <v>190</v>
      </c>
      <c r="C712" s="11">
        <f t="shared" si="11"/>
        <v>4071</v>
      </c>
    </row>
    <row r="713" spans="2:3" x14ac:dyDescent="0.3">
      <c r="B713" s="1" t="s">
        <v>194</v>
      </c>
      <c r="C713" s="11">
        <f t="shared" si="11"/>
        <v>4073</v>
      </c>
    </row>
    <row r="714" spans="2:3" x14ac:dyDescent="0.3">
      <c r="B714" s="1" t="s">
        <v>190</v>
      </c>
      <c r="C714" s="11">
        <f t="shared" si="11"/>
        <v>4071</v>
      </c>
    </row>
    <row r="715" spans="2:3" x14ac:dyDescent="0.3">
      <c r="B715" s="1" t="s">
        <v>192</v>
      </c>
      <c r="C715" s="11">
        <f t="shared" si="11"/>
        <v>4068</v>
      </c>
    </row>
    <row r="716" spans="2:3" x14ac:dyDescent="0.3">
      <c r="B716" s="1" t="s">
        <v>186</v>
      </c>
      <c r="C716" s="11">
        <f t="shared" si="11"/>
        <v>4069</v>
      </c>
    </row>
    <row r="717" spans="2:3" x14ac:dyDescent="0.3">
      <c r="B717" s="1" t="s">
        <v>186</v>
      </c>
      <c r="C717" s="11">
        <f t="shared" si="11"/>
        <v>4069</v>
      </c>
    </row>
    <row r="718" spans="2:3" x14ac:dyDescent="0.3">
      <c r="B718" s="1" t="s">
        <v>188</v>
      </c>
      <c r="C718" s="11">
        <f t="shared" si="11"/>
        <v>4070</v>
      </c>
    </row>
    <row r="719" spans="2:3" x14ac:dyDescent="0.3">
      <c r="B719" s="1" t="s">
        <v>190</v>
      </c>
      <c r="C719" s="11">
        <f t="shared" si="11"/>
        <v>4071</v>
      </c>
    </row>
    <row r="720" spans="2:3" x14ac:dyDescent="0.3">
      <c r="B720" s="1" t="s">
        <v>186</v>
      </c>
      <c r="C720" s="11">
        <f t="shared" si="11"/>
        <v>4069</v>
      </c>
    </row>
    <row r="721" spans="2:3" x14ac:dyDescent="0.3">
      <c r="B721" s="1" t="s">
        <v>186</v>
      </c>
      <c r="C721" s="11">
        <f t="shared" si="11"/>
        <v>4069</v>
      </c>
    </row>
    <row r="722" spans="2:3" x14ac:dyDescent="0.3">
      <c r="B722" s="1" t="s">
        <v>186</v>
      </c>
      <c r="C722" s="11">
        <f t="shared" si="11"/>
        <v>4069</v>
      </c>
    </row>
    <row r="723" spans="2:3" x14ac:dyDescent="0.3">
      <c r="B723" s="1" t="s">
        <v>186</v>
      </c>
      <c r="C723" s="11">
        <f t="shared" si="11"/>
        <v>4069</v>
      </c>
    </row>
    <row r="724" spans="2:3" x14ac:dyDescent="0.3">
      <c r="B724" s="1" t="s">
        <v>192</v>
      </c>
      <c r="C724" s="11">
        <f t="shared" si="11"/>
        <v>4068</v>
      </c>
    </row>
    <row r="725" spans="2:3" x14ac:dyDescent="0.3">
      <c r="B725" s="1" t="s">
        <v>191</v>
      </c>
      <c r="C725" s="11">
        <f t="shared" si="11"/>
        <v>4072</v>
      </c>
    </row>
    <row r="726" spans="2:3" x14ac:dyDescent="0.3">
      <c r="B726" s="1" t="s">
        <v>191</v>
      </c>
      <c r="C726" s="11">
        <f t="shared" si="11"/>
        <v>4072</v>
      </c>
    </row>
    <row r="727" spans="2:3" x14ac:dyDescent="0.3">
      <c r="B727" s="1" t="s">
        <v>191</v>
      </c>
      <c r="C727" s="11">
        <f t="shared" si="11"/>
        <v>4072</v>
      </c>
    </row>
    <row r="728" spans="2:3" x14ac:dyDescent="0.3">
      <c r="B728" s="1" t="s">
        <v>191</v>
      </c>
      <c r="C728" s="11">
        <f t="shared" si="11"/>
        <v>4072</v>
      </c>
    </row>
    <row r="729" spans="2:3" x14ac:dyDescent="0.3">
      <c r="B729" s="9" t="s">
        <v>185</v>
      </c>
      <c r="C729" s="11">
        <f t="shared" si="11"/>
        <v>4075</v>
      </c>
    </row>
    <row r="730" spans="2:3" x14ac:dyDescent="0.3">
      <c r="B730" s="1" t="s">
        <v>194</v>
      </c>
      <c r="C730" s="11">
        <f t="shared" si="11"/>
        <v>4073</v>
      </c>
    </row>
    <row r="731" spans="2:3" x14ac:dyDescent="0.3">
      <c r="B731" s="1" t="s">
        <v>194</v>
      </c>
      <c r="C731" s="11">
        <f t="shared" si="11"/>
        <v>4073</v>
      </c>
    </row>
    <row r="732" spans="2:3" x14ac:dyDescent="0.3">
      <c r="B732" s="1" t="s">
        <v>192</v>
      </c>
      <c r="C732" s="11">
        <f t="shared" si="11"/>
        <v>4068</v>
      </c>
    </row>
    <row r="733" spans="2:3" x14ac:dyDescent="0.3">
      <c r="B733" s="1" t="s">
        <v>188</v>
      </c>
      <c r="C733" s="11">
        <f t="shared" si="11"/>
        <v>4070</v>
      </c>
    </row>
    <row r="734" spans="2:3" x14ac:dyDescent="0.3">
      <c r="B734" s="1" t="s">
        <v>190</v>
      </c>
      <c r="C734" s="11">
        <f t="shared" si="11"/>
        <v>4071</v>
      </c>
    </row>
    <row r="735" spans="2:3" x14ac:dyDescent="0.3">
      <c r="B735" s="1" t="s">
        <v>190</v>
      </c>
      <c r="C735" s="11">
        <f t="shared" si="11"/>
        <v>4071</v>
      </c>
    </row>
    <row r="736" spans="2:3" x14ac:dyDescent="0.3">
      <c r="B736" s="1" t="s">
        <v>191</v>
      </c>
      <c r="C736" s="11">
        <f t="shared" si="11"/>
        <v>4072</v>
      </c>
    </row>
    <row r="737" spans="2:3" x14ac:dyDescent="0.3">
      <c r="B737" s="1" t="s">
        <v>194</v>
      </c>
      <c r="C737" s="11">
        <f t="shared" si="11"/>
        <v>4073</v>
      </c>
    </row>
    <row r="738" spans="2:3" x14ac:dyDescent="0.3">
      <c r="B738" s="1" t="s">
        <v>191</v>
      </c>
      <c r="C738" s="11">
        <f t="shared" si="11"/>
        <v>4072</v>
      </c>
    </row>
    <row r="739" spans="2:3" x14ac:dyDescent="0.3">
      <c r="B739" s="1" t="s">
        <v>190</v>
      </c>
      <c r="C739" s="11">
        <f t="shared" si="11"/>
        <v>4071</v>
      </c>
    </row>
    <row r="740" spans="2:3" x14ac:dyDescent="0.3">
      <c r="B740" s="1" t="s">
        <v>186</v>
      </c>
      <c r="C740" s="11">
        <f t="shared" si="11"/>
        <v>4069</v>
      </c>
    </row>
    <row r="741" spans="2:3" x14ac:dyDescent="0.3">
      <c r="B741" s="1" t="s">
        <v>186</v>
      </c>
      <c r="C741" s="11">
        <f t="shared" si="11"/>
        <v>4069</v>
      </c>
    </row>
    <row r="742" spans="2:3" x14ac:dyDescent="0.3">
      <c r="B742" s="1" t="s">
        <v>194</v>
      </c>
      <c r="C742" s="11">
        <f t="shared" si="11"/>
        <v>4073</v>
      </c>
    </row>
    <row r="743" spans="2:3" x14ac:dyDescent="0.3">
      <c r="B743" s="1" t="s">
        <v>190</v>
      </c>
      <c r="C743" s="11">
        <f t="shared" si="11"/>
        <v>4071</v>
      </c>
    </row>
    <row r="744" spans="2:3" x14ac:dyDescent="0.3">
      <c r="B744" s="1" t="s">
        <v>190</v>
      </c>
      <c r="C744" s="11">
        <f t="shared" si="11"/>
        <v>4071</v>
      </c>
    </row>
    <row r="745" spans="2:3" x14ac:dyDescent="0.3">
      <c r="B745" s="1" t="s">
        <v>188</v>
      </c>
      <c r="C745" s="11">
        <f t="shared" si="11"/>
        <v>4070</v>
      </c>
    </row>
    <row r="746" spans="2:3" x14ac:dyDescent="0.3">
      <c r="B746" s="1" t="s">
        <v>191</v>
      </c>
      <c r="C746" s="11">
        <f t="shared" si="11"/>
        <v>4072</v>
      </c>
    </row>
    <row r="747" spans="2:3" x14ac:dyDescent="0.3">
      <c r="B747" s="1" t="s">
        <v>188</v>
      </c>
      <c r="C747" s="11">
        <f t="shared" si="11"/>
        <v>4070</v>
      </c>
    </row>
    <row r="748" spans="2:3" x14ac:dyDescent="0.3">
      <c r="B748" s="1" t="s">
        <v>188</v>
      </c>
      <c r="C748" s="11">
        <f t="shared" si="11"/>
        <v>4070</v>
      </c>
    </row>
    <row r="749" spans="2:3" x14ac:dyDescent="0.3">
      <c r="B749" s="1" t="s">
        <v>192</v>
      </c>
      <c r="C749" s="11">
        <f t="shared" si="11"/>
        <v>4068</v>
      </c>
    </row>
    <row r="750" spans="2:3" x14ac:dyDescent="0.3">
      <c r="B750" s="1" t="s">
        <v>190</v>
      </c>
      <c r="C750" s="11">
        <f t="shared" si="11"/>
        <v>4071</v>
      </c>
    </row>
    <row r="751" spans="2:3" x14ac:dyDescent="0.3">
      <c r="B751" s="1" t="s">
        <v>190</v>
      </c>
      <c r="C751" s="11">
        <f t="shared" si="11"/>
        <v>4071</v>
      </c>
    </row>
    <row r="752" spans="2:3" x14ac:dyDescent="0.3">
      <c r="B752" s="1" t="s">
        <v>188</v>
      </c>
      <c r="C752" s="11">
        <f t="shared" si="11"/>
        <v>4070</v>
      </c>
    </row>
    <row r="753" spans="2:3" x14ac:dyDescent="0.3">
      <c r="B753" s="1" t="s">
        <v>186</v>
      </c>
      <c r="C753" s="11">
        <f t="shared" si="11"/>
        <v>4069</v>
      </c>
    </row>
    <row r="754" spans="2:3" x14ac:dyDescent="0.3">
      <c r="B754" s="1" t="s">
        <v>186</v>
      </c>
      <c r="C754" s="11">
        <f t="shared" si="11"/>
        <v>4069</v>
      </c>
    </row>
    <row r="755" spans="2:3" x14ac:dyDescent="0.3">
      <c r="B755" s="1" t="s">
        <v>188</v>
      </c>
      <c r="C755" s="11">
        <f t="shared" si="11"/>
        <v>4070</v>
      </c>
    </row>
    <row r="756" spans="2:3" x14ac:dyDescent="0.3">
      <c r="B756" s="1" t="s">
        <v>188</v>
      </c>
      <c r="C756" s="11">
        <f t="shared" si="11"/>
        <v>4070</v>
      </c>
    </row>
    <row r="757" spans="2:3" x14ac:dyDescent="0.3">
      <c r="B757" s="1" t="s">
        <v>186</v>
      </c>
      <c r="C757" s="11">
        <f t="shared" si="11"/>
        <v>4069</v>
      </c>
    </row>
    <row r="758" spans="2:3" x14ac:dyDescent="0.3">
      <c r="B758" s="1" t="s">
        <v>191</v>
      </c>
      <c r="C758" s="11">
        <f t="shared" si="11"/>
        <v>4072</v>
      </c>
    </row>
    <row r="759" spans="2:3" x14ac:dyDescent="0.3">
      <c r="B759" s="1" t="s">
        <v>188</v>
      </c>
      <c r="C759" s="11">
        <f t="shared" si="11"/>
        <v>4070</v>
      </c>
    </row>
    <row r="760" spans="2:3" x14ac:dyDescent="0.3">
      <c r="B760" s="1" t="s">
        <v>190</v>
      </c>
      <c r="C760" s="11">
        <f t="shared" si="11"/>
        <v>4071</v>
      </c>
    </row>
    <row r="761" spans="2:3" x14ac:dyDescent="0.3">
      <c r="B761" s="1" t="s">
        <v>192</v>
      </c>
      <c r="C761" s="11">
        <f t="shared" si="11"/>
        <v>4068</v>
      </c>
    </row>
    <row r="762" spans="2:3" x14ac:dyDescent="0.3">
      <c r="B762" s="1" t="s">
        <v>192</v>
      </c>
      <c r="C762" s="11">
        <f t="shared" si="11"/>
        <v>4068</v>
      </c>
    </row>
    <row r="763" spans="2:3" x14ac:dyDescent="0.3">
      <c r="B763" s="1" t="s">
        <v>192</v>
      </c>
      <c r="C763" s="11">
        <f t="shared" si="11"/>
        <v>4068</v>
      </c>
    </row>
    <row r="764" spans="2:3" x14ac:dyDescent="0.3">
      <c r="B764" s="1" t="s">
        <v>190</v>
      </c>
      <c r="C764" s="11">
        <f t="shared" si="11"/>
        <v>4071</v>
      </c>
    </row>
    <row r="765" spans="2:3" x14ac:dyDescent="0.3">
      <c r="B765" s="1" t="s">
        <v>186</v>
      </c>
      <c r="C765" s="11">
        <f t="shared" si="11"/>
        <v>4069</v>
      </c>
    </row>
    <row r="766" spans="2:3" x14ac:dyDescent="0.3">
      <c r="B766" s="1" t="s">
        <v>186</v>
      </c>
      <c r="C766" s="11">
        <f t="shared" si="11"/>
        <v>4069</v>
      </c>
    </row>
    <row r="767" spans="2:3" x14ac:dyDescent="0.3">
      <c r="B767" s="1" t="s">
        <v>191</v>
      </c>
      <c r="C767" s="11">
        <f t="shared" si="11"/>
        <v>4072</v>
      </c>
    </row>
    <row r="768" spans="2:3" x14ac:dyDescent="0.3">
      <c r="B768" s="1" t="s">
        <v>194</v>
      </c>
      <c r="C768" s="11">
        <f t="shared" si="11"/>
        <v>4073</v>
      </c>
    </row>
    <row r="769" spans="2:3" x14ac:dyDescent="0.3">
      <c r="B769" s="1" t="s">
        <v>189</v>
      </c>
      <c r="C769" s="11">
        <f t="shared" si="11"/>
        <v>4067</v>
      </c>
    </row>
    <row r="770" spans="2:3" x14ac:dyDescent="0.3">
      <c r="B770" s="1" t="s">
        <v>190</v>
      </c>
      <c r="C770" s="11">
        <f t="shared" si="11"/>
        <v>4071</v>
      </c>
    </row>
    <row r="771" spans="2:3" x14ac:dyDescent="0.3">
      <c r="B771" s="1" t="s">
        <v>191</v>
      </c>
      <c r="C771" s="11">
        <f t="shared" si="11"/>
        <v>4072</v>
      </c>
    </row>
    <row r="772" spans="2:3" x14ac:dyDescent="0.3">
      <c r="B772" s="1" t="s">
        <v>191</v>
      </c>
      <c r="C772" s="11">
        <f t="shared" ref="C772:C835" si="12">HEX2DEC(B772)</f>
        <v>4072</v>
      </c>
    </row>
    <row r="773" spans="2:3" x14ac:dyDescent="0.3">
      <c r="B773" s="1" t="s">
        <v>190</v>
      </c>
      <c r="C773" s="11">
        <f t="shared" si="12"/>
        <v>4071</v>
      </c>
    </row>
    <row r="774" spans="2:3" x14ac:dyDescent="0.3">
      <c r="B774" s="1" t="s">
        <v>191</v>
      </c>
      <c r="C774" s="11">
        <f t="shared" si="12"/>
        <v>4072</v>
      </c>
    </row>
    <row r="775" spans="2:3" x14ac:dyDescent="0.3">
      <c r="B775" s="1" t="s">
        <v>189</v>
      </c>
      <c r="C775" s="11">
        <f t="shared" si="12"/>
        <v>4067</v>
      </c>
    </row>
    <row r="776" spans="2:3" x14ac:dyDescent="0.3">
      <c r="B776" s="1" t="s">
        <v>194</v>
      </c>
      <c r="C776" s="11">
        <f t="shared" si="12"/>
        <v>4073</v>
      </c>
    </row>
    <row r="777" spans="2:3" x14ac:dyDescent="0.3">
      <c r="B777" s="1" t="s">
        <v>188</v>
      </c>
      <c r="C777" s="11">
        <f t="shared" si="12"/>
        <v>4070</v>
      </c>
    </row>
    <row r="778" spans="2:3" x14ac:dyDescent="0.3">
      <c r="B778" s="1" t="s">
        <v>188</v>
      </c>
      <c r="C778" s="11">
        <f t="shared" si="12"/>
        <v>4070</v>
      </c>
    </row>
    <row r="779" spans="2:3" x14ac:dyDescent="0.3">
      <c r="B779" s="1" t="s">
        <v>190</v>
      </c>
      <c r="C779" s="11">
        <f t="shared" si="12"/>
        <v>4071</v>
      </c>
    </row>
    <row r="780" spans="2:3" x14ac:dyDescent="0.3">
      <c r="B780" s="1" t="s">
        <v>191</v>
      </c>
      <c r="C780" s="11">
        <f t="shared" si="12"/>
        <v>4072</v>
      </c>
    </row>
    <row r="781" spans="2:3" x14ac:dyDescent="0.3">
      <c r="B781" s="1" t="s">
        <v>190</v>
      </c>
      <c r="C781" s="11">
        <f t="shared" si="12"/>
        <v>4071</v>
      </c>
    </row>
    <row r="782" spans="2:3" x14ac:dyDescent="0.3">
      <c r="B782" s="1" t="s">
        <v>186</v>
      </c>
      <c r="C782" s="11">
        <f t="shared" si="12"/>
        <v>4069</v>
      </c>
    </row>
    <row r="783" spans="2:3" x14ac:dyDescent="0.3">
      <c r="B783" s="1" t="s">
        <v>186</v>
      </c>
      <c r="C783" s="11">
        <f t="shared" si="12"/>
        <v>4069</v>
      </c>
    </row>
    <row r="784" spans="2:3" x14ac:dyDescent="0.3">
      <c r="B784" s="1" t="s">
        <v>192</v>
      </c>
      <c r="C784" s="11">
        <f t="shared" si="12"/>
        <v>4068</v>
      </c>
    </row>
    <row r="785" spans="2:3" x14ac:dyDescent="0.3">
      <c r="B785" s="1" t="s">
        <v>191</v>
      </c>
      <c r="C785" s="11">
        <f t="shared" si="12"/>
        <v>4072</v>
      </c>
    </row>
    <row r="786" spans="2:3" x14ac:dyDescent="0.3">
      <c r="B786" s="1" t="s">
        <v>190</v>
      </c>
      <c r="C786" s="11">
        <f t="shared" si="12"/>
        <v>4071</v>
      </c>
    </row>
    <row r="787" spans="2:3" x14ac:dyDescent="0.3">
      <c r="B787" s="1" t="s">
        <v>190</v>
      </c>
      <c r="C787" s="11">
        <f t="shared" si="12"/>
        <v>4071</v>
      </c>
    </row>
    <row r="788" spans="2:3" x14ac:dyDescent="0.3">
      <c r="B788" s="1" t="s">
        <v>188</v>
      </c>
      <c r="C788" s="11">
        <f t="shared" si="12"/>
        <v>4070</v>
      </c>
    </row>
    <row r="789" spans="2:3" x14ac:dyDescent="0.3">
      <c r="B789" s="1" t="s">
        <v>194</v>
      </c>
      <c r="C789" s="11">
        <f t="shared" si="12"/>
        <v>4073</v>
      </c>
    </row>
    <row r="790" spans="2:3" x14ac:dyDescent="0.3">
      <c r="B790" s="1" t="s">
        <v>190</v>
      </c>
      <c r="C790" s="11">
        <f t="shared" si="12"/>
        <v>4071</v>
      </c>
    </row>
    <row r="791" spans="2:3" x14ac:dyDescent="0.3">
      <c r="B791" s="1" t="s">
        <v>186</v>
      </c>
      <c r="C791" s="11">
        <f t="shared" si="12"/>
        <v>4069</v>
      </c>
    </row>
    <row r="792" spans="2:3" x14ac:dyDescent="0.3">
      <c r="B792" s="1" t="s">
        <v>190</v>
      </c>
      <c r="C792" s="11">
        <f t="shared" si="12"/>
        <v>4071</v>
      </c>
    </row>
    <row r="793" spans="2:3" x14ac:dyDescent="0.3">
      <c r="B793" s="1" t="s">
        <v>191</v>
      </c>
      <c r="C793" s="11">
        <f t="shared" si="12"/>
        <v>4072</v>
      </c>
    </row>
    <row r="794" spans="2:3" x14ac:dyDescent="0.3">
      <c r="B794" s="1" t="s">
        <v>187</v>
      </c>
      <c r="C794" s="11">
        <f t="shared" si="12"/>
        <v>4074</v>
      </c>
    </row>
    <row r="795" spans="2:3" x14ac:dyDescent="0.3">
      <c r="B795" s="1" t="s">
        <v>190</v>
      </c>
      <c r="C795" s="11">
        <f t="shared" si="12"/>
        <v>4071</v>
      </c>
    </row>
    <row r="796" spans="2:3" x14ac:dyDescent="0.3">
      <c r="B796" s="1" t="s">
        <v>186</v>
      </c>
      <c r="C796" s="11">
        <f t="shared" si="12"/>
        <v>4069</v>
      </c>
    </row>
    <row r="797" spans="2:3" x14ac:dyDescent="0.3">
      <c r="B797" s="1" t="s">
        <v>192</v>
      </c>
      <c r="C797" s="11">
        <f t="shared" si="12"/>
        <v>4068</v>
      </c>
    </row>
    <row r="798" spans="2:3" x14ac:dyDescent="0.3">
      <c r="B798" s="1" t="s">
        <v>190</v>
      </c>
      <c r="C798" s="11">
        <f t="shared" si="12"/>
        <v>4071</v>
      </c>
    </row>
    <row r="799" spans="2:3" x14ac:dyDescent="0.3">
      <c r="B799" s="1" t="s">
        <v>190</v>
      </c>
      <c r="C799" s="11">
        <f t="shared" si="12"/>
        <v>4071</v>
      </c>
    </row>
    <row r="800" spans="2:3" x14ac:dyDescent="0.3">
      <c r="B800" s="1" t="s">
        <v>194</v>
      </c>
      <c r="C800" s="11">
        <f t="shared" si="12"/>
        <v>4073</v>
      </c>
    </row>
    <row r="801" spans="2:3" x14ac:dyDescent="0.3">
      <c r="B801" s="1" t="s">
        <v>193</v>
      </c>
      <c r="C801" s="11">
        <f t="shared" si="12"/>
        <v>4065</v>
      </c>
    </row>
    <row r="802" spans="2:3" x14ac:dyDescent="0.3">
      <c r="B802" s="1" t="s">
        <v>186</v>
      </c>
      <c r="C802" s="11">
        <f t="shared" si="12"/>
        <v>4069</v>
      </c>
    </row>
    <row r="803" spans="2:3" x14ac:dyDescent="0.3">
      <c r="B803" s="1" t="s">
        <v>190</v>
      </c>
      <c r="C803" s="11">
        <f t="shared" si="12"/>
        <v>4071</v>
      </c>
    </row>
    <row r="804" spans="2:3" x14ac:dyDescent="0.3">
      <c r="B804" s="1" t="s">
        <v>192</v>
      </c>
      <c r="C804" s="11">
        <f t="shared" si="12"/>
        <v>4068</v>
      </c>
    </row>
    <row r="805" spans="2:3" x14ac:dyDescent="0.3">
      <c r="B805" s="1" t="s">
        <v>192</v>
      </c>
      <c r="C805" s="11">
        <f t="shared" si="12"/>
        <v>4068</v>
      </c>
    </row>
    <row r="806" spans="2:3" x14ac:dyDescent="0.3">
      <c r="B806" s="1" t="s">
        <v>192</v>
      </c>
      <c r="C806" s="11">
        <f t="shared" si="12"/>
        <v>4068</v>
      </c>
    </row>
    <row r="807" spans="2:3" x14ac:dyDescent="0.3">
      <c r="B807" s="1" t="s">
        <v>190</v>
      </c>
      <c r="C807" s="11">
        <f t="shared" si="12"/>
        <v>4071</v>
      </c>
    </row>
    <row r="808" spans="2:3" x14ac:dyDescent="0.3">
      <c r="B808" s="1" t="s">
        <v>191</v>
      </c>
      <c r="C808" s="11">
        <f t="shared" si="12"/>
        <v>4072</v>
      </c>
    </row>
    <row r="809" spans="2:3" x14ac:dyDescent="0.3">
      <c r="B809" s="9" t="s">
        <v>185</v>
      </c>
      <c r="C809" s="11">
        <f t="shared" si="12"/>
        <v>4075</v>
      </c>
    </row>
    <row r="810" spans="2:3" x14ac:dyDescent="0.3">
      <c r="B810" s="1" t="s">
        <v>190</v>
      </c>
      <c r="C810" s="11">
        <f t="shared" si="12"/>
        <v>4071</v>
      </c>
    </row>
    <row r="811" spans="2:3" x14ac:dyDescent="0.3">
      <c r="B811" s="1" t="s">
        <v>194</v>
      </c>
      <c r="C811" s="11">
        <f t="shared" si="12"/>
        <v>4073</v>
      </c>
    </row>
    <row r="812" spans="2:3" x14ac:dyDescent="0.3">
      <c r="B812" s="1" t="s">
        <v>188</v>
      </c>
      <c r="C812" s="11">
        <f t="shared" si="12"/>
        <v>4070</v>
      </c>
    </row>
    <row r="813" spans="2:3" x14ac:dyDescent="0.3">
      <c r="B813" s="1" t="s">
        <v>191</v>
      </c>
      <c r="C813" s="11">
        <f t="shared" si="12"/>
        <v>4072</v>
      </c>
    </row>
    <row r="814" spans="2:3" x14ac:dyDescent="0.3">
      <c r="B814" s="1" t="s">
        <v>194</v>
      </c>
      <c r="C814" s="11">
        <f t="shared" si="12"/>
        <v>4073</v>
      </c>
    </row>
    <row r="815" spans="2:3" x14ac:dyDescent="0.3">
      <c r="B815" s="1" t="s">
        <v>192</v>
      </c>
      <c r="C815" s="11">
        <f t="shared" si="12"/>
        <v>4068</v>
      </c>
    </row>
    <row r="816" spans="2:3" x14ac:dyDescent="0.3">
      <c r="B816" s="1" t="s">
        <v>192</v>
      </c>
      <c r="C816" s="11">
        <f t="shared" si="12"/>
        <v>4068</v>
      </c>
    </row>
    <row r="817" spans="2:3" x14ac:dyDescent="0.3">
      <c r="B817" s="1" t="s">
        <v>188</v>
      </c>
      <c r="C817" s="11">
        <f t="shared" si="12"/>
        <v>4070</v>
      </c>
    </row>
    <row r="818" spans="2:3" x14ac:dyDescent="0.3">
      <c r="B818" s="1" t="s">
        <v>186</v>
      </c>
      <c r="C818" s="11">
        <f t="shared" si="12"/>
        <v>4069</v>
      </c>
    </row>
    <row r="819" spans="2:3" x14ac:dyDescent="0.3">
      <c r="B819" s="1" t="s">
        <v>188</v>
      </c>
      <c r="C819" s="11">
        <f t="shared" si="12"/>
        <v>4070</v>
      </c>
    </row>
    <row r="820" spans="2:3" x14ac:dyDescent="0.3">
      <c r="B820" s="1" t="s">
        <v>188</v>
      </c>
      <c r="C820" s="11">
        <f t="shared" si="12"/>
        <v>4070</v>
      </c>
    </row>
    <row r="821" spans="2:3" x14ac:dyDescent="0.3">
      <c r="B821" s="1" t="s">
        <v>196</v>
      </c>
      <c r="C821" s="11">
        <f t="shared" si="12"/>
        <v>4064</v>
      </c>
    </row>
    <row r="822" spans="2:3" x14ac:dyDescent="0.3">
      <c r="B822" s="1" t="s">
        <v>189</v>
      </c>
      <c r="C822" s="11">
        <f t="shared" si="12"/>
        <v>4067</v>
      </c>
    </row>
    <row r="823" spans="2:3" x14ac:dyDescent="0.3">
      <c r="B823" s="1" t="s">
        <v>191</v>
      </c>
      <c r="C823" s="11">
        <f t="shared" si="12"/>
        <v>4072</v>
      </c>
    </row>
    <row r="824" spans="2:3" x14ac:dyDescent="0.3">
      <c r="B824" s="1" t="s">
        <v>194</v>
      </c>
      <c r="C824" s="11">
        <f t="shared" si="12"/>
        <v>4073</v>
      </c>
    </row>
    <row r="825" spans="2:3" x14ac:dyDescent="0.3">
      <c r="B825" s="1" t="s">
        <v>186</v>
      </c>
      <c r="C825" s="11">
        <f t="shared" si="12"/>
        <v>4069</v>
      </c>
    </row>
    <row r="826" spans="2:3" x14ac:dyDescent="0.3">
      <c r="B826" s="1" t="s">
        <v>189</v>
      </c>
      <c r="C826" s="11">
        <f t="shared" si="12"/>
        <v>4067</v>
      </c>
    </row>
    <row r="827" spans="2:3" x14ac:dyDescent="0.3">
      <c r="B827" s="1" t="s">
        <v>190</v>
      </c>
      <c r="C827" s="11">
        <f t="shared" si="12"/>
        <v>4071</v>
      </c>
    </row>
    <row r="828" spans="2:3" x14ac:dyDescent="0.3">
      <c r="B828" s="1" t="s">
        <v>188</v>
      </c>
      <c r="C828" s="11">
        <f t="shared" si="12"/>
        <v>4070</v>
      </c>
    </row>
    <row r="829" spans="2:3" x14ac:dyDescent="0.3">
      <c r="B829" s="1" t="s">
        <v>188</v>
      </c>
      <c r="C829" s="11">
        <f t="shared" si="12"/>
        <v>4070</v>
      </c>
    </row>
    <row r="830" spans="2:3" x14ac:dyDescent="0.3">
      <c r="B830" s="1" t="s">
        <v>190</v>
      </c>
      <c r="C830" s="11">
        <f t="shared" si="12"/>
        <v>4071</v>
      </c>
    </row>
    <row r="831" spans="2:3" x14ac:dyDescent="0.3">
      <c r="B831" s="1" t="s">
        <v>186</v>
      </c>
      <c r="C831" s="11">
        <f t="shared" si="12"/>
        <v>4069</v>
      </c>
    </row>
    <row r="832" spans="2:3" x14ac:dyDescent="0.3">
      <c r="B832" s="1" t="s">
        <v>191</v>
      </c>
      <c r="C832" s="11">
        <f t="shared" si="12"/>
        <v>4072</v>
      </c>
    </row>
    <row r="833" spans="2:3" x14ac:dyDescent="0.3">
      <c r="B833" s="1" t="s">
        <v>191</v>
      </c>
      <c r="C833" s="11">
        <f t="shared" si="12"/>
        <v>4072</v>
      </c>
    </row>
    <row r="834" spans="2:3" x14ac:dyDescent="0.3">
      <c r="B834" s="1" t="s">
        <v>191</v>
      </c>
      <c r="C834" s="11">
        <f t="shared" si="12"/>
        <v>4072</v>
      </c>
    </row>
    <row r="835" spans="2:3" x14ac:dyDescent="0.3">
      <c r="B835" s="1" t="s">
        <v>190</v>
      </c>
      <c r="C835" s="11">
        <f t="shared" si="12"/>
        <v>4071</v>
      </c>
    </row>
    <row r="836" spans="2:3" x14ac:dyDescent="0.3">
      <c r="B836" s="1" t="s">
        <v>190</v>
      </c>
      <c r="C836" s="11">
        <f t="shared" ref="C836:C899" si="13">HEX2DEC(B836)</f>
        <v>4071</v>
      </c>
    </row>
    <row r="837" spans="2:3" x14ac:dyDescent="0.3">
      <c r="B837" s="1" t="s">
        <v>187</v>
      </c>
      <c r="C837" s="11">
        <f t="shared" si="13"/>
        <v>4074</v>
      </c>
    </row>
    <row r="838" spans="2:3" x14ac:dyDescent="0.3">
      <c r="B838" s="1" t="s">
        <v>192</v>
      </c>
      <c r="C838" s="11">
        <f t="shared" si="13"/>
        <v>4068</v>
      </c>
    </row>
    <row r="839" spans="2:3" x14ac:dyDescent="0.3">
      <c r="B839" s="1" t="s">
        <v>192</v>
      </c>
      <c r="C839" s="11">
        <f t="shared" si="13"/>
        <v>4068</v>
      </c>
    </row>
    <row r="840" spans="2:3" x14ac:dyDescent="0.3">
      <c r="B840" s="1" t="s">
        <v>186</v>
      </c>
      <c r="C840" s="11">
        <f t="shared" si="13"/>
        <v>4069</v>
      </c>
    </row>
    <row r="841" spans="2:3" x14ac:dyDescent="0.3">
      <c r="B841" s="1" t="s">
        <v>188</v>
      </c>
      <c r="C841" s="11">
        <f t="shared" si="13"/>
        <v>4070</v>
      </c>
    </row>
    <row r="842" spans="2:3" x14ac:dyDescent="0.3">
      <c r="B842" s="1" t="s">
        <v>186</v>
      </c>
      <c r="C842" s="11">
        <f t="shared" si="13"/>
        <v>4069</v>
      </c>
    </row>
    <row r="843" spans="2:3" x14ac:dyDescent="0.3">
      <c r="B843" s="1" t="s">
        <v>190</v>
      </c>
      <c r="C843" s="11">
        <f t="shared" si="13"/>
        <v>4071</v>
      </c>
    </row>
    <row r="844" spans="2:3" x14ac:dyDescent="0.3">
      <c r="B844" s="1" t="s">
        <v>190</v>
      </c>
      <c r="C844" s="11">
        <f t="shared" si="13"/>
        <v>4071</v>
      </c>
    </row>
    <row r="845" spans="2:3" x14ac:dyDescent="0.3">
      <c r="B845" s="1" t="s">
        <v>191</v>
      </c>
      <c r="C845" s="11">
        <f t="shared" si="13"/>
        <v>4072</v>
      </c>
    </row>
    <row r="846" spans="2:3" x14ac:dyDescent="0.3">
      <c r="B846" s="1" t="s">
        <v>189</v>
      </c>
      <c r="C846" s="11">
        <f t="shared" si="13"/>
        <v>4067</v>
      </c>
    </row>
    <row r="847" spans="2:3" x14ac:dyDescent="0.3">
      <c r="B847" s="1" t="s">
        <v>192</v>
      </c>
      <c r="C847" s="11">
        <f t="shared" si="13"/>
        <v>4068</v>
      </c>
    </row>
    <row r="848" spans="2:3" x14ac:dyDescent="0.3">
      <c r="B848" s="1" t="s">
        <v>188</v>
      </c>
      <c r="C848" s="11">
        <f t="shared" si="13"/>
        <v>4070</v>
      </c>
    </row>
    <row r="849" spans="2:3" x14ac:dyDescent="0.3">
      <c r="B849" s="1" t="s">
        <v>188</v>
      </c>
      <c r="C849" s="11">
        <f t="shared" si="13"/>
        <v>4070</v>
      </c>
    </row>
    <row r="850" spans="2:3" x14ac:dyDescent="0.3">
      <c r="B850" s="1" t="s">
        <v>190</v>
      </c>
      <c r="C850" s="11">
        <f t="shared" si="13"/>
        <v>4071</v>
      </c>
    </row>
    <row r="851" spans="2:3" x14ac:dyDescent="0.3">
      <c r="B851" s="1" t="s">
        <v>190</v>
      </c>
      <c r="C851" s="11">
        <f t="shared" si="13"/>
        <v>4071</v>
      </c>
    </row>
    <row r="852" spans="2:3" x14ac:dyDescent="0.3">
      <c r="B852" s="1" t="s">
        <v>193</v>
      </c>
      <c r="C852" s="11">
        <f t="shared" si="13"/>
        <v>4065</v>
      </c>
    </row>
    <row r="853" spans="2:3" x14ac:dyDescent="0.3">
      <c r="B853" s="1" t="s">
        <v>186</v>
      </c>
      <c r="C853" s="11">
        <f t="shared" si="13"/>
        <v>4069</v>
      </c>
    </row>
    <row r="854" spans="2:3" x14ac:dyDescent="0.3">
      <c r="B854" s="1" t="s">
        <v>186</v>
      </c>
      <c r="C854" s="11">
        <f t="shared" si="13"/>
        <v>4069</v>
      </c>
    </row>
    <row r="855" spans="2:3" x14ac:dyDescent="0.3">
      <c r="B855" s="1" t="s">
        <v>186</v>
      </c>
      <c r="C855" s="11">
        <f t="shared" si="13"/>
        <v>4069</v>
      </c>
    </row>
    <row r="856" spans="2:3" x14ac:dyDescent="0.3">
      <c r="B856" s="1" t="s">
        <v>186</v>
      </c>
      <c r="C856" s="11">
        <f t="shared" si="13"/>
        <v>4069</v>
      </c>
    </row>
    <row r="857" spans="2:3" x14ac:dyDescent="0.3">
      <c r="B857" s="1" t="s">
        <v>188</v>
      </c>
      <c r="C857" s="11">
        <f t="shared" si="13"/>
        <v>4070</v>
      </c>
    </row>
    <row r="858" spans="2:3" x14ac:dyDescent="0.3">
      <c r="B858" s="1" t="s">
        <v>187</v>
      </c>
      <c r="C858" s="11">
        <f t="shared" si="13"/>
        <v>4074</v>
      </c>
    </row>
    <row r="859" spans="2:3" x14ac:dyDescent="0.3">
      <c r="B859" s="1" t="s">
        <v>186</v>
      </c>
      <c r="C859" s="11">
        <f t="shared" si="13"/>
        <v>4069</v>
      </c>
    </row>
    <row r="860" spans="2:3" x14ac:dyDescent="0.3">
      <c r="B860" s="1" t="s">
        <v>192</v>
      </c>
      <c r="C860" s="11">
        <f t="shared" si="13"/>
        <v>4068</v>
      </c>
    </row>
    <row r="861" spans="2:3" x14ac:dyDescent="0.3">
      <c r="B861" s="1" t="s">
        <v>188</v>
      </c>
      <c r="C861" s="11">
        <f t="shared" si="13"/>
        <v>4070</v>
      </c>
    </row>
    <row r="862" spans="2:3" x14ac:dyDescent="0.3">
      <c r="B862" s="1" t="s">
        <v>190</v>
      </c>
      <c r="C862" s="11">
        <f t="shared" si="13"/>
        <v>4071</v>
      </c>
    </row>
    <row r="863" spans="2:3" x14ac:dyDescent="0.3">
      <c r="B863" s="1" t="s">
        <v>190</v>
      </c>
      <c r="C863" s="11">
        <f t="shared" si="13"/>
        <v>4071</v>
      </c>
    </row>
    <row r="864" spans="2:3" x14ac:dyDescent="0.3">
      <c r="B864" s="1" t="s">
        <v>190</v>
      </c>
      <c r="C864" s="11">
        <f t="shared" si="13"/>
        <v>4071</v>
      </c>
    </row>
    <row r="865" spans="2:3" x14ac:dyDescent="0.3">
      <c r="B865" s="1" t="s">
        <v>186</v>
      </c>
      <c r="C865" s="11">
        <f t="shared" si="13"/>
        <v>4069</v>
      </c>
    </row>
    <row r="866" spans="2:3" x14ac:dyDescent="0.3">
      <c r="B866" s="1" t="s">
        <v>188</v>
      </c>
      <c r="C866" s="11">
        <f t="shared" si="13"/>
        <v>4070</v>
      </c>
    </row>
    <row r="867" spans="2:3" x14ac:dyDescent="0.3">
      <c r="B867" s="1" t="s">
        <v>186</v>
      </c>
      <c r="C867" s="11">
        <f t="shared" si="13"/>
        <v>4069</v>
      </c>
    </row>
    <row r="868" spans="2:3" x14ac:dyDescent="0.3">
      <c r="B868" s="1" t="s">
        <v>188</v>
      </c>
      <c r="C868" s="11">
        <f t="shared" si="13"/>
        <v>4070</v>
      </c>
    </row>
    <row r="869" spans="2:3" x14ac:dyDescent="0.3">
      <c r="B869" s="1" t="s">
        <v>191</v>
      </c>
      <c r="C869" s="11">
        <f t="shared" si="13"/>
        <v>4072</v>
      </c>
    </row>
    <row r="870" spans="2:3" x14ac:dyDescent="0.3">
      <c r="B870" s="1" t="s">
        <v>191</v>
      </c>
      <c r="C870" s="11">
        <f t="shared" si="13"/>
        <v>4072</v>
      </c>
    </row>
    <row r="871" spans="2:3" x14ac:dyDescent="0.3">
      <c r="B871" s="1" t="s">
        <v>190</v>
      </c>
      <c r="C871" s="11">
        <f t="shared" si="13"/>
        <v>4071</v>
      </c>
    </row>
    <row r="872" spans="2:3" x14ac:dyDescent="0.3">
      <c r="B872" s="1" t="s">
        <v>190</v>
      </c>
      <c r="C872" s="11">
        <f t="shared" si="13"/>
        <v>4071</v>
      </c>
    </row>
    <row r="873" spans="2:3" x14ac:dyDescent="0.3">
      <c r="B873" s="1" t="s">
        <v>186</v>
      </c>
      <c r="C873" s="11">
        <f t="shared" si="13"/>
        <v>4069</v>
      </c>
    </row>
    <row r="874" spans="2:3" x14ac:dyDescent="0.3">
      <c r="B874" s="1" t="s">
        <v>190</v>
      </c>
      <c r="C874" s="11">
        <f t="shared" si="13"/>
        <v>4071</v>
      </c>
    </row>
    <row r="875" spans="2:3" x14ac:dyDescent="0.3">
      <c r="B875" s="9" t="s">
        <v>185</v>
      </c>
      <c r="C875" s="11">
        <f t="shared" si="13"/>
        <v>4075</v>
      </c>
    </row>
    <row r="876" spans="2:3" x14ac:dyDescent="0.3">
      <c r="B876" s="1" t="s">
        <v>191</v>
      </c>
      <c r="C876" s="11">
        <f t="shared" si="13"/>
        <v>4072</v>
      </c>
    </row>
    <row r="877" spans="2:3" x14ac:dyDescent="0.3">
      <c r="B877" s="1" t="s">
        <v>188</v>
      </c>
      <c r="C877" s="11">
        <f t="shared" si="13"/>
        <v>4070</v>
      </c>
    </row>
    <row r="878" spans="2:3" x14ac:dyDescent="0.3">
      <c r="B878" s="1" t="s">
        <v>192</v>
      </c>
      <c r="C878" s="11">
        <f t="shared" si="13"/>
        <v>4068</v>
      </c>
    </row>
    <row r="879" spans="2:3" x14ac:dyDescent="0.3">
      <c r="B879" s="1" t="s">
        <v>188</v>
      </c>
      <c r="C879" s="11">
        <f t="shared" si="13"/>
        <v>4070</v>
      </c>
    </row>
    <row r="880" spans="2:3" x14ac:dyDescent="0.3">
      <c r="B880" s="1" t="s">
        <v>190</v>
      </c>
      <c r="C880" s="11">
        <f t="shared" si="13"/>
        <v>4071</v>
      </c>
    </row>
    <row r="881" spans="2:3" x14ac:dyDescent="0.3">
      <c r="B881" s="1" t="s">
        <v>188</v>
      </c>
      <c r="C881" s="11">
        <f t="shared" si="13"/>
        <v>4070</v>
      </c>
    </row>
    <row r="882" spans="2:3" x14ac:dyDescent="0.3">
      <c r="B882" s="1" t="s">
        <v>189</v>
      </c>
      <c r="C882" s="11">
        <f t="shared" si="13"/>
        <v>4067</v>
      </c>
    </row>
    <row r="883" spans="2:3" x14ac:dyDescent="0.3">
      <c r="B883" s="1" t="s">
        <v>190</v>
      </c>
      <c r="C883" s="11">
        <f t="shared" si="13"/>
        <v>4071</v>
      </c>
    </row>
    <row r="884" spans="2:3" x14ac:dyDescent="0.3">
      <c r="B884" s="1" t="s">
        <v>189</v>
      </c>
      <c r="C884" s="11">
        <f t="shared" si="13"/>
        <v>4067</v>
      </c>
    </row>
    <row r="885" spans="2:3" x14ac:dyDescent="0.3">
      <c r="B885" s="1" t="s">
        <v>186</v>
      </c>
      <c r="C885" s="11">
        <f t="shared" si="13"/>
        <v>4069</v>
      </c>
    </row>
    <row r="886" spans="2:3" x14ac:dyDescent="0.3">
      <c r="B886" s="1" t="s">
        <v>192</v>
      </c>
      <c r="C886" s="11">
        <f t="shared" si="13"/>
        <v>4068</v>
      </c>
    </row>
    <row r="887" spans="2:3" x14ac:dyDescent="0.3">
      <c r="B887" s="1" t="s">
        <v>199</v>
      </c>
      <c r="C887" s="11">
        <f t="shared" si="13"/>
        <v>4076</v>
      </c>
    </row>
    <row r="888" spans="2:3" x14ac:dyDescent="0.3">
      <c r="B888" s="1" t="s">
        <v>187</v>
      </c>
      <c r="C888" s="11">
        <f t="shared" si="13"/>
        <v>4074</v>
      </c>
    </row>
    <row r="889" spans="2:3" x14ac:dyDescent="0.3">
      <c r="B889" s="1" t="s">
        <v>195</v>
      </c>
      <c r="C889" s="11">
        <f t="shared" si="13"/>
        <v>4066</v>
      </c>
    </row>
    <row r="890" spans="2:3" x14ac:dyDescent="0.3">
      <c r="B890" s="1" t="s">
        <v>191</v>
      </c>
      <c r="C890" s="11">
        <f t="shared" si="13"/>
        <v>4072</v>
      </c>
    </row>
    <row r="891" spans="2:3" x14ac:dyDescent="0.3">
      <c r="B891" s="1" t="s">
        <v>190</v>
      </c>
      <c r="C891" s="11">
        <f t="shared" si="13"/>
        <v>4071</v>
      </c>
    </row>
    <row r="892" spans="2:3" x14ac:dyDescent="0.3">
      <c r="B892" s="1" t="s">
        <v>188</v>
      </c>
      <c r="C892" s="11">
        <f t="shared" si="13"/>
        <v>4070</v>
      </c>
    </row>
    <row r="893" spans="2:3" x14ac:dyDescent="0.3">
      <c r="B893" s="1" t="s">
        <v>190</v>
      </c>
      <c r="C893" s="11">
        <f t="shared" si="13"/>
        <v>4071</v>
      </c>
    </row>
    <row r="894" spans="2:3" x14ac:dyDescent="0.3">
      <c r="B894" s="1" t="s">
        <v>189</v>
      </c>
      <c r="C894" s="11">
        <f t="shared" si="13"/>
        <v>4067</v>
      </c>
    </row>
    <row r="895" spans="2:3" x14ac:dyDescent="0.3">
      <c r="B895" s="1" t="s">
        <v>187</v>
      </c>
      <c r="C895" s="11">
        <f t="shared" si="13"/>
        <v>4074</v>
      </c>
    </row>
    <row r="896" spans="2:3" x14ac:dyDescent="0.3">
      <c r="B896" s="1" t="s">
        <v>194</v>
      </c>
      <c r="C896" s="11">
        <f t="shared" si="13"/>
        <v>4073</v>
      </c>
    </row>
    <row r="897" spans="2:3" x14ac:dyDescent="0.3">
      <c r="B897" s="1" t="s">
        <v>191</v>
      </c>
      <c r="C897" s="11">
        <f t="shared" si="13"/>
        <v>4072</v>
      </c>
    </row>
    <row r="898" spans="2:3" x14ac:dyDescent="0.3">
      <c r="B898" s="1" t="s">
        <v>192</v>
      </c>
      <c r="C898" s="11">
        <f t="shared" si="13"/>
        <v>4068</v>
      </c>
    </row>
    <row r="899" spans="2:3" x14ac:dyDescent="0.3">
      <c r="B899" s="1" t="s">
        <v>186</v>
      </c>
      <c r="C899" s="11">
        <f t="shared" si="13"/>
        <v>4069</v>
      </c>
    </row>
    <row r="900" spans="2:3" x14ac:dyDescent="0.3">
      <c r="B900" s="1" t="s">
        <v>193</v>
      </c>
      <c r="C900" s="11">
        <f t="shared" ref="C900:C925" si="14">HEX2DEC(B900)</f>
        <v>4065</v>
      </c>
    </row>
    <row r="901" spans="2:3" x14ac:dyDescent="0.3">
      <c r="B901" s="1" t="s">
        <v>191</v>
      </c>
      <c r="C901" s="11">
        <f t="shared" si="14"/>
        <v>4072</v>
      </c>
    </row>
    <row r="902" spans="2:3" x14ac:dyDescent="0.3">
      <c r="B902" s="1" t="s">
        <v>186</v>
      </c>
      <c r="C902" s="11">
        <f t="shared" si="14"/>
        <v>4069</v>
      </c>
    </row>
    <row r="903" spans="2:3" x14ac:dyDescent="0.3">
      <c r="B903" s="1" t="s">
        <v>192</v>
      </c>
      <c r="C903" s="11">
        <f t="shared" si="14"/>
        <v>4068</v>
      </c>
    </row>
    <row r="904" spans="2:3" x14ac:dyDescent="0.3">
      <c r="B904" s="1" t="s">
        <v>190</v>
      </c>
      <c r="C904" s="11">
        <f t="shared" si="14"/>
        <v>4071</v>
      </c>
    </row>
    <row r="905" spans="2:3" x14ac:dyDescent="0.3">
      <c r="B905" s="1" t="s">
        <v>190</v>
      </c>
      <c r="C905" s="11">
        <f t="shared" si="14"/>
        <v>4071</v>
      </c>
    </row>
    <row r="906" spans="2:3" x14ac:dyDescent="0.3">
      <c r="B906" s="1" t="s">
        <v>189</v>
      </c>
      <c r="C906" s="11">
        <f t="shared" si="14"/>
        <v>4067</v>
      </c>
    </row>
    <row r="907" spans="2:3" x14ac:dyDescent="0.3">
      <c r="B907" s="1" t="s">
        <v>188</v>
      </c>
      <c r="C907" s="11">
        <f t="shared" si="14"/>
        <v>4070</v>
      </c>
    </row>
    <row r="908" spans="2:3" x14ac:dyDescent="0.3">
      <c r="B908" s="1" t="s">
        <v>191</v>
      </c>
      <c r="C908" s="11">
        <f t="shared" si="14"/>
        <v>4072</v>
      </c>
    </row>
    <row r="909" spans="2:3" x14ac:dyDescent="0.3">
      <c r="B909" s="1" t="s">
        <v>191</v>
      </c>
      <c r="C909" s="11">
        <f t="shared" si="14"/>
        <v>4072</v>
      </c>
    </row>
    <row r="910" spans="2:3" x14ac:dyDescent="0.3">
      <c r="B910" s="1" t="s">
        <v>194</v>
      </c>
      <c r="C910" s="11">
        <f t="shared" si="14"/>
        <v>4073</v>
      </c>
    </row>
    <row r="911" spans="2:3" x14ac:dyDescent="0.3">
      <c r="B911" s="1" t="s">
        <v>190</v>
      </c>
      <c r="C911" s="11">
        <f t="shared" si="14"/>
        <v>4071</v>
      </c>
    </row>
    <row r="912" spans="2:3" x14ac:dyDescent="0.3">
      <c r="B912" s="1" t="s">
        <v>191</v>
      </c>
      <c r="C912" s="11">
        <f t="shared" si="14"/>
        <v>4072</v>
      </c>
    </row>
    <row r="913" spans="2:3" x14ac:dyDescent="0.3">
      <c r="B913" s="9" t="s">
        <v>185</v>
      </c>
      <c r="C913" s="11">
        <f t="shared" si="14"/>
        <v>4075</v>
      </c>
    </row>
    <row r="914" spans="2:3" x14ac:dyDescent="0.3">
      <c r="B914" s="1" t="s">
        <v>194</v>
      </c>
      <c r="C914" s="11">
        <f t="shared" si="14"/>
        <v>4073</v>
      </c>
    </row>
    <row r="915" spans="2:3" x14ac:dyDescent="0.3">
      <c r="B915" s="1" t="s">
        <v>188</v>
      </c>
      <c r="C915" s="11">
        <f t="shared" si="14"/>
        <v>4070</v>
      </c>
    </row>
    <row r="916" spans="2:3" x14ac:dyDescent="0.3">
      <c r="B916" s="1" t="s">
        <v>193</v>
      </c>
      <c r="C916" s="11">
        <f t="shared" si="14"/>
        <v>4065</v>
      </c>
    </row>
    <row r="917" spans="2:3" x14ac:dyDescent="0.3">
      <c r="B917" s="1" t="s">
        <v>190</v>
      </c>
      <c r="C917" s="11">
        <f t="shared" si="14"/>
        <v>4071</v>
      </c>
    </row>
    <row r="918" spans="2:3" x14ac:dyDescent="0.3">
      <c r="B918" s="1" t="s">
        <v>190</v>
      </c>
      <c r="C918" s="11">
        <f t="shared" si="14"/>
        <v>4071</v>
      </c>
    </row>
    <row r="919" spans="2:3" x14ac:dyDescent="0.3">
      <c r="B919" s="1" t="s">
        <v>192</v>
      </c>
      <c r="C919" s="11">
        <f t="shared" si="14"/>
        <v>4068</v>
      </c>
    </row>
    <row r="920" spans="2:3" x14ac:dyDescent="0.3">
      <c r="B920" s="1" t="s">
        <v>192</v>
      </c>
      <c r="C920" s="11">
        <f t="shared" si="14"/>
        <v>4068</v>
      </c>
    </row>
    <row r="921" spans="2:3" x14ac:dyDescent="0.3">
      <c r="B921" s="1" t="s">
        <v>192</v>
      </c>
      <c r="C921" s="11">
        <f t="shared" si="14"/>
        <v>4068</v>
      </c>
    </row>
    <row r="922" spans="2:3" x14ac:dyDescent="0.3">
      <c r="B922" s="1" t="s">
        <v>191</v>
      </c>
      <c r="C922" s="11">
        <f t="shared" si="14"/>
        <v>4072</v>
      </c>
    </row>
    <row r="923" spans="2:3" x14ac:dyDescent="0.3">
      <c r="B923" s="1" t="s">
        <v>186</v>
      </c>
      <c r="C923" s="11">
        <f t="shared" si="14"/>
        <v>4069</v>
      </c>
    </row>
    <row r="924" spans="2:3" x14ac:dyDescent="0.3">
      <c r="B924" s="1" t="s">
        <v>186</v>
      </c>
      <c r="C924" s="11">
        <f t="shared" si="14"/>
        <v>4069</v>
      </c>
    </row>
    <row r="925" spans="2:3" x14ac:dyDescent="0.3">
      <c r="B925" s="1" t="s">
        <v>190</v>
      </c>
      <c r="C925" s="11">
        <f t="shared" si="14"/>
        <v>4071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2EC1-B3D7-460F-8906-F0CBB6B29A2F}">
  <dimension ref="A1:O142"/>
  <sheetViews>
    <sheetView zoomScale="115" zoomScaleNormal="115" workbookViewId="0">
      <selection activeCell="H4" sqref="H4"/>
    </sheetView>
  </sheetViews>
  <sheetFormatPr defaultRowHeight="14" x14ac:dyDescent="0.3"/>
  <cols>
    <col min="1" max="1" width="10.6640625" customWidth="1"/>
    <col min="2" max="2" width="15.08203125" customWidth="1"/>
    <col min="3" max="3" width="13.1640625" customWidth="1"/>
    <col min="5" max="5" width="8.6640625" style="1"/>
  </cols>
  <sheetData>
    <row r="1" spans="1:15" x14ac:dyDescent="0.3">
      <c r="A1" s="1" t="s">
        <v>204</v>
      </c>
      <c r="B1" s="1"/>
      <c r="C1" s="1"/>
      <c r="D1" s="1" t="s">
        <v>385</v>
      </c>
      <c r="E1" s="1" t="s">
        <v>203</v>
      </c>
      <c r="F1" s="1"/>
      <c r="G1" s="1"/>
      <c r="H1" s="1"/>
      <c r="I1" s="1"/>
    </row>
    <row r="2" spans="1:15" x14ac:dyDescent="0.3">
      <c r="A2" s="1" t="s">
        <v>388</v>
      </c>
      <c r="B2" s="1" t="s">
        <v>390</v>
      </c>
      <c r="C2" s="1" t="s">
        <v>389</v>
      </c>
      <c r="D2" s="1" t="s">
        <v>201</v>
      </c>
      <c r="E2" s="1" t="s">
        <v>3</v>
      </c>
      <c r="F2" s="1" t="s">
        <v>152</v>
      </c>
      <c r="G2" s="1" t="s">
        <v>175</v>
      </c>
      <c r="H2" s="1" t="s">
        <v>206</v>
      </c>
      <c r="I2" s="1" t="s">
        <v>378</v>
      </c>
      <c r="J2" s="1" t="s">
        <v>407</v>
      </c>
    </row>
    <row r="3" spans="1:15" x14ac:dyDescent="0.3">
      <c r="A3" s="1"/>
      <c r="B3" s="1"/>
      <c r="C3" s="1"/>
      <c r="D3" s="1"/>
      <c r="E3" s="7"/>
      <c r="F3" s="1"/>
      <c r="G3" s="1"/>
      <c r="H3" s="1"/>
      <c r="I3" s="1"/>
    </row>
    <row r="4" spans="1:15" x14ac:dyDescent="0.3">
      <c r="A4" s="1">
        <v>-40</v>
      </c>
      <c r="B4" s="16">
        <f>10^(A4/10)/1000</f>
        <v>1.0000000000000001E-7</v>
      </c>
      <c r="C4" s="16">
        <f>SQRT((10^(A4/10)/1000)*50)*1.414</f>
        <v>3.1618001201847027E-3</v>
      </c>
      <c r="D4" s="1">
        <v>4.5999999999999996</v>
      </c>
      <c r="E4" s="1">
        <v>14</v>
      </c>
      <c r="F4" s="1">
        <f t="shared" ref="F4:F56" si="0">HEX2DEC(E4)</f>
        <v>20</v>
      </c>
      <c r="G4" s="1">
        <f t="shared" ref="G4:G56" si="1">2/16384</f>
        <v>1.220703125E-4</v>
      </c>
      <c r="H4" s="1">
        <f>F4*G4</f>
        <v>2.44140625E-3</v>
      </c>
      <c r="I4" s="1">
        <f>H4/C4</f>
        <v>0.77215704889573489</v>
      </c>
      <c r="J4">
        <f>D4/C4/1000</f>
        <v>1.4548674252473877</v>
      </c>
      <c r="K4">
        <f>H4/D4*1000*2</f>
        <v>1.0614809782608696</v>
      </c>
    </row>
    <row r="5" spans="1:15" x14ac:dyDescent="0.3">
      <c r="A5" s="1">
        <v>-30</v>
      </c>
      <c r="B5" s="16">
        <f t="shared" ref="B5:B26" si="2">10^(A5/10)/1000</f>
        <v>9.9999999999999995E-7</v>
      </c>
      <c r="C5" s="16">
        <f t="shared" ref="C5:C16" si="3">SQRT((10^(A5/10)/1000)*50)*1.414</f>
        <v>9.9984898859777818E-3</v>
      </c>
      <c r="D5" s="1">
        <v>12</v>
      </c>
      <c r="E5" s="1" t="s">
        <v>391</v>
      </c>
      <c r="F5" s="1">
        <f t="shared" si="0"/>
        <v>62</v>
      </c>
      <c r="G5" s="1">
        <f t="shared" si="1"/>
        <v>1.220703125E-4</v>
      </c>
      <c r="H5" s="1">
        <f t="shared" ref="H5:H52" si="4">F5*G5</f>
        <v>7.568359375E-3</v>
      </c>
      <c r="I5" s="1">
        <f t="shared" ref="I5:I24" si="5">H5/C5</f>
        <v>0.75695024561800295</v>
      </c>
      <c r="J5">
        <f t="shared" ref="J5:J24" si="6">D5/C5/1000</f>
        <v>1.2001812410521315</v>
      </c>
      <c r="K5">
        <f t="shared" ref="K5:K24" si="7">H5/D5*1000*2</f>
        <v>1.2613932291666667</v>
      </c>
    </row>
    <row r="6" spans="1:15" x14ac:dyDescent="0.3">
      <c r="A6" s="1">
        <v>-20</v>
      </c>
      <c r="B6" s="16">
        <f t="shared" si="2"/>
        <v>1.0000000000000001E-5</v>
      </c>
      <c r="C6" s="16">
        <f t="shared" si="3"/>
        <v>3.1618001201847025E-2</v>
      </c>
      <c r="D6" s="1">
        <v>32.799999999999997</v>
      </c>
      <c r="E6" s="1" t="s">
        <v>242</v>
      </c>
      <c r="F6" s="1">
        <f t="shared" si="0"/>
        <v>180</v>
      </c>
      <c r="G6" s="1">
        <f t="shared" si="1"/>
        <v>1.220703125E-4</v>
      </c>
      <c r="H6" s="1">
        <f t="shared" si="4"/>
        <v>2.197265625E-2</v>
      </c>
      <c r="I6" s="1">
        <f t="shared" si="5"/>
        <v>0.69494134400616148</v>
      </c>
      <c r="J6">
        <f t="shared" si="6"/>
        <v>1.0373837293068331</v>
      </c>
      <c r="K6">
        <f t="shared" si="7"/>
        <v>1.3397961128048781</v>
      </c>
    </row>
    <row r="7" spans="1:15" x14ac:dyDescent="0.3">
      <c r="A7" s="1">
        <v>-18</v>
      </c>
      <c r="B7" s="16">
        <f t="shared" si="2"/>
        <v>1.5848931924611124E-5</v>
      </c>
      <c r="C7" s="16">
        <f t="shared" si="3"/>
        <v>3.9804705183143725E-2</v>
      </c>
      <c r="D7" s="13">
        <v>39.200000000000003</v>
      </c>
      <c r="E7" s="1" t="s">
        <v>392</v>
      </c>
      <c r="F7" s="1">
        <f t="shared" si="0"/>
        <v>212</v>
      </c>
      <c r="G7" s="1">
        <f t="shared" si="1"/>
        <v>1.220703125E-4</v>
      </c>
      <c r="H7" s="1">
        <f t="shared" si="4"/>
        <v>2.587890625E-2</v>
      </c>
      <c r="I7" s="1">
        <f t="shared" si="5"/>
        <v>0.65014691431401572</v>
      </c>
      <c r="J7">
        <f t="shared" si="6"/>
        <v>0.98480819841871858</v>
      </c>
      <c r="K7">
        <f t="shared" si="7"/>
        <v>1.3203523596938775</v>
      </c>
      <c r="O7" s="13">
        <v>8.1999999999999993</v>
      </c>
    </row>
    <row r="8" spans="1:15" x14ac:dyDescent="0.3">
      <c r="A8" s="1">
        <v>-16</v>
      </c>
      <c r="B8" s="16">
        <f t="shared" si="2"/>
        <v>2.5118864315095781E-5</v>
      </c>
      <c r="C8" s="16">
        <f t="shared" si="3"/>
        <v>5.0111154864034634E-2</v>
      </c>
      <c r="D8" s="1">
        <v>55.2</v>
      </c>
      <c r="E8" s="1">
        <v>132</v>
      </c>
      <c r="F8" s="1">
        <f t="shared" si="0"/>
        <v>306</v>
      </c>
      <c r="G8" s="1">
        <f t="shared" si="1"/>
        <v>1.220703125E-4</v>
      </c>
      <c r="H8" s="1">
        <f t="shared" si="4"/>
        <v>3.7353515625E-2</v>
      </c>
      <c r="I8" s="1">
        <f t="shared" si="5"/>
        <v>0.74541318647216126</v>
      </c>
      <c r="J8">
        <f t="shared" si="6"/>
        <v>1.101551144645794</v>
      </c>
      <c r="K8">
        <f t="shared" si="7"/>
        <v>1.3533882472826084</v>
      </c>
      <c r="O8" s="1">
        <v>12</v>
      </c>
    </row>
    <row r="9" spans="1:15" x14ac:dyDescent="0.3">
      <c r="A9" s="1">
        <v>-14</v>
      </c>
      <c r="B9" s="16">
        <f t="shared" si="2"/>
        <v>3.9810717055349728E-5</v>
      </c>
      <c r="C9" s="16">
        <f t="shared" si="3"/>
        <v>6.3086206272686116E-2</v>
      </c>
      <c r="D9" s="1">
        <v>69.599999999999994</v>
      </c>
      <c r="E9" s="1">
        <v>182</v>
      </c>
      <c r="F9" s="1">
        <f t="shared" si="0"/>
        <v>386</v>
      </c>
      <c r="G9" s="1">
        <f t="shared" si="1"/>
        <v>1.220703125E-4</v>
      </c>
      <c r="H9" s="1">
        <f t="shared" si="4"/>
        <v>4.7119140625E-2</v>
      </c>
      <c r="I9" s="1">
        <f t="shared" si="5"/>
        <v>0.74690084265537404</v>
      </c>
      <c r="J9">
        <f t="shared" si="6"/>
        <v>1.1032522656245711</v>
      </c>
      <c r="K9">
        <f t="shared" si="7"/>
        <v>1.3539982938218391</v>
      </c>
      <c r="O9" s="1">
        <v>15</v>
      </c>
    </row>
    <row r="10" spans="1:15" x14ac:dyDescent="0.3">
      <c r="A10" s="1">
        <v>-12</v>
      </c>
      <c r="B10" s="16">
        <f t="shared" si="2"/>
        <v>6.309573444801932E-5</v>
      </c>
      <c r="C10" s="16">
        <f t="shared" si="3"/>
        <v>7.9420828210373134E-2</v>
      </c>
      <c r="D10" s="1">
        <v>92</v>
      </c>
      <c r="E10" s="7" t="s">
        <v>393</v>
      </c>
      <c r="F10" s="1">
        <f t="shared" si="0"/>
        <v>484</v>
      </c>
      <c r="G10" s="1">
        <f t="shared" si="1"/>
        <v>1.220703125E-4</v>
      </c>
      <c r="H10" s="1">
        <f t="shared" si="4"/>
        <v>5.908203125E-2</v>
      </c>
      <c r="I10" s="1">
        <f t="shared" si="5"/>
        <v>0.74391104426034316</v>
      </c>
      <c r="J10">
        <f t="shared" si="6"/>
        <v>1.1583863083913786</v>
      </c>
      <c r="K10">
        <f t="shared" si="7"/>
        <v>1.2843919836956523</v>
      </c>
      <c r="O10" s="1">
        <v>18.2</v>
      </c>
    </row>
    <row r="11" spans="1:15" x14ac:dyDescent="0.3">
      <c r="A11" s="1">
        <v>-10</v>
      </c>
      <c r="B11" s="16">
        <f t="shared" si="2"/>
        <v>1E-4</v>
      </c>
      <c r="C11" s="16">
        <f t="shared" si="3"/>
        <v>9.9984898859777807E-2</v>
      </c>
      <c r="D11" s="1">
        <v>108</v>
      </c>
      <c r="E11" s="7" t="s">
        <v>394</v>
      </c>
      <c r="F11" s="1">
        <f t="shared" si="0"/>
        <v>606</v>
      </c>
      <c r="G11" s="1">
        <f t="shared" si="1"/>
        <v>1.220703125E-4</v>
      </c>
      <c r="H11" s="1">
        <f t="shared" si="4"/>
        <v>7.3974609375E-2</v>
      </c>
      <c r="I11" s="1">
        <f t="shared" si="5"/>
        <v>0.73985782071695128</v>
      </c>
      <c r="J11">
        <f t="shared" si="6"/>
        <v>1.0801631169469186</v>
      </c>
      <c r="K11">
        <f t="shared" si="7"/>
        <v>1.3699001736111109</v>
      </c>
      <c r="O11" s="1">
        <v>22.8</v>
      </c>
    </row>
    <row r="12" spans="1:15" x14ac:dyDescent="0.3">
      <c r="A12" s="1">
        <v>-8</v>
      </c>
      <c r="B12" s="16">
        <f t="shared" si="2"/>
        <v>1.5848931924611131E-4</v>
      </c>
      <c r="C12" s="16">
        <f t="shared" si="3"/>
        <v>0.12587352997024392</v>
      </c>
      <c r="D12" s="1">
        <v>136</v>
      </c>
      <c r="E12" s="7" t="s">
        <v>395</v>
      </c>
      <c r="F12" s="1">
        <f t="shared" si="0"/>
        <v>754</v>
      </c>
      <c r="G12" s="1">
        <f t="shared" si="1"/>
        <v>1.220703125E-4</v>
      </c>
      <c r="H12" s="1">
        <f t="shared" si="4"/>
        <v>9.2041015625E-2</v>
      </c>
      <c r="I12" s="1">
        <f t="shared" si="5"/>
        <v>0.73121819692161005</v>
      </c>
      <c r="J12">
        <f t="shared" si="6"/>
        <v>1.0804495594280221</v>
      </c>
      <c r="K12">
        <f t="shared" si="7"/>
        <v>1.3535443474264706</v>
      </c>
      <c r="O12" s="1">
        <v>27</v>
      </c>
    </row>
    <row r="13" spans="1:15" x14ac:dyDescent="0.3">
      <c r="A13" s="1">
        <v>-6</v>
      </c>
      <c r="B13" s="16">
        <f t="shared" si="2"/>
        <v>2.5118864315095801E-4</v>
      </c>
      <c r="C13" s="16">
        <f t="shared" si="3"/>
        <v>0.15846538555177481</v>
      </c>
      <c r="D13" s="1">
        <v>164</v>
      </c>
      <c r="E13" s="7" t="s">
        <v>396</v>
      </c>
      <c r="F13" s="1">
        <f t="shared" si="0"/>
        <v>906</v>
      </c>
      <c r="G13" s="1">
        <f t="shared" si="1"/>
        <v>1.220703125E-4</v>
      </c>
      <c r="H13" s="1">
        <f t="shared" si="4"/>
        <v>0.110595703125</v>
      </c>
      <c r="I13" s="1">
        <f t="shared" si="5"/>
        <v>0.69791710498735682</v>
      </c>
      <c r="J13">
        <f t="shared" si="6"/>
        <v>1.0349263306239009</v>
      </c>
      <c r="K13">
        <f t="shared" si="7"/>
        <v>1.3487280868902438</v>
      </c>
      <c r="O13" s="1">
        <v>31.8</v>
      </c>
    </row>
    <row r="14" spans="1:15" x14ac:dyDescent="0.3">
      <c r="A14" s="1">
        <v>-4</v>
      </c>
      <c r="B14" s="16">
        <f t="shared" si="2"/>
        <v>3.9810717055349719E-4</v>
      </c>
      <c r="C14" s="16">
        <f t="shared" si="3"/>
        <v>0.19949610076088958</v>
      </c>
      <c r="D14" s="1">
        <v>192</v>
      </c>
      <c r="E14" s="7" t="s">
        <v>397</v>
      </c>
      <c r="F14" s="1">
        <f t="shared" si="0"/>
        <v>1076</v>
      </c>
      <c r="G14" s="1">
        <f t="shared" si="1"/>
        <v>1.220703125E-4</v>
      </c>
      <c r="H14" s="1">
        <f t="shared" si="4"/>
        <v>0.13134765625</v>
      </c>
      <c r="I14" s="1">
        <f t="shared" si="5"/>
        <v>0.65839711026447378</v>
      </c>
      <c r="J14">
        <f t="shared" si="6"/>
        <v>0.96242482568682286</v>
      </c>
      <c r="K14">
        <f t="shared" si="7"/>
        <v>1.3682047526041667</v>
      </c>
      <c r="O14" s="1">
        <v>37.200000000000003</v>
      </c>
    </row>
    <row r="15" spans="1:15" x14ac:dyDescent="0.3">
      <c r="A15" s="1">
        <v>-2</v>
      </c>
      <c r="B15" s="16">
        <f t="shared" si="2"/>
        <v>6.309573444801932E-4</v>
      </c>
      <c r="C15" s="16">
        <f t="shared" si="3"/>
        <v>0.25115071080173357</v>
      </c>
      <c r="D15" s="1">
        <v>276</v>
      </c>
      <c r="E15" s="7" t="s">
        <v>398</v>
      </c>
      <c r="F15" s="1">
        <f t="shared" si="0"/>
        <v>1522</v>
      </c>
      <c r="G15" s="1">
        <f t="shared" si="1"/>
        <v>1.220703125E-4</v>
      </c>
      <c r="H15" s="1">
        <f t="shared" si="4"/>
        <v>0.185791015625</v>
      </c>
      <c r="I15" s="1">
        <f t="shared" si="5"/>
        <v>0.73975906750138321</v>
      </c>
      <c r="J15">
        <f t="shared" si="6"/>
        <v>1.0989417434612927</v>
      </c>
      <c r="K15">
        <f t="shared" si="7"/>
        <v>1.3463117074275361</v>
      </c>
      <c r="O15" s="1">
        <v>55.6</v>
      </c>
    </row>
    <row r="16" spans="1:15" x14ac:dyDescent="0.3">
      <c r="A16" s="1">
        <v>0</v>
      </c>
      <c r="B16" s="16">
        <f t="shared" si="2"/>
        <v>1E-3</v>
      </c>
      <c r="C16" s="16">
        <f t="shared" si="3"/>
        <v>0.31618001201847024</v>
      </c>
      <c r="D16" s="1">
        <v>352</v>
      </c>
      <c r="E16" s="7" t="s">
        <v>399</v>
      </c>
      <c r="F16" s="1">
        <f t="shared" si="0"/>
        <v>1854</v>
      </c>
      <c r="G16" s="1">
        <f t="shared" si="1"/>
        <v>1.220703125E-4</v>
      </c>
      <c r="H16" s="1">
        <f t="shared" si="4"/>
        <v>0.226318359375</v>
      </c>
      <c r="I16" s="1">
        <f t="shared" si="5"/>
        <v>0.71578958432634632</v>
      </c>
      <c r="J16">
        <f t="shared" si="6"/>
        <v>1.1132898558414794</v>
      </c>
      <c r="K16">
        <f t="shared" si="7"/>
        <v>1.2858997691761362</v>
      </c>
      <c r="O16" s="1">
        <v>70.400000000000006</v>
      </c>
    </row>
    <row r="17" spans="1:15" x14ac:dyDescent="0.3">
      <c r="A17" s="1">
        <v>2</v>
      </c>
      <c r="B17" s="16">
        <f t="shared" si="2"/>
        <v>1.5848931924611136E-3</v>
      </c>
      <c r="C17" s="16">
        <f t="shared" ref="C17:C25" si="8">SQRT(B17*50)*1.414</f>
        <v>0.39804705183143746</v>
      </c>
      <c r="D17" s="1">
        <v>460</v>
      </c>
      <c r="E17" s="7" t="s">
        <v>331</v>
      </c>
      <c r="F17" s="1">
        <f t="shared" si="0"/>
        <v>2228</v>
      </c>
      <c r="G17" s="1">
        <f t="shared" si="1"/>
        <v>1.220703125E-4</v>
      </c>
      <c r="H17" s="1">
        <f t="shared" si="4"/>
        <v>0.27197265625</v>
      </c>
      <c r="I17" s="1">
        <f t="shared" si="5"/>
        <v>0.68326760617529536</v>
      </c>
      <c r="J17">
        <f t="shared" si="6"/>
        <v>1.1556422736546181</v>
      </c>
      <c r="K17">
        <f t="shared" si="7"/>
        <v>1.1824898097826086</v>
      </c>
      <c r="O17" s="1">
        <v>88</v>
      </c>
    </row>
    <row r="18" spans="1:15" x14ac:dyDescent="0.3">
      <c r="A18" s="1">
        <v>4</v>
      </c>
      <c r="B18" s="16">
        <f t="shared" si="2"/>
        <v>2.5118864315095807E-3</v>
      </c>
      <c r="C18" s="16">
        <f t="shared" si="8"/>
        <v>0.50111154864034657</v>
      </c>
      <c r="D18" s="1">
        <v>560</v>
      </c>
      <c r="E18" s="7" t="s">
        <v>400</v>
      </c>
      <c r="F18" s="1">
        <f t="shared" si="0"/>
        <v>2720</v>
      </c>
      <c r="G18" s="1">
        <f t="shared" si="1"/>
        <v>1.220703125E-4</v>
      </c>
      <c r="H18" s="1">
        <f t="shared" si="4"/>
        <v>0.33203125</v>
      </c>
      <c r="I18" s="1">
        <f t="shared" si="5"/>
        <v>0.66258949908636522</v>
      </c>
      <c r="J18">
        <f t="shared" si="6"/>
        <v>1.1175156539884861</v>
      </c>
      <c r="K18">
        <f t="shared" si="7"/>
        <v>1.1858258928571428</v>
      </c>
      <c r="O18" s="1">
        <v>110</v>
      </c>
    </row>
    <row r="19" spans="1:15" x14ac:dyDescent="0.3">
      <c r="A19" s="1">
        <v>6</v>
      </c>
      <c r="B19" s="16">
        <f t="shared" si="2"/>
        <v>3.9810717055349725E-3</v>
      </c>
      <c r="C19" s="16">
        <f t="shared" si="8"/>
        <v>0.63086206272686118</v>
      </c>
      <c r="D19" s="1">
        <v>720</v>
      </c>
      <c r="E19" s="7" t="s">
        <v>401</v>
      </c>
      <c r="F19" s="1">
        <f t="shared" si="0"/>
        <v>3366</v>
      </c>
      <c r="G19" s="1">
        <f t="shared" si="1"/>
        <v>1.220703125E-4</v>
      </c>
      <c r="H19" s="1">
        <f t="shared" si="4"/>
        <v>0.410888671875</v>
      </c>
      <c r="I19" s="1">
        <f t="shared" si="5"/>
        <v>0.65131301460569657</v>
      </c>
      <c r="J19">
        <f t="shared" si="6"/>
        <v>1.1412954471978323</v>
      </c>
      <c r="K19">
        <f t="shared" si="7"/>
        <v>1.141357421875</v>
      </c>
      <c r="O19" s="1">
        <v>142</v>
      </c>
    </row>
    <row r="20" spans="1:15" x14ac:dyDescent="0.3">
      <c r="A20" s="1">
        <v>8</v>
      </c>
      <c r="B20" s="16">
        <f t="shared" si="2"/>
        <v>6.3095734448019346E-3</v>
      </c>
      <c r="C20" s="16">
        <f t="shared" si="8"/>
        <v>0.7942082821037314</v>
      </c>
      <c r="D20" s="1">
        <v>900</v>
      </c>
      <c r="E20" s="7" t="s">
        <v>402</v>
      </c>
      <c r="F20" s="1">
        <f t="shared" si="0"/>
        <v>4166</v>
      </c>
      <c r="G20" s="1">
        <f t="shared" si="1"/>
        <v>1.220703125E-4</v>
      </c>
      <c r="H20" s="1">
        <f t="shared" si="4"/>
        <v>0.508544921875</v>
      </c>
      <c r="I20" s="1">
        <f t="shared" si="5"/>
        <v>0.6403168203282209</v>
      </c>
      <c r="J20">
        <f t="shared" si="6"/>
        <v>1.1332039973393921</v>
      </c>
      <c r="K20">
        <f t="shared" si="7"/>
        <v>1.1300998263888888</v>
      </c>
      <c r="O20" s="1">
        <v>172</v>
      </c>
    </row>
    <row r="21" spans="1:15" x14ac:dyDescent="0.3">
      <c r="A21" s="1">
        <v>10</v>
      </c>
      <c r="B21" s="16">
        <f t="shared" si="2"/>
        <v>0.01</v>
      </c>
      <c r="C21" s="16">
        <f t="shared" si="8"/>
        <v>0.99984898859777827</v>
      </c>
      <c r="D21" s="1">
        <v>1120</v>
      </c>
      <c r="E21" s="7" t="s">
        <v>403</v>
      </c>
      <c r="F21" s="1">
        <f t="shared" si="0"/>
        <v>5076</v>
      </c>
      <c r="G21" s="1">
        <f t="shared" si="1"/>
        <v>1.220703125E-4</v>
      </c>
      <c r="H21" s="1">
        <f t="shared" si="4"/>
        <v>0.61962890625</v>
      </c>
      <c r="I21" s="1">
        <f t="shared" si="5"/>
        <v>0.61972249141241653</v>
      </c>
      <c r="J21">
        <f t="shared" si="6"/>
        <v>1.1201691583153226</v>
      </c>
      <c r="K21">
        <f t="shared" si="7"/>
        <v>1.106480189732143</v>
      </c>
      <c r="O21" s="1">
        <v>204</v>
      </c>
    </row>
    <row r="22" spans="1:15" x14ac:dyDescent="0.3">
      <c r="A22" s="1">
        <v>12</v>
      </c>
      <c r="B22" s="16">
        <f t="shared" si="2"/>
        <v>1.5848931924611138E-2</v>
      </c>
      <c r="C22" s="16">
        <f t="shared" si="8"/>
        <v>1.2587352997024395</v>
      </c>
      <c r="D22" s="1">
        <v>1420</v>
      </c>
      <c r="E22" s="7" t="s">
        <v>404</v>
      </c>
      <c r="F22" s="1">
        <f t="shared" si="0"/>
        <v>6910</v>
      </c>
      <c r="G22" s="1">
        <f t="shared" si="1"/>
        <v>1.220703125E-4</v>
      </c>
      <c r="H22" s="1">
        <f t="shared" si="4"/>
        <v>0.843505859375</v>
      </c>
      <c r="I22" s="1">
        <f t="shared" si="5"/>
        <v>0.67012171627696604</v>
      </c>
      <c r="J22">
        <f t="shared" si="6"/>
        <v>1.1281164517557287</v>
      </c>
      <c r="K22">
        <f t="shared" si="7"/>
        <v>1.1880364216549297</v>
      </c>
      <c r="O22" s="1">
        <v>282</v>
      </c>
    </row>
    <row r="23" spans="1:15" x14ac:dyDescent="0.3">
      <c r="A23" s="1">
        <v>13</v>
      </c>
      <c r="B23" s="16">
        <f t="shared" si="2"/>
        <v>1.9952623149688806E-2</v>
      </c>
      <c r="C23" s="16">
        <f t="shared" si="8"/>
        <v>1.4123242353474501</v>
      </c>
      <c r="D23" s="1">
        <v>1580</v>
      </c>
      <c r="E23" s="7" t="s">
        <v>405</v>
      </c>
      <c r="F23" s="1">
        <f t="shared" si="0"/>
        <v>7816</v>
      </c>
      <c r="G23" s="1">
        <f t="shared" si="1"/>
        <v>1.220703125E-4</v>
      </c>
      <c r="H23" s="1">
        <f t="shared" si="4"/>
        <v>0.9541015625</v>
      </c>
      <c r="I23" s="1">
        <f t="shared" si="5"/>
        <v>0.67555419543252304</v>
      </c>
      <c r="J23">
        <f t="shared" si="6"/>
        <v>1.1187232792980426</v>
      </c>
      <c r="K23">
        <f t="shared" si="7"/>
        <v>1.2077234968354429</v>
      </c>
    </row>
    <row r="24" spans="1:15" x14ac:dyDescent="0.3">
      <c r="A24" s="1">
        <v>14</v>
      </c>
      <c r="B24" s="16">
        <f t="shared" si="2"/>
        <v>2.5118864315095798E-2</v>
      </c>
      <c r="C24" s="16">
        <f t="shared" si="8"/>
        <v>1.5846538555177481</v>
      </c>
      <c r="D24" s="1">
        <v>1780</v>
      </c>
      <c r="E24" s="15" t="s">
        <v>406</v>
      </c>
      <c r="F24" s="1">
        <f t="shared" si="0"/>
        <v>8624</v>
      </c>
      <c r="G24" s="1">
        <f t="shared" si="1"/>
        <v>1.220703125E-4</v>
      </c>
      <c r="H24" s="1">
        <f t="shared" si="4"/>
        <v>1.052734375</v>
      </c>
      <c r="I24" s="1">
        <f t="shared" si="5"/>
        <v>0.66433080721975335</v>
      </c>
      <c r="J24">
        <f t="shared" si="6"/>
        <v>1.1232737003113069</v>
      </c>
      <c r="K24">
        <f t="shared" si="7"/>
        <v>1.1828476123595506</v>
      </c>
    </row>
    <row r="25" spans="1:15" x14ac:dyDescent="0.3">
      <c r="A25" s="1">
        <v>15</v>
      </c>
      <c r="B25" s="16">
        <f t="shared" si="2"/>
        <v>3.1622776601683805E-2</v>
      </c>
      <c r="C25" s="16">
        <f t="shared" si="8"/>
        <v>1.778010869571671</v>
      </c>
      <c r="E25" s="7"/>
      <c r="F25" s="1">
        <f t="shared" si="0"/>
        <v>0</v>
      </c>
      <c r="G25" s="1">
        <f t="shared" si="1"/>
        <v>1.220703125E-4</v>
      </c>
      <c r="H25" s="1">
        <f t="shared" si="4"/>
        <v>0</v>
      </c>
      <c r="I25" s="1" t="e">
        <f t="shared" ref="I25:I57" si="9">C25/H25</f>
        <v>#DIV/0!</v>
      </c>
    </row>
    <row r="26" spans="1:15" x14ac:dyDescent="0.3">
      <c r="A26" s="1">
        <v>16</v>
      </c>
      <c r="B26" s="16">
        <f t="shared" si="2"/>
        <v>3.9810717055349755E-2</v>
      </c>
      <c r="C26" s="16">
        <f>SQRT(B26*50)*1.414</f>
        <v>1.9949610076088964</v>
      </c>
      <c r="E26" s="7"/>
      <c r="F26" s="1">
        <f t="shared" si="0"/>
        <v>0</v>
      </c>
      <c r="G26" s="1">
        <f t="shared" si="1"/>
        <v>1.220703125E-4</v>
      </c>
      <c r="H26" s="1">
        <f t="shared" si="4"/>
        <v>0</v>
      </c>
      <c r="I26" s="1" t="e">
        <f t="shared" si="9"/>
        <v>#DIV/0!</v>
      </c>
    </row>
    <row r="27" spans="1:15" x14ac:dyDescent="0.3">
      <c r="A27" s="1"/>
      <c r="B27" s="1"/>
      <c r="C27" s="1"/>
      <c r="E27" s="7"/>
      <c r="F27" s="1">
        <f t="shared" si="0"/>
        <v>0</v>
      </c>
      <c r="G27" s="1">
        <f t="shared" si="1"/>
        <v>1.220703125E-4</v>
      </c>
      <c r="H27" s="1">
        <f t="shared" si="4"/>
        <v>0</v>
      </c>
      <c r="I27" s="1" t="e">
        <f t="shared" si="9"/>
        <v>#DIV/0!</v>
      </c>
    </row>
    <row r="28" spans="1:15" x14ac:dyDescent="0.3">
      <c r="A28" s="1"/>
      <c r="B28" s="1"/>
      <c r="C28" s="1"/>
      <c r="E28" s="7"/>
      <c r="F28" s="1">
        <f t="shared" si="0"/>
        <v>0</v>
      </c>
      <c r="G28" s="1">
        <f t="shared" si="1"/>
        <v>1.220703125E-4</v>
      </c>
      <c r="H28" s="1">
        <f t="shared" si="4"/>
        <v>0</v>
      </c>
      <c r="I28" s="1" t="e">
        <f t="shared" si="9"/>
        <v>#DIV/0!</v>
      </c>
    </row>
    <row r="29" spans="1:15" x14ac:dyDescent="0.3">
      <c r="A29" s="1"/>
      <c r="B29" s="1"/>
      <c r="C29" s="1"/>
      <c r="E29" s="7"/>
      <c r="F29" s="1">
        <f t="shared" si="0"/>
        <v>0</v>
      </c>
      <c r="G29" s="1">
        <f t="shared" si="1"/>
        <v>1.220703125E-4</v>
      </c>
      <c r="H29" s="1">
        <f t="shared" si="4"/>
        <v>0</v>
      </c>
      <c r="I29" s="1" t="e">
        <f t="shared" si="9"/>
        <v>#DIV/0!</v>
      </c>
    </row>
    <row r="30" spans="1:15" x14ac:dyDescent="0.3">
      <c r="A30" s="1"/>
      <c r="B30" s="1"/>
      <c r="C30" s="1"/>
      <c r="E30" s="7"/>
      <c r="F30" s="1">
        <f t="shared" si="0"/>
        <v>0</v>
      </c>
      <c r="G30" s="1">
        <f t="shared" si="1"/>
        <v>1.220703125E-4</v>
      </c>
      <c r="H30" s="1">
        <f t="shared" si="4"/>
        <v>0</v>
      </c>
      <c r="I30" s="1" t="e">
        <f t="shared" si="9"/>
        <v>#DIV/0!</v>
      </c>
    </row>
    <row r="31" spans="1:15" x14ac:dyDescent="0.3">
      <c r="A31" s="1"/>
      <c r="B31" s="1"/>
      <c r="C31" s="1"/>
      <c r="E31" s="7"/>
      <c r="F31" s="1">
        <f t="shared" si="0"/>
        <v>0</v>
      </c>
      <c r="G31" s="1">
        <f t="shared" si="1"/>
        <v>1.220703125E-4</v>
      </c>
      <c r="H31" s="1">
        <f t="shared" si="4"/>
        <v>0</v>
      </c>
      <c r="I31" s="1" t="e">
        <f t="shared" si="9"/>
        <v>#DIV/0!</v>
      </c>
    </row>
    <row r="32" spans="1:15" x14ac:dyDescent="0.3">
      <c r="A32" s="1"/>
      <c r="B32" s="1"/>
      <c r="C32" s="1"/>
      <c r="E32" s="7"/>
      <c r="F32" s="1">
        <f t="shared" si="0"/>
        <v>0</v>
      </c>
      <c r="G32" s="1">
        <f t="shared" si="1"/>
        <v>1.220703125E-4</v>
      </c>
      <c r="H32" s="1">
        <f t="shared" si="4"/>
        <v>0</v>
      </c>
      <c r="I32" s="1" t="e">
        <f t="shared" si="9"/>
        <v>#DIV/0!</v>
      </c>
    </row>
    <row r="33" spans="1:9" x14ac:dyDescent="0.3">
      <c r="A33" s="1"/>
      <c r="B33" s="1"/>
      <c r="C33" s="1"/>
      <c r="E33" s="7"/>
      <c r="F33" s="1">
        <f t="shared" si="0"/>
        <v>0</v>
      </c>
      <c r="G33" s="1">
        <f t="shared" si="1"/>
        <v>1.220703125E-4</v>
      </c>
      <c r="H33" s="1">
        <f t="shared" si="4"/>
        <v>0</v>
      </c>
      <c r="I33" s="1" t="e">
        <f t="shared" si="9"/>
        <v>#DIV/0!</v>
      </c>
    </row>
    <row r="34" spans="1:9" x14ac:dyDescent="0.3">
      <c r="A34" s="1"/>
      <c r="B34" s="1"/>
      <c r="C34" s="1"/>
      <c r="E34" s="7"/>
      <c r="F34" s="1">
        <f t="shared" si="0"/>
        <v>0</v>
      </c>
      <c r="G34" s="1">
        <f t="shared" si="1"/>
        <v>1.220703125E-4</v>
      </c>
      <c r="H34" s="1">
        <f t="shared" si="4"/>
        <v>0</v>
      </c>
      <c r="I34" s="1" t="e">
        <f t="shared" si="9"/>
        <v>#DIV/0!</v>
      </c>
    </row>
    <row r="35" spans="1:9" x14ac:dyDescent="0.3">
      <c r="A35" s="1"/>
      <c r="B35" s="1"/>
      <c r="C35" s="1"/>
      <c r="E35" s="7"/>
      <c r="F35" s="1">
        <f t="shared" si="0"/>
        <v>0</v>
      </c>
      <c r="G35" s="1">
        <f t="shared" si="1"/>
        <v>1.220703125E-4</v>
      </c>
      <c r="H35" s="1">
        <f t="shared" si="4"/>
        <v>0</v>
      </c>
      <c r="I35" s="1" t="e">
        <f t="shared" si="9"/>
        <v>#DIV/0!</v>
      </c>
    </row>
    <row r="36" spans="1:9" x14ac:dyDescent="0.3">
      <c r="A36" s="1"/>
      <c r="B36" s="1"/>
      <c r="C36" s="1"/>
      <c r="E36" s="7"/>
      <c r="F36" s="1">
        <f t="shared" si="0"/>
        <v>0</v>
      </c>
      <c r="G36" s="1">
        <f t="shared" si="1"/>
        <v>1.220703125E-4</v>
      </c>
      <c r="H36" s="1">
        <f t="shared" si="4"/>
        <v>0</v>
      </c>
      <c r="I36" s="1" t="e">
        <f t="shared" si="9"/>
        <v>#DIV/0!</v>
      </c>
    </row>
    <row r="37" spans="1:9" x14ac:dyDescent="0.3">
      <c r="A37" s="1"/>
      <c r="B37" s="1"/>
      <c r="C37" s="1"/>
      <c r="E37" s="7"/>
      <c r="F37" s="1">
        <f t="shared" si="0"/>
        <v>0</v>
      </c>
      <c r="G37" s="1">
        <f t="shared" si="1"/>
        <v>1.220703125E-4</v>
      </c>
      <c r="H37" s="1">
        <f t="shared" si="4"/>
        <v>0</v>
      </c>
      <c r="I37" s="1" t="e">
        <f t="shared" si="9"/>
        <v>#DIV/0!</v>
      </c>
    </row>
    <row r="38" spans="1:9" x14ac:dyDescent="0.3">
      <c r="A38" s="1"/>
      <c r="B38" s="1"/>
      <c r="C38" s="1"/>
      <c r="E38" s="7"/>
      <c r="F38" s="1">
        <f t="shared" si="0"/>
        <v>0</v>
      </c>
      <c r="G38" s="1">
        <f t="shared" si="1"/>
        <v>1.220703125E-4</v>
      </c>
      <c r="H38" s="1">
        <f t="shared" si="4"/>
        <v>0</v>
      </c>
      <c r="I38" s="1" t="e">
        <f t="shared" si="9"/>
        <v>#DIV/0!</v>
      </c>
    </row>
    <row r="39" spans="1:9" x14ac:dyDescent="0.3">
      <c r="A39" s="1"/>
      <c r="B39" s="1"/>
      <c r="C39" s="1"/>
      <c r="E39" s="7"/>
      <c r="F39" s="1">
        <f t="shared" si="0"/>
        <v>0</v>
      </c>
      <c r="G39" s="1">
        <f t="shared" si="1"/>
        <v>1.220703125E-4</v>
      </c>
      <c r="H39" s="1">
        <f t="shared" si="4"/>
        <v>0</v>
      </c>
      <c r="I39" s="1" t="e">
        <f t="shared" si="9"/>
        <v>#DIV/0!</v>
      </c>
    </row>
    <row r="40" spans="1:9" x14ac:dyDescent="0.3">
      <c r="A40" s="1"/>
      <c r="B40" s="1"/>
      <c r="C40" s="1"/>
      <c r="E40" s="7"/>
      <c r="F40" s="1">
        <f t="shared" si="0"/>
        <v>0</v>
      </c>
      <c r="G40" s="1">
        <f t="shared" si="1"/>
        <v>1.220703125E-4</v>
      </c>
      <c r="H40" s="1">
        <f t="shared" si="4"/>
        <v>0</v>
      </c>
      <c r="I40" s="1" t="e">
        <f t="shared" si="9"/>
        <v>#DIV/0!</v>
      </c>
    </row>
    <row r="41" spans="1:9" x14ac:dyDescent="0.3">
      <c r="A41" s="1"/>
      <c r="B41" s="1"/>
      <c r="C41" s="1"/>
      <c r="E41" s="7"/>
      <c r="F41" s="1">
        <f t="shared" si="0"/>
        <v>0</v>
      </c>
      <c r="G41" s="1">
        <f t="shared" si="1"/>
        <v>1.220703125E-4</v>
      </c>
      <c r="H41" s="1">
        <f t="shared" si="4"/>
        <v>0</v>
      </c>
      <c r="I41" s="1" t="e">
        <f t="shared" si="9"/>
        <v>#DIV/0!</v>
      </c>
    </row>
    <row r="42" spans="1:9" x14ac:dyDescent="0.3">
      <c r="A42" s="1"/>
      <c r="B42" s="1"/>
      <c r="C42" s="1"/>
      <c r="E42" s="7"/>
      <c r="F42" s="1">
        <f t="shared" si="0"/>
        <v>0</v>
      </c>
      <c r="G42" s="1">
        <f t="shared" si="1"/>
        <v>1.220703125E-4</v>
      </c>
      <c r="H42" s="1">
        <f t="shared" si="4"/>
        <v>0</v>
      </c>
      <c r="I42" s="1" t="e">
        <f t="shared" si="9"/>
        <v>#DIV/0!</v>
      </c>
    </row>
    <row r="43" spans="1:9" x14ac:dyDescent="0.3">
      <c r="A43" s="1"/>
      <c r="B43" s="1"/>
      <c r="C43" s="1"/>
      <c r="E43" s="7"/>
      <c r="F43" s="1">
        <f t="shared" si="0"/>
        <v>0</v>
      </c>
      <c r="G43" s="1">
        <f t="shared" si="1"/>
        <v>1.220703125E-4</v>
      </c>
      <c r="H43" s="1">
        <f t="shared" si="4"/>
        <v>0</v>
      </c>
      <c r="I43" s="1" t="e">
        <f t="shared" si="9"/>
        <v>#DIV/0!</v>
      </c>
    </row>
    <row r="44" spans="1:9" x14ac:dyDescent="0.3">
      <c r="A44" s="1"/>
      <c r="B44" s="1"/>
      <c r="C44" s="1"/>
      <c r="E44" s="7"/>
      <c r="F44" s="1">
        <f t="shared" si="0"/>
        <v>0</v>
      </c>
      <c r="G44" s="1">
        <f t="shared" si="1"/>
        <v>1.220703125E-4</v>
      </c>
      <c r="H44" s="1">
        <f t="shared" si="4"/>
        <v>0</v>
      </c>
      <c r="I44" s="1" t="e">
        <f t="shared" si="9"/>
        <v>#DIV/0!</v>
      </c>
    </row>
    <row r="45" spans="1:9" x14ac:dyDescent="0.3">
      <c r="A45" s="1"/>
      <c r="B45" s="1"/>
      <c r="C45" s="1"/>
      <c r="E45" s="7"/>
      <c r="F45" s="1">
        <f t="shared" si="0"/>
        <v>0</v>
      </c>
      <c r="G45" s="1">
        <f t="shared" si="1"/>
        <v>1.220703125E-4</v>
      </c>
      <c r="H45" s="1">
        <f t="shared" si="4"/>
        <v>0</v>
      </c>
      <c r="I45" s="1" t="e">
        <f t="shared" si="9"/>
        <v>#DIV/0!</v>
      </c>
    </row>
    <row r="46" spans="1:9" x14ac:dyDescent="0.3">
      <c r="A46" s="1"/>
      <c r="B46" s="1"/>
      <c r="C46" s="1"/>
      <c r="E46" s="7"/>
      <c r="F46" s="1">
        <f t="shared" si="0"/>
        <v>0</v>
      </c>
      <c r="G46" s="1">
        <f t="shared" si="1"/>
        <v>1.220703125E-4</v>
      </c>
      <c r="H46" s="1">
        <f t="shared" si="4"/>
        <v>0</v>
      </c>
      <c r="I46" s="1" t="e">
        <f t="shared" si="9"/>
        <v>#DIV/0!</v>
      </c>
    </row>
    <row r="47" spans="1:9" x14ac:dyDescent="0.3">
      <c r="A47" s="1"/>
      <c r="B47" s="1"/>
      <c r="C47" s="1"/>
      <c r="E47" s="7"/>
      <c r="F47" s="1">
        <f t="shared" si="0"/>
        <v>0</v>
      </c>
      <c r="G47" s="1">
        <f t="shared" si="1"/>
        <v>1.220703125E-4</v>
      </c>
      <c r="H47" s="1">
        <f t="shared" si="4"/>
        <v>0</v>
      </c>
      <c r="I47" s="1" t="e">
        <f t="shared" si="9"/>
        <v>#DIV/0!</v>
      </c>
    </row>
    <row r="48" spans="1:9" x14ac:dyDescent="0.3">
      <c r="A48" s="1"/>
      <c r="B48" s="1"/>
      <c r="C48" s="1"/>
      <c r="E48" s="7"/>
      <c r="F48" s="1">
        <f t="shared" si="0"/>
        <v>0</v>
      </c>
      <c r="G48" s="1">
        <f t="shared" si="1"/>
        <v>1.220703125E-4</v>
      </c>
      <c r="H48" s="1">
        <f t="shared" si="4"/>
        <v>0</v>
      </c>
      <c r="I48" s="1" t="e">
        <f t="shared" si="9"/>
        <v>#DIV/0!</v>
      </c>
    </row>
    <row r="49" spans="1:11" x14ac:dyDescent="0.3">
      <c r="A49" s="1"/>
      <c r="B49" s="1"/>
      <c r="C49" s="1"/>
      <c r="E49" s="7"/>
      <c r="F49" s="1">
        <f t="shared" si="0"/>
        <v>0</v>
      </c>
      <c r="G49" s="1">
        <f t="shared" si="1"/>
        <v>1.220703125E-4</v>
      </c>
      <c r="H49" s="1">
        <f t="shared" si="4"/>
        <v>0</v>
      </c>
      <c r="I49" s="1" t="e">
        <f t="shared" si="9"/>
        <v>#DIV/0!</v>
      </c>
    </row>
    <row r="50" spans="1:11" x14ac:dyDescent="0.3">
      <c r="A50" s="1"/>
      <c r="B50" s="1"/>
      <c r="C50" s="1"/>
      <c r="E50" s="7"/>
      <c r="F50" s="1">
        <f t="shared" si="0"/>
        <v>0</v>
      </c>
      <c r="G50" s="1">
        <f t="shared" si="1"/>
        <v>1.220703125E-4</v>
      </c>
      <c r="H50" s="1">
        <f t="shared" si="4"/>
        <v>0</v>
      </c>
      <c r="I50" s="1" t="e">
        <f t="shared" si="9"/>
        <v>#DIV/0!</v>
      </c>
    </row>
    <row r="51" spans="1:11" x14ac:dyDescent="0.3">
      <c r="A51" s="1"/>
      <c r="B51" s="1"/>
      <c r="C51" s="1"/>
      <c r="E51" s="7"/>
      <c r="F51" s="1">
        <f t="shared" si="0"/>
        <v>0</v>
      </c>
      <c r="G51" s="1">
        <f t="shared" si="1"/>
        <v>1.220703125E-4</v>
      </c>
      <c r="H51" s="1">
        <f t="shared" si="4"/>
        <v>0</v>
      </c>
      <c r="I51" s="1" t="e">
        <f t="shared" si="9"/>
        <v>#DIV/0!</v>
      </c>
    </row>
    <row r="52" spans="1:11" x14ac:dyDescent="0.3">
      <c r="A52" s="1"/>
      <c r="B52" s="1"/>
      <c r="C52" s="1"/>
      <c r="E52" s="7"/>
      <c r="F52" s="1">
        <f t="shared" si="0"/>
        <v>0</v>
      </c>
      <c r="G52" s="1">
        <f t="shared" si="1"/>
        <v>1.220703125E-4</v>
      </c>
      <c r="H52" s="1">
        <f t="shared" si="4"/>
        <v>0</v>
      </c>
      <c r="I52" s="1" t="e">
        <f t="shared" si="9"/>
        <v>#DIV/0!</v>
      </c>
    </row>
    <row r="53" spans="1:11" x14ac:dyDescent="0.3">
      <c r="A53" s="1"/>
      <c r="B53" s="1"/>
      <c r="C53" s="1"/>
      <c r="E53" s="7"/>
      <c r="F53" s="1">
        <f t="shared" si="0"/>
        <v>0</v>
      </c>
      <c r="G53" s="1">
        <f t="shared" si="1"/>
        <v>1.220703125E-4</v>
      </c>
      <c r="H53" s="1">
        <f t="shared" ref="H53:H62" si="10">F53*G53*1000</f>
        <v>0</v>
      </c>
      <c r="I53" s="1" t="e">
        <f t="shared" si="9"/>
        <v>#DIV/0!</v>
      </c>
    </row>
    <row r="54" spans="1:11" x14ac:dyDescent="0.3">
      <c r="A54" s="1"/>
      <c r="B54" s="1"/>
      <c r="C54" s="1"/>
      <c r="E54" s="7"/>
      <c r="F54" s="1">
        <f t="shared" si="0"/>
        <v>0</v>
      </c>
      <c r="G54" s="1">
        <f t="shared" si="1"/>
        <v>1.220703125E-4</v>
      </c>
      <c r="H54" s="1">
        <f t="shared" si="10"/>
        <v>0</v>
      </c>
      <c r="I54" s="1" t="e">
        <f t="shared" si="9"/>
        <v>#DIV/0!</v>
      </c>
    </row>
    <row r="55" spans="1:11" x14ac:dyDescent="0.3">
      <c r="A55" s="1"/>
      <c r="B55" s="1"/>
      <c r="C55" s="1"/>
      <c r="E55" s="7"/>
      <c r="F55" s="1">
        <f t="shared" si="0"/>
        <v>0</v>
      </c>
      <c r="G55" s="1">
        <f t="shared" si="1"/>
        <v>1.220703125E-4</v>
      </c>
      <c r="H55" s="1">
        <f t="shared" si="10"/>
        <v>0</v>
      </c>
      <c r="I55" s="1" t="e">
        <f t="shared" si="9"/>
        <v>#DIV/0!</v>
      </c>
    </row>
    <row r="56" spans="1:11" x14ac:dyDescent="0.3">
      <c r="A56" s="1"/>
      <c r="B56" s="1"/>
      <c r="C56" s="1"/>
      <c r="E56" s="7"/>
      <c r="F56" s="1">
        <f t="shared" si="0"/>
        <v>0</v>
      </c>
      <c r="G56" s="1">
        <f t="shared" si="1"/>
        <v>1.220703125E-4</v>
      </c>
      <c r="H56" s="1">
        <f t="shared" si="10"/>
        <v>0</v>
      </c>
      <c r="I56" s="1" t="e">
        <f t="shared" si="9"/>
        <v>#DIV/0!</v>
      </c>
    </row>
    <row r="57" spans="1:11" x14ac:dyDescent="0.3">
      <c r="A57" s="1"/>
      <c r="B57" s="1"/>
      <c r="C57" s="1"/>
      <c r="E57" s="7"/>
      <c r="F57" s="1">
        <f t="shared" ref="F57:F62" si="11">HEX2DEC(E57)</f>
        <v>0</v>
      </c>
      <c r="G57" s="1">
        <f t="shared" ref="G57:G62" si="12">2/16384</f>
        <v>1.220703125E-4</v>
      </c>
      <c r="H57" s="1">
        <f t="shared" si="10"/>
        <v>0</v>
      </c>
      <c r="I57" s="1" t="e">
        <f t="shared" si="9"/>
        <v>#DIV/0!</v>
      </c>
    </row>
    <row r="58" spans="1:11" x14ac:dyDescent="0.3">
      <c r="A58" s="1"/>
      <c r="B58" s="1"/>
      <c r="C58" s="1"/>
      <c r="E58" s="7"/>
      <c r="F58" s="1">
        <f t="shared" si="11"/>
        <v>0</v>
      </c>
      <c r="G58" s="1">
        <f t="shared" si="12"/>
        <v>1.220703125E-4</v>
      </c>
      <c r="H58" s="1">
        <f t="shared" si="10"/>
        <v>0</v>
      </c>
      <c r="I58" s="1" t="e">
        <f t="shared" ref="I58:I62" si="13">C58/H58</f>
        <v>#DIV/0!</v>
      </c>
    </row>
    <row r="59" spans="1:11" x14ac:dyDescent="0.3">
      <c r="A59" s="1"/>
      <c r="B59" s="1"/>
      <c r="C59" s="1"/>
      <c r="E59" s="7"/>
      <c r="F59" s="1">
        <f t="shared" si="11"/>
        <v>0</v>
      </c>
      <c r="G59" s="1">
        <f t="shared" si="12"/>
        <v>1.220703125E-4</v>
      </c>
      <c r="H59" s="1">
        <f t="shared" si="10"/>
        <v>0</v>
      </c>
      <c r="I59" s="1" t="e">
        <f t="shared" si="13"/>
        <v>#DIV/0!</v>
      </c>
    </row>
    <row r="60" spans="1:11" x14ac:dyDescent="0.3">
      <c r="A60" s="1"/>
      <c r="B60" s="1"/>
      <c r="C60" s="1"/>
      <c r="E60" s="7"/>
      <c r="F60" s="1">
        <f t="shared" si="11"/>
        <v>0</v>
      </c>
      <c r="G60" s="1">
        <f t="shared" si="12"/>
        <v>1.220703125E-4</v>
      </c>
      <c r="H60" s="1">
        <f t="shared" si="10"/>
        <v>0</v>
      </c>
      <c r="I60" s="1" t="e">
        <f t="shared" si="13"/>
        <v>#DIV/0!</v>
      </c>
      <c r="K60" s="7"/>
    </row>
    <row r="61" spans="1:11" x14ac:dyDescent="0.3">
      <c r="A61" s="1"/>
      <c r="B61" s="1"/>
      <c r="C61" s="1"/>
      <c r="E61" s="7"/>
      <c r="F61" s="1">
        <f t="shared" si="11"/>
        <v>0</v>
      </c>
      <c r="G61" s="1">
        <f t="shared" si="12"/>
        <v>1.220703125E-4</v>
      </c>
      <c r="H61" s="1">
        <f t="shared" si="10"/>
        <v>0</v>
      </c>
      <c r="I61" s="1" t="e">
        <f t="shared" si="13"/>
        <v>#DIV/0!</v>
      </c>
    </row>
    <row r="62" spans="1:11" s="14" customFormat="1" x14ac:dyDescent="0.3">
      <c r="A62" s="13"/>
      <c r="B62" s="13"/>
      <c r="C62" s="13"/>
      <c r="E62" s="15"/>
      <c r="F62" s="13">
        <f t="shared" si="11"/>
        <v>0</v>
      </c>
      <c r="G62" s="13">
        <f t="shared" si="12"/>
        <v>1.220703125E-4</v>
      </c>
      <c r="H62" s="13">
        <f t="shared" si="10"/>
        <v>0</v>
      </c>
      <c r="I62" s="1" t="e">
        <f t="shared" si="13"/>
        <v>#DIV/0!</v>
      </c>
      <c r="J62"/>
    </row>
    <row r="63" spans="1:11" x14ac:dyDescent="0.3">
      <c r="A63" s="1"/>
      <c r="B63" s="1"/>
      <c r="C63" s="1"/>
      <c r="E63" s="7"/>
      <c r="F63" s="1"/>
      <c r="G63" s="1"/>
      <c r="H63" s="1"/>
    </row>
    <row r="64" spans="1:11" x14ac:dyDescent="0.3">
      <c r="A64" s="1"/>
      <c r="B64" s="1"/>
      <c r="C64" s="1"/>
      <c r="E64" s="7"/>
      <c r="F64" s="1"/>
      <c r="G64" s="1"/>
      <c r="H64" s="1"/>
    </row>
    <row r="65" spans="1:8" x14ac:dyDescent="0.3">
      <c r="A65" s="1"/>
      <c r="B65" s="1"/>
      <c r="C65" s="1"/>
      <c r="E65" s="7"/>
      <c r="F65" s="1"/>
      <c r="G65" s="1"/>
      <c r="H65" s="1"/>
    </row>
    <row r="66" spans="1:8" x14ac:dyDescent="0.3">
      <c r="A66" s="1"/>
      <c r="B66" s="1"/>
      <c r="C66" s="1"/>
      <c r="E66" s="7"/>
      <c r="F66" s="1"/>
      <c r="G66" s="1"/>
      <c r="H66" s="1"/>
    </row>
    <row r="67" spans="1:8" x14ac:dyDescent="0.3">
      <c r="A67" s="1"/>
      <c r="B67" s="1"/>
      <c r="C67" s="1"/>
      <c r="E67" s="7"/>
      <c r="F67" s="1"/>
      <c r="G67" s="1"/>
      <c r="H67" s="1"/>
    </row>
    <row r="68" spans="1:8" x14ac:dyDescent="0.3">
      <c r="A68" s="1"/>
      <c r="B68" s="1"/>
      <c r="C68" s="1"/>
      <c r="E68" s="7"/>
      <c r="F68" s="1"/>
      <c r="G68" s="1"/>
      <c r="H68" s="1"/>
    </row>
    <row r="69" spans="1:8" x14ac:dyDescent="0.3">
      <c r="A69" s="1"/>
      <c r="B69" s="1"/>
      <c r="C69" s="1"/>
      <c r="E69" s="7"/>
      <c r="F69" s="1"/>
      <c r="G69" s="1"/>
      <c r="H69" s="1"/>
    </row>
    <row r="70" spans="1:8" x14ac:dyDescent="0.3">
      <c r="A70" s="1"/>
      <c r="B70" s="1"/>
      <c r="C70" s="1"/>
      <c r="E70" s="7"/>
      <c r="F70" s="1"/>
      <c r="G70" s="1"/>
      <c r="H70" s="1"/>
    </row>
    <row r="71" spans="1:8" x14ac:dyDescent="0.3">
      <c r="A71" s="1"/>
      <c r="B71" s="1"/>
      <c r="C71" s="1"/>
      <c r="E71" s="7"/>
      <c r="F71" s="1"/>
      <c r="G71" s="1"/>
      <c r="H71" s="1"/>
    </row>
    <row r="72" spans="1:8" x14ac:dyDescent="0.3">
      <c r="A72" s="1"/>
      <c r="B72" s="1"/>
      <c r="C72" s="1"/>
      <c r="E72" s="7"/>
      <c r="F72" s="1"/>
      <c r="G72" s="1"/>
      <c r="H72" s="1"/>
    </row>
    <row r="73" spans="1:8" x14ac:dyDescent="0.3">
      <c r="A73" s="1"/>
      <c r="B73" s="1"/>
      <c r="C73" s="1"/>
      <c r="E73" s="7"/>
      <c r="F73" s="1"/>
      <c r="G73" s="1"/>
      <c r="H73" s="1"/>
    </row>
    <row r="74" spans="1:8" x14ac:dyDescent="0.3">
      <c r="A74" s="1"/>
      <c r="B74" s="1"/>
      <c r="C74" s="1"/>
      <c r="E74" s="7"/>
      <c r="F74" s="1"/>
      <c r="G74" s="1"/>
      <c r="H74" s="1"/>
    </row>
    <row r="75" spans="1:8" x14ac:dyDescent="0.3">
      <c r="A75" s="1"/>
      <c r="B75" s="1"/>
      <c r="C75" s="1"/>
      <c r="E75" s="7"/>
      <c r="F75" s="1"/>
      <c r="G75" s="1"/>
      <c r="H75" s="1"/>
    </row>
    <row r="76" spans="1:8" x14ac:dyDescent="0.3">
      <c r="A76" s="1"/>
      <c r="B76" s="1"/>
      <c r="C76" s="1"/>
      <c r="E76" s="7"/>
      <c r="F76" s="1"/>
      <c r="G76" s="1"/>
      <c r="H76" s="1"/>
    </row>
    <row r="77" spans="1:8" x14ac:dyDescent="0.3">
      <c r="A77" s="1"/>
      <c r="B77" s="1"/>
      <c r="C77" s="1"/>
      <c r="E77" s="7"/>
      <c r="F77" s="1"/>
      <c r="G77" s="1"/>
      <c r="H77" s="1"/>
    </row>
    <row r="78" spans="1:8" x14ac:dyDescent="0.3">
      <c r="A78" s="1"/>
      <c r="B78" s="1"/>
      <c r="C78" s="1"/>
      <c r="E78" s="7"/>
      <c r="F78" s="1"/>
      <c r="G78" s="1"/>
      <c r="H78" s="1"/>
    </row>
    <row r="79" spans="1:8" x14ac:dyDescent="0.3">
      <c r="A79" s="1"/>
      <c r="B79" s="1"/>
      <c r="C79" s="1"/>
      <c r="F79" s="1"/>
      <c r="G79" s="1"/>
      <c r="H79" s="1"/>
    </row>
    <row r="80" spans="1:8" x14ac:dyDescent="0.3">
      <c r="A80" s="1"/>
      <c r="B80" s="1"/>
      <c r="C80" s="1"/>
      <c r="F80" s="1"/>
      <c r="G80" s="1"/>
      <c r="H80" s="1"/>
    </row>
    <row r="81" spans="1:8" x14ac:dyDescent="0.3">
      <c r="A81" s="1"/>
      <c r="B81" s="1"/>
      <c r="C81" s="1"/>
      <c r="F81" s="1"/>
      <c r="G81" s="1"/>
      <c r="H81" s="1"/>
    </row>
    <row r="82" spans="1:8" x14ac:dyDescent="0.3">
      <c r="A82" s="1"/>
      <c r="B82" s="1"/>
      <c r="C82" s="1"/>
      <c r="F82" s="1"/>
      <c r="G82" s="1"/>
      <c r="H82" s="1"/>
    </row>
    <row r="83" spans="1:8" x14ac:dyDescent="0.3">
      <c r="A83" s="1"/>
      <c r="B83" s="1"/>
      <c r="C83" s="1"/>
      <c r="F83" s="1"/>
      <c r="G83" s="1"/>
      <c r="H83" s="1"/>
    </row>
    <row r="84" spans="1:8" x14ac:dyDescent="0.3">
      <c r="A84" s="1"/>
      <c r="B84" s="1"/>
      <c r="C84" s="1"/>
      <c r="F84" s="1"/>
      <c r="G84" s="1"/>
      <c r="H84" s="1"/>
    </row>
    <row r="85" spans="1:8" x14ac:dyDescent="0.3">
      <c r="A85" s="1"/>
      <c r="B85" s="1"/>
      <c r="C85" s="1"/>
      <c r="F85" s="1"/>
      <c r="G85" s="1"/>
      <c r="H85" s="1"/>
    </row>
    <row r="86" spans="1:8" x14ac:dyDescent="0.3">
      <c r="A86" s="1"/>
      <c r="B86" s="1"/>
      <c r="C86" s="1"/>
      <c r="F86" s="1"/>
      <c r="G86" s="1"/>
      <c r="H86" s="1"/>
    </row>
    <row r="87" spans="1:8" x14ac:dyDescent="0.3">
      <c r="A87" s="1"/>
      <c r="B87" s="1"/>
      <c r="C87" s="1"/>
      <c r="F87" s="1"/>
      <c r="G87" s="1"/>
      <c r="H87" s="1"/>
    </row>
    <row r="88" spans="1:8" x14ac:dyDescent="0.3">
      <c r="A88" s="1"/>
      <c r="B88" s="1"/>
      <c r="C88" s="1"/>
      <c r="F88" s="1"/>
      <c r="G88" s="1"/>
      <c r="H88" s="1"/>
    </row>
    <row r="89" spans="1:8" x14ac:dyDescent="0.3">
      <c r="A89" s="1"/>
      <c r="B89" s="1"/>
      <c r="C89" s="1"/>
      <c r="F89" s="1"/>
      <c r="G89" s="1"/>
      <c r="H89" s="1"/>
    </row>
    <row r="90" spans="1:8" x14ac:dyDescent="0.3">
      <c r="A90" s="1"/>
      <c r="B90" s="1"/>
      <c r="C90" s="1"/>
      <c r="F90" s="1"/>
      <c r="G90" s="1"/>
      <c r="H90" s="1"/>
    </row>
    <row r="91" spans="1:8" x14ac:dyDescent="0.3">
      <c r="A91" s="1"/>
      <c r="B91" s="1"/>
      <c r="C91" s="1"/>
      <c r="F91" s="1"/>
      <c r="G91" s="1"/>
      <c r="H91" s="1"/>
    </row>
    <row r="92" spans="1:8" x14ac:dyDescent="0.3">
      <c r="A92" s="1"/>
      <c r="B92" s="1"/>
      <c r="C92" s="1"/>
      <c r="F92" s="1"/>
      <c r="G92" s="1"/>
      <c r="H92" s="1"/>
    </row>
    <row r="93" spans="1:8" x14ac:dyDescent="0.3">
      <c r="A93" s="1"/>
      <c r="B93" s="1"/>
      <c r="C93" s="1"/>
      <c r="F93" s="1"/>
      <c r="G93" s="1"/>
      <c r="H93" s="1"/>
    </row>
    <row r="94" spans="1:8" x14ac:dyDescent="0.3">
      <c r="A94" s="1"/>
      <c r="B94" s="1"/>
      <c r="C94" s="1"/>
      <c r="F94" s="1"/>
      <c r="G94" s="1"/>
      <c r="H94" s="1"/>
    </row>
    <row r="95" spans="1:8" x14ac:dyDescent="0.3">
      <c r="A95" s="1"/>
      <c r="B95" s="1"/>
      <c r="C95" s="1"/>
      <c r="F95" s="1"/>
      <c r="G95" s="1"/>
      <c r="H95" s="1"/>
    </row>
    <row r="96" spans="1:8" x14ac:dyDescent="0.3">
      <c r="A96" s="1"/>
      <c r="B96" s="1"/>
      <c r="C96" s="1"/>
      <c r="F96" s="1"/>
      <c r="G96" s="1"/>
      <c r="H96" s="1"/>
    </row>
    <row r="97" spans="1:8" x14ac:dyDescent="0.3">
      <c r="A97" s="1"/>
      <c r="B97" s="1"/>
      <c r="C97" s="1"/>
      <c r="F97" s="1"/>
      <c r="G97" s="1"/>
      <c r="H97" s="1"/>
    </row>
    <row r="98" spans="1:8" x14ac:dyDescent="0.3">
      <c r="A98" s="1"/>
      <c r="B98" s="1"/>
      <c r="C98" s="1"/>
      <c r="F98" s="1"/>
      <c r="G98" s="1"/>
      <c r="H98" s="1"/>
    </row>
    <row r="99" spans="1:8" x14ac:dyDescent="0.3">
      <c r="A99" s="1"/>
      <c r="B99" s="1"/>
      <c r="C99" s="1"/>
      <c r="E99" s="7"/>
      <c r="F99" s="1"/>
      <c r="G99" s="1"/>
      <c r="H99" s="1"/>
    </row>
    <row r="100" spans="1:8" x14ac:dyDescent="0.3">
      <c r="A100" s="1"/>
      <c r="B100" s="1"/>
      <c r="C100" s="1"/>
      <c r="E100" s="7"/>
      <c r="F100" s="1"/>
      <c r="G100" s="1"/>
      <c r="H100" s="1"/>
    </row>
    <row r="101" spans="1:8" x14ac:dyDescent="0.3">
      <c r="A101" s="1"/>
      <c r="B101" s="1"/>
      <c r="C101" s="1"/>
      <c r="E101" s="7"/>
      <c r="F101" s="1"/>
      <c r="G101" s="1"/>
      <c r="H101" s="1"/>
    </row>
    <row r="102" spans="1:8" x14ac:dyDescent="0.3">
      <c r="A102" s="1"/>
      <c r="B102" s="1"/>
      <c r="C102" s="1"/>
      <c r="E102" s="7"/>
      <c r="F102" s="1"/>
      <c r="G102" s="1"/>
      <c r="H102" s="1"/>
    </row>
    <row r="103" spans="1:8" x14ac:dyDescent="0.3">
      <c r="A103" s="1"/>
      <c r="B103" s="1"/>
      <c r="C103" s="1"/>
      <c r="E103" s="7"/>
      <c r="F103" s="1"/>
      <c r="G103" s="1"/>
      <c r="H103" s="1"/>
    </row>
    <row r="104" spans="1:8" x14ac:dyDescent="0.3">
      <c r="A104" s="1"/>
      <c r="B104" s="1"/>
      <c r="C104" s="1"/>
      <c r="E104" s="7"/>
      <c r="F104" s="1"/>
      <c r="G104" s="1"/>
      <c r="H104" s="1"/>
    </row>
    <row r="105" spans="1:8" x14ac:dyDescent="0.3">
      <c r="A105" s="1"/>
      <c r="B105" s="1"/>
      <c r="C105" s="1"/>
      <c r="E105" s="7"/>
      <c r="F105" s="1"/>
      <c r="G105" s="1"/>
      <c r="H105" s="1"/>
    </row>
    <row r="106" spans="1:8" x14ac:dyDescent="0.3">
      <c r="A106" s="1"/>
      <c r="B106" s="1"/>
      <c r="C106" s="1"/>
      <c r="E106" s="7"/>
      <c r="F106" s="1"/>
      <c r="G106" s="1"/>
      <c r="H106" s="1"/>
    </row>
    <row r="107" spans="1:8" x14ac:dyDescent="0.3">
      <c r="A107" s="1"/>
      <c r="B107" s="1"/>
      <c r="C107" s="1"/>
      <c r="E107" s="7"/>
      <c r="F107" s="1"/>
      <c r="G107" s="1"/>
      <c r="H107" s="1"/>
    </row>
    <row r="108" spans="1:8" x14ac:dyDescent="0.3">
      <c r="A108" s="1"/>
      <c r="B108" s="1"/>
      <c r="C108" s="1"/>
      <c r="E108" s="7"/>
      <c r="F108" s="1"/>
      <c r="G108" s="1"/>
      <c r="H108" s="1"/>
    </row>
    <row r="109" spans="1:8" x14ac:dyDescent="0.3">
      <c r="A109" s="1"/>
      <c r="B109" s="1"/>
      <c r="C109" s="1"/>
      <c r="E109" s="7"/>
      <c r="F109" s="1"/>
      <c r="G109" s="1"/>
      <c r="H109" s="1"/>
    </row>
    <row r="110" spans="1:8" x14ac:dyDescent="0.3">
      <c r="A110" s="1"/>
      <c r="B110" s="1"/>
      <c r="C110" s="1"/>
      <c r="E110" s="7"/>
      <c r="F110" s="1"/>
      <c r="G110" s="1"/>
      <c r="H110" s="1"/>
    </row>
    <row r="111" spans="1:8" x14ac:dyDescent="0.3">
      <c r="A111" s="1"/>
      <c r="B111" s="1"/>
      <c r="C111" s="1"/>
      <c r="F111" s="1"/>
      <c r="G111" s="1"/>
      <c r="H111" s="1"/>
    </row>
    <row r="112" spans="1:8" x14ac:dyDescent="0.3">
      <c r="A112" s="1"/>
      <c r="B112" s="1"/>
      <c r="C112" s="1"/>
      <c r="F112" s="1"/>
      <c r="G112" s="1"/>
      <c r="H112" s="1"/>
    </row>
    <row r="113" spans="1:8" x14ac:dyDescent="0.3">
      <c r="A113" s="1"/>
      <c r="B113" s="1"/>
      <c r="C113" s="1"/>
      <c r="E113" s="7"/>
      <c r="F113" s="1"/>
      <c r="G113" s="1"/>
      <c r="H113" s="1"/>
    </row>
    <row r="114" spans="1:8" x14ac:dyDescent="0.3">
      <c r="A114" s="1"/>
      <c r="B114" s="1"/>
      <c r="C114" s="1"/>
      <c r="E114" s="7"/>
      <c r="F114" s="1"/>
      <c r="G114" s="1"/>
      <c r="H114" s="1"/>
    </row>
    <row r="115" spans="1:8" x14ac:dyDescent="0.3">
      <c r="A115" s="1"/>
      <c r="B115" s="1"/>
      <c r="C115" s="1"/>
      <c r="E115" s="7"/>
      <c r="F115" s="1"/>
      <c r="G115" s="1"/>
      <c r="H115" s="1"/>
    </row>
    <row r="116" spans="1:8" x14ac:dyDescent="0.3">
      <c r="A116" s="1"/>
      <c r="B116" s="1"/>
      <c r="C116" s="1"/>
      <c r="E116" s="7"/>
      <c r="F116" s="1"/>
      <c r="G116" s="1"/>
      <c r="H116" s="1"/>
    </row>
    <row r="117" spans="1:8" x14ac:dyDescent="0.3">
      <c r="A117" s="1"/>
      <c r="B117" s="1"/>
      <c r="C117" s="1"/>
      <c r="E117" s="7"/>
      <c r="F117" s="1"/>
      <c r="G117" s="1"/>
      <c r="H117" s="1"/>
    </row>
    <row r="118" spans="1:8" x14ac:dyDescent="0.3">
      <c r="A118" s="1"/>
      <c r="B118" s="1"/>
      <c r="C118" s="1"/>
      <c r="E118" s="7"/>
      <c r="F118" s="1"/>
      <c r="G118" s="1"/>
      <c r="H118" s="1"/>
    </row>
    <row r="119" spans="1:8" x14ac:dyDescent="0.3">
      <c r="A119" s="1"/>
      <c r="B119" s="1"/>
      <c r="C119" s="1"/>
      <c r="E119" s="7"/>
      <c r="F119" s="1"/>
      <c r="G119" s="1"/>
      <c r="H119" s="1"/>
    </row>
    <row r="120" spans="1:8" x14ac:dyDescent="0.3">
      <c r="A120" s="1"/>
      <c r="B120" s="1"/>
      <c r="C120" s="1"/>
      <c r="E120" s="7"/>
      <c r="F120" s="1"/>
      <c r="G120" s="1"/>
      <c r="H120" s="1"/>
    </row>
    <row r="121" spans="1:8" x14ac:dyDescent="0.3">
      <c r="A121" s="1"/>
      <c r="B121" s="1"/>
      <c r="C121" s="1"/>
      <c r="E121" s="7"/>
      <c r="F121" s="1"/>
      <c r="G121" s="1"/>
      <c r="H121" s="1"/>
    </row>
    <row r="122" spans="1:8" x14ac:dyDescent="0.3">
      <c r="A122" s="1"/>
      <c r="B122" s="1"/>
      <c r="C122" s="1"/>
      <c r="E122" s="7"/>
      <c r="F122" s="1"/>
      <c r="G122" s="1"/>
      <c r="H122" s="1"/>
    </row>
    <row r="123" spans="1:8" x14ac:dyDescent="0.3">
      <c r="A123" s="1"/>
      <c r="B123" s="1"/>
      <c r="C123" s="1"/>
      <c r="E123" s="7"/>
      <c r="F123" s="1"/>
      <c r="G123" s="1"/>
      <c r="H123" s="1"/>
    </row>
    <row r="124" spans="1:8" x14ac:dyDescent="0.3">
      <c r="A124" s="1"/>
      <c r="B124" s="1"/>
      <c r="C124" s="1"/>
      <c r="E124" s="7"/>
      <c r="F124" s="1"/>
      <c r="G124" s="1"/>
      <c r="H124" s="1"/>
    </row>
    <row r="125" spans="1:8" x14ac:dyDescent="0.3">
      <c r="A125" s="1"/>
      <c r="B125" s="1"/>
      <c r="C125" s="1"/>
      <c r="E125" s="7"/>
      <c r="F125" s="1"/>
      <c r="G125" s="1"/>
      <c r="H125" s="1"/>
    </row>
    <row r="126" spans="1:8" x14ac:dyDescent="0.3">
      <c r="A126" s="1"/>
      <c r="B126" s="1"/>
      <c r="C126" s="1"/>
      <c r="E126" s="7"/>
      <c r="F126" s="1"/>
      <c r="G126" s="1"/>
      <c r="H126" s="1"/>
    </row>
    <row r="127" spans="1:8" x14ac:dyDescent="0.3">
      <c r="A127" s="1"/>
      <c r="B127" s="1"/>
      <c r="C127" s="1"/>
      <c r="E127" s="7"/>
      <c r="F127" s="1"/>
      <c r="G127" s="1"/>
      <c r="H127" s="1"/>
    </row>
    <row r="128" spans="1:8" x14ac:dyDescent="0.3">
      <c r="A128" s="1"/>
      <c r="B128" s="1"/>
      <c r="C128" s="1"/>
      <c r="E128" s="7"/>
      <c r="F128" s="1"/>
      <c r="G128" s="1"/>
      <c r="H128" s="1"/>
    </row>
    <row r="129" spans="1:8" x14ac:dyDescent="0.3">
      <c r="A129" s="1"/>
      <c r="B129" s="1"/>
      <c r="C129" s="1"/>
      <c r="E129" s="7"/>
      <c r="F129" s="1"/>
      <c r="G129" s="1"/>
      <c r="H129" s="1"/>
    </row>
    <row r="130" spans="1:8" x14ac:dyDescent="0.3">
      <c r="A130" s="1"/>
      <c r="B130" s="1"/>
      <c r="C130" s="1"/>
      <c r="E130" s="7"/>
      <c r="F130" s="1"/>
      <c r="G130" s="1"/>
      <c r="H130" s="1"/>
    </row>
    <row r="131" spans="1:8" x14ac:dyDescent="0.3">
      <c r="A131" s="1"/>
      <c r="B131" s="1"/>
      <c r="C131" s="1"/>
      <c r="E131" s="7"/>
      <c r="F131" s="1"/>
      <c r="G131" s="1"/>
      <c r="H131" s="1"/>
    </row>
    <row r="132" spans="1:8" x14ac:dyDescent="0.3">
      <c r="A132" s="1"/>
      <c r="B132" s="1"/>
      <c r="C132" s="1"/>
      <c r="E132" s="7"/>
      <c r="F132" s="1"/>
      <c r="G132" s="1"/>
      <c r="H132" s="1"/>
    </row>
    <row r="133" spans="1:8" x14ac:dyDescent="0.3">
      <c r="A133" s="1"/>
      <c r="B133" s="1"/>
      <c r="C133" s="1"/>
      <c r="E133" s="7"/>
      <c r="F133" s="1"/>
      <c r="G133" s="1"/>
      <c r="H133" s="1"/>
    </row>
    <row r="134" spans="1:8" x14ac:dyDescent="0.3">
      <c r="A134" s="1"/>
      <c r="B134" s="1"/>
      <c r="C134" s="1"/>
      <c r="E134" s="7"/>
      <c r="F134" s="1"/>
      <c r="G134" s="1"/>
      <c r="H134" s="1"/>
    </row>
    <row r="135" spans="1:8" x14ac:dyDescent="0.3">
      <c r="A135" s="1"/>
      <c r="B135" s="1"/>
      <c r="C135" s="1"/>
      <c r="E135" s="7"/>
      <c r="F135" s="1"/>
      <c r="G135" s="1"/>
      <c r="H135" s="1"/>
    </row>
    <row r="136" spans="1:8" x14ac:dyDescent="0.3">
      <c r="A136" s="1"/>
      <c r="B136" s="1"/>
      <c r="C136" s="1"/>
      <c r="E136" s="7"/>
      <c r="F136" s="1"/>
      <c r="G136" s="1"/>
      <c r="H136" s="1"/>
    </row>
    <row r="137" spans="1:8" x14ac:dyDescent="0.3">
      <c r="A137" s="1"/>
      <c r="B137" s="1"/>
      <c r="C137" s="1"/>
      <c r="E137" s="7"/>
      <c r="F137" s="1"/>
      <c r="G137" s="1"/>
      <c r="H137" s="1"/>
    </row>
    <row r="138" spans="1:8" x14ac:dyDescent="0.3">
      <c r="A138" s="1"/>
      <c r="B138" s="1"/>
      <c r="C138" s="1"/>
      <c r="E138" s="7"/>
      <c r="F138" s="1"/>
      <c r="G138" s="1"/>
      <c r="H138" s="1"/>
    </row>
    <row r="139" spans="1:8" x14ac:dyDescent="0.3">
      <c r="A139" s="1"/>
      <c r="B139" s="1"/>
      <c r="C139" s="1"/>
      <c r="E139" s="7"/>
      <c r="F139" s="1"/>
      <c r="G139" s="1"/>
      <c r="H139" s="1"/>
    </row>
    <row r="140" spans="1:8" x14ac:dyDescent="0.3">
      <c r="A140" s="1"/>
      <c r="B140" s="1"/>
      <c r="C140" s="1"/>
      <c r="E140" s="7"/>
      <c r="F140" s="1"/>
      <c r="G140" s="1"/>
      <c r="H140" s="1"/>
    </row>
    <row r="141" spans="1:8" x14ac:dyDescent="0.3">
      <c r="A141" s="1"/>
      <c r="B141" s="1"/>
      <c r="C141" s="1"/>
      <c r="E141" s="7"/>
      <c r="F141" s="1"/>
      <c r="G141" s="1"/>
      <c r="H141" s="1"/>
    </row>
    <row r="142" spans="1:8" x14ac:dyDescent="0.3">
      <c r="A142" s="1"/>
      <c r="B142" s="1"/>
      <c r="C142" s="1"/>
      <c r="E142" s="7"/>
      <c r="F142" s="1"/>
      <c r="G142" s="1"/>
      <c r="H142" s="1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DD54B-7053-4DE5-B50F-B2002AF005F1}">
  <dimension ref="A1:O142"/>
  <sheetViews>
    <sheetView topLeftCell="A4" zoomScale="115" zoomScaleNormal="115" workbookViewId="0">
      <selection activeCell="L7" sqref="L7"/>
    </sheetView>
  </sheetViews>
  <sheetFormatPr defaultRowHeight="14" x14ac:dyDescent="0.3"/>
  <cols>
    <col min="1" max="1" width="10.6640625" customWidth="1"/>
    <col min="2" max="2" width="15.08203125" customWidth="1"/>
    <col min="3" max="3" width="13.1640625" customWidth="1"/>
    <col min="5" max="5" width="8.6640625" style="1"/>
  </cols>
  <sheetData>
    <row r="1" spans="1:15" x14ac:dyDescent="0.3">
      <c r="A1" s="1" t="s">
        <v>204</v>
      </c>
      <c r="B1" s="1"/>
      <c r="C1" s="1"/>
      <c r="D1" s="1" t="s">
        <v>385</v>
      </c>
      <c r="E1" s="1" t="s">
        <v>203</v>
      </c>
      <c r="F1" s="1"/>
      <c r="G1" s="1"/>
      <c r="H1" s="1"/>
      <c r="I1" s="1"/>
    </row>
    <row r="2" spans="1:15" x14ac:dyDescent="0.3">
      <c r="A2" s="1" t="s">
        <v>388</v>
      </c>
      <c r="B2" s="1" t="s">
        <v>390</v>
      </c>
      <c r="C2" s="1" t="s">
        <v>389</v>
      </c>
      <c r="D2" s="1" t="s">
        <v>201</v>
      </c>
      <c r="E2" s="1" t="s">
        <v>3</v>
      </c>
      <c r="F2" s="1" t="s">
        <v>152</v>
      </c>
      <c r="G2" s="1" t="s">
        <v>175</v>
      </c>
      <c r="H2" s="1" t="s">
        <v>206</v>
      </c>
      <c r="I2" s="1" t="s">
        <v>378</v>
      </c>
      <c r="J2" s="1" t="s">
        <v>407</v>
      </c>
    </row>
    <row r="3" spans="1:15" x14ac:dyDescent="0.3">
      <c r="A3" s="1">
        <v>-50</v>
      </c>
      <c r="B3" s="16">
        <f>10^(A3/10)/1000</f>
        <v>1E-8</v>
      </c>
      <c r="C3" s="16">
        <f>SQRT((10^(A3/10)/1000)*50)*1.414</f>
        <v>9.9984898859777809E-4</v>
      </c>
      <c r="D3" s="1"/>
      <c r="E3" s="7" t="s">
        <v>427</v>
      </c>
      <c r="F3" s="1">
        <f t="shared" ref="F3" si="0">HEX2DEC(E3)</f>
        <v>4</v>
      </c>
      <c r="G3" s="1">
        <f t="shared" ref="G3:G62" si="1">2/16384</f>
        <v>1.220703125E-4</v>
      </c>
      <c r="H3" s="1">
        <f>F3*G3</f>
        <v>4.8828125E-4</v>
      </c>
      <c r="I3" s="1">
        <f>H3/C3</f>
        <v>0.48835499717290515</v>
      </c>
      <c r="J3">
        <f>D3/C3/1000</f>
        <v>0</v>
      </c>
      <c r="K3" t="e">
        <f>H3/D3*1000*2</f>
        <v>#DIV/0!</v>
      </c>
    </row>
    <row r="4" spans="1:15" x14ac:dyDescent="0.3">
      <c r="A4" s="1">
        <v>-40</v>
      </c>
      <c r="B4" s="16">
        <f>10^(A4/10)/1000</f>
        <v>1.0000000000000001E-7</v>
      </c>
      <c r="C4" s="16">
        <f>SQRT((10^(A4/10)/1000)*50)*1.414</f>
        <v>3.1618001201847027E-3</v>
      </c>
      <c r="D4" s="1">
        <v>4.8</v>
      </c>
      <c r="E4" s="1">
        <v>12</v>
      </c>
      <c r="F4" s="1">
        <f t="shared" ref="F4:F62" si="2">HEX2DEC(E4)</f>
        <v>18</v>
      </c>
      <c r="G4" s="1">
        <f t="shared" si="1"/>
        <v>1.220703125E-4</v>
      </c>
      <c r="H4" s="1">
        <f>F4*G4</f>
        <v>2.197265625E-3</v>
      </c>
      <c r="I4" s="1">
        <f>H4/C4</f>
        <v>0.69494134400616148</v>
      </c>
      <c r="J4">
        <f>D4/C4/1000</f>
        <v>1.5181225306929265</v>
      </c>
      <c r="K4">
        <f>H4/D4*1000*2</f>
        <v>0.91552734375</v>
      </c>
      <c r="L4">
        <f>H4/D4*1000</f>
        <v>0.457763671875</v>
      </c>
    </row>
    <row r="5" spans="1:15" x14ac:dyDescent="0.3">
      <c r="A5" s="1">
        <v>-30</v>
      </c>
      <c r="B5" s="16">
        <f t="shared" ref="B5:B26" si="3">10^(A5/10)/1000</f>
        <v>9.9999999999999995E-7</v>
      </c>
      <c r="C5" s="16">
        <f t="shared" ref="C5:C16" si="4">SQRT((10^(A5/10)/1000)*50)*1.414</f>
        <v>9.9984898859777818E-3</v>
      </c>
      <c r="D5" s="1">
        <v>15.2</v>
      </c>
      <c r="E5" s="1">
        <v>38</v>
      </c>
      <c r="F5" s="1">
        <f t="shared" si="2"/>
        <v>56</v>
      </c>
      <c r="G5" s="1">
        <f t="shared" si="1"/>
        <v>1.220703125E-4</v>
      </c>
      <c r="H5" s="1">
        <f t="shared" ref="H5:H52" si="5">F5*G5</f>
        <v>6.8359375E-3</v>
      </c>
      <c r="I5" s="1">
        <f t="shared" ref="I5:I26" si="6">H5/C5</f>
        <v>0.68369699604206713</v>
      </c>
      <c r="J5">
        <f t="shared" ref="J5:J26" si="7">D5/C5/1000</f>
        <v>1.5202295719993668</v>
      </c>
      <c r="K5">
        <f t="shared" ref="K5:K26" si="8">H5/D5*1000*2</f>
        <v>0.89946546052631593</v>
      </c>
      <c r="L5">
        <f t="shared" ref="L5:L26" si="9">H5/D5*1000</f>
        <v>0.44973273026315796</v>
      </c>
    </row>
    <row r="6" spans="1:15" x14ac:dyDescent="0.3">
      <c r="A6" s="1">
        <v>-20</v>
      </c>
      <c r="B6" s="16">
        <f t="shared" si="3"/>
        <v>1.0000000000000001E-5</v>
      </c>
      <c r="C6" s="16">
        <f t="shared" si="4"/>
        <v>3.1618001201847025E-2</v>
      </c>
      <c r="D6" s="1">
        <v>31.2</v>
      </c>
      <c r="E6" s="1" t="s">
        <v>413</v>
      </c>
      <c r="F6" s="1">
        <f t="shared" si="2"/>
        <v>168</v>
      </c>
      <c r="G6" s="1">
        <f t="shared" si="1"/>
        <v>1.220703125E-4</v>
      </c>
      <c r="H6" s="1">
        <f t="shared" si="5"/>
        <v>2.05078125E-2</v>
      </c>
      <c r="I6" s="1">
        <f t="shared" si="6"/>
        <v>0.64861192107241739</v>
      </c>
      <c r="J6">
        <f t="shared" si="7"/>
        <v>0.98677964495040227</v>
      </c>
      <c r="K6">
        <f t="shared" si="8"/>
        <v>1.3146033653846154</v>
      </c>
      <c r="L6">
        <f t="shared" si="9"/>
        <v>0.65730168269230771</v>
      </c>
    </row>
    <row r="7" spans="1:15" x14ac:dyDescent="0.3">
      <c r="A7" s="1">
        <v>-18</v>
      </c>
      <c r="B7" s="16">
        <f t="shared" si="3"/>
        <v>1.5848931924611124E-5</v>
      </c>
      <c r="C7" s="16">
        <f t="shared" si="4"/>
        <v>3.9804705183143725E-2</v>
      </c>
      <c r="D7" s="13">
        <v>36.799999999999997</v>
      </c>
      <c r="E7" s="1" t="s">
        <v>415</v>
      </c>
      <c r="F7" s="1">
        <f t="shared" si="2"/>
        <v>198</v>
      </c>
      <c r="G7" s="1">
        <f t="shared" si="1"/>
        <v>1.220703125E-4</v>
      </c>
      <c r="H7" s="1">
        <f t="shared" si="5"/>
        <v>2.4169921875E-2</v>
      </c>
      <c r="I7" s="1">
        <f t="shared" si="6"/>
        <v>0.60721268412346752</v>
      </c>
      <c r="J7">
        <f t="shared" si="7"/>
        <v>0.92451381892369489</v>
      </c>
      <c r="K7">
        <f t="shared" si="8"/>
        <v>1.3135827105978262</v>
      </c>
      <c r="L7">
        <f t="shared" si="9"/>
        <v>0.65679135529891308</v>
      </c>
      <c r="O7" s="13"/>
    </row>
    <row r="8" spans="1:15" x14ac:dyDescent="0.3">
      <c r="A8" s="1">
        <v>-16</v>
      </c>
      <c r="B8" s="16">
        <f t="shared" si="3"/>
        <v>2.5118864315095781E-5</v>
      </c>
      <c r="C8" s="16">
        <f t="shared" si="4"/>
        <v>5.0111154864034634E-2</v>
      </c>
      <c r="D8" s="1">
        <v>51.2</v>
      </c>
      <c r="E8" s="1">
        <v>116</v>
      </c>
      <c r="F8" s="1">
        <f t="shared" si="2"/>
        <v>278</v>
      </c>
      <c r="G8" s="1">
        <f t="shared" si="1"/>
        <v>1.220703125E-4</v>
      </c>
      <c r="H8" s="1">
        <f t="shared" si="5"/>
        <v>3.3935546875E-2</v>
      </c>
      <c r="I8" s="1">
        <f t="shared" si="6"/>
        <v>0.67720544391915305</v>
      </c>
      <c r="J8">
        <f t="shared" si="7"/>
        <v>1.0217285979323307</v>
      </c>
      <c r="K8">
        <f t="shared" si="8"/>
        <v>1.3256072998046875</v>
      </c>
      <c r="L8">
        <f t="shared" si="9"/>
        <v>0.66280364990234375</v>
      </c>
      <c r="O8" s="1"/>
    </row>
    <row r="9" spans="1:15" x14ac:dyDescent="0.3">
      <c r="A9" s="1">
        <v>-14</v>
      </c>
      <c r="B9" s="16">
        <f t="shared" si="3"/>
        <v>3.9810717055349728E-5</v>
      </c>
      <c r="C9" s="16">
        <f t="shared" si="4"/>
        <v>6.3086206272686116E-2</v>
      </c>
      <c r="D9" s="1">
        <v>64.8</v>
      </c>
      <c r="E9" s="1">
        <v>164</v>
      </c>
      <c r="F9" s="1">
        <f t="shared" si="2"/>
        <v>356</v>
      </c>
      <c r="G9" s="1">
        <f t="shared" si="1"/>
        <v>1.220703125E-4</v>
      </c>
      <c r="H9" s="1">
        <f t="shared" si="5"/>
        <v>4.345703125E-2</v>
      </c>
      <c r="I9" s="1">
        <f t="shared" si="6"/>
        <v>0.68885155436609624</v>
      </c>
      <c r="J9">
        <f t="shared" si="7"/>
        <v>1.0271659024780491</v>
      </c>
      <c r="K9">
        <f t="shared" si="8"/>
        <v>1.3412663966049383</v>
      </c>
      <c r="L9">
        <f t="shared" si="9"/>
        <v>0.67063319830246915</v>
      </c>
      <c r="O9" s="1"/>
    </row>
    <row r="10" spans="1:15" x14ac:dyDescent="0.3">
      <c r="A10" s="1">
        <v>-12</v>
      </c>
      <c r="B10" s="16">
        <f t="shared" si="3"/>
        <v>6.309573444801932E-5</v>
      </c>
      <c r="C10" s="16">
        <f t="shared" si="4"/>
        <v>7.9420828210373134E-2</v>
      </c>
      <c r="D10" s="1">
        <v>80.8</v>
      </c>
      <c r="E10" s="7" t="s">
        <v>416</v>
      </c>
      <c r="F10" s="1">
        <f t="shared" si="2"/>
        <v>446</v>
      </c>
      <c r="G10" s="1">
        <f t="shared" si="1"/>
        <v>1.220703125E-4</v>
      </c>
      <c r="H10" s="1">
        <f t="shared" si="5"/>
        <v>5.4443359375E-2</v>
      </c>
      <c r="I10" s="1">
        <f t="shared" si="6"/>
        <v>0.68550480524816748</v>
      </c>
      <c r="J10">
        <f t="shared" si="7"/>
        <v>1.0173653665002542</v>
      </c>
      <c r="K10">
        <f t="shared" si="8"/>
        <v>1.3476079053217822</v>
      </c>
      <c r="L10">
        <f t="shared" si="9"/>
        <v>0.6738039526608911</v>
      </c>
      <c r="O10" s="1"/>
    </row>
    <row r="11" spans="1:15" x14ac:dyDescent="0.3">
      <c r="A11" s="1">
        <v>-10</v>
      </c>
      <c r="B11" s="16">
        <f t="shared" si="3"/>
        <v>1E-4</v>
      </c>
      <c r="C11" s="16">
        <f t="shared" si="4"/>
        <v>9.9984898859777807E-2</v>
      </c>
      <c r="D11" s="1">
        <v>101</v>
      </c>
      <c r="E11" s="7" t="s">
        <v>414</v>
      </c>
      <c r="F11" s="1">
        <f t="shared" si="2"/>
        <v>560</v>
      </c>
      <c r="G11" s="1">
        <f t="shared" si="1"/>
        <v>1.220703125E-4</v>
      </c>
      <c r="H11" s="1">
        <f t="shared" si="5"/>
        <v>6.8359375E-2</v>
      </c>
      <c r="I11" s="1">
        <f t="shared" si="6"/>
        <v>0.68369699604206724</v>
      </c>
      <c r="J11">
        <f t="shared" si="7"/>
        <v>1.0101525445522108</v>
      </c>
      <c r="K11">
        <f t="shared" si="8"/>
        <v>1.3536509900990099</v>
      </c>
      <c r="L11">
        <f t="shared" si="9"/>
        <v>0.67682549504950495</v>
      </c>
      <c r="O11" s="1"/>
    </row>
    <row r="12" spans="1:15" x14ac:dyDescent="0.3">
      <c r="A12" s="1">
        <v>-8</v>
      </c>
      <c r="B12" s="16">
        <f t="shared" si="3"/>
        <v>1.5848931924611131E-4</v>
      </c>
      <c r="C12" s="16">
        <f t="shared" si="4"/>
        <v>0.12587352997024392</v>
      </c>
      <c r="D12" s="1">
        <v>124</v>
      </c>
      <c r="E12" s="7" t="s">
        <v>417</v>
      </c>
      <c r="F12" s="1">
        <f t="shared" si="2"/>
        <v>700</v>
      </c>
      <c r="G12" s="1">
        <f t="shared" si="1"/>
        <v>1.220703125E-4</v>
      </c>
      <c r="H12" s="1">
        <f t="shared" si="5"/>
        <v>8.544921875E-2</v>
      </c>
      <c r="I12" s="1">
        <f t="shared" si="6"/>
        <v>0.67884978494048676</v>
      </c>
      <c r="J12">
        <f t="shared" si="7"/>
        <v>0.98511577477260848</v>
      </c>
      <c r="K12">
        <f t="shared" si="8"/>
        <v>1.3782132056451615</v>
      </c>
      <c r="L12">
        <f t="shared" si="9"/>
        <v>0.68910660282258074</v>
      </c>
      <c r="O12" s="1"/>
    </row>
    <row r="13" spans="1:15" x14ac:dyDescent="0.3">
      <c r="A13" s="1">
        <v>-6</v>
      </c>
      <c r="B13" s="16">
        <f t="shared" si="3"/>
        <v>2.5118864315095801E-4</v>
      </c>
      <c r="C13" s="16">
        <f t="shared" si="4"/>
        <v>0.15846538555177481</v>
      </c>
      <c r="D13" s="1">
        <v>154</v>
      </c>
      <c r="E13" s="7" t="s">
        <v>418</v>
      </c>
      <c r="F13" s="1">
        <f t="shared" si="2"/>
        <v>842</v>
      </c>
      <c r="G13" s="1">
        <f t="shared" si="1"/>
        <v>1.220703125E-4</v>
      </c>
      <c r="H13" s="1">
        <f t="shared" si="5"/>
        <v>0.102783203125</v>
      </c>
      <c r="I13" s="1">
        <f t="shared" si="6"/>
        <v>0.64861611743858105</v>
      </c>
      <c r="J13">
        <f t="shared" si="7"/>
        <v>0.97182106656146783</v>
      </c>
      <c r="K13">
        <f t="shared" si="8"/>
        <v>1.3348467938311688</v>
      </c>
      <c r="L13">
        <f t="shared" si="9"/>
        <v>0.66742339691558439</v>
      </c>
      <c r="O13" s="1"/>
    </row>
    <row r="14" spans="1:15" x14ac:dyDescent="0.3">
      <c r="A14" s="1">
        <v>-4</v>
      </c>
      <c r="B14" s="16">
        <f t="shared" si="3"/>
        <v>3.9810717055349719E-4</v>
      </c>
      <c r="C14" s="16">
        <f t="shared" si="4"/>
        <v>0.19949610076088958</v>
      </c>
      <c r="D14" s="1">
        <v>186</v>
      </c>
      <c r="E14" s="7" t="s">
        <v>419</v>
      </c>
      <c r="F14" s="1">
        <f t="shared" si="2"/>
        <v>1000</v>
      </c>
      <c r="G14" s="1">
        <f t="shared" si="1"/>
        <v>1.220703125E-4</v>
      </c>
      <c r="H14" s="1">
        <f t="shared" si="5"/>
        <v>0.1220703125</v>
      </c>
      <c r="I14" s="1">
        <f t="shared" si="6"/>
        <v>0.61189322515285671</v>
      </c>
      <c r="J14">
        <f t="shared" si="7"/>
        <v>0.9323490498841096</v>
      </c>
      <c r="K14">
        <f t="shared" si="8"/>
        <v>1.312584005376344</v>
      </c>
      <c r="L14">
        <f t="shared" si="9"/>
        <v>0.656292002688172</v>
      </c>
      <c r="O14" s="1"/>
    </row>
    <row r="15" spans="1:15" x14ac:dyDescent="0.3">
      <c r="A15" s="1">
        <v>-2</v>
      </c>
      <c r="B15" s="16">
        <f t="shared" si="3"/>
        <v>6.309573444801932E-4</v>
      </c>
      <c r="C15" s="16">
        <f t="shared" si="4"/>
        <v>0.25115071080173357</v>
      </c>
      <c r="D15" s="1">
        <v>256</v>
      </c>
      <c r="E15" s="7" t="s">
        <v>420</v>
      </c>
      <c r="F15" s="1">
        <f t="shared" si="2"/>
        <v>1424</v>
      </c>
      <c r="G15" s="1">
        <f t="shared" si="1"/>
        <v>1.220703125E-4</v>
      </c>
      <c r="H15" s="1">
        <f t="shared" si="5"/>
        <v>0.173828125</v>
      </c>
      <c r="I15" s="1">
        <f t="shared" si="6"/>
        <v>0.69212674909459249</v>
      </c>
      <c r="J15">
        <f t="shared" si="7"/>
        <v>1.0193082837901846</v>
      </c>
      <c r="K15">
        <f t="shared" si="8"/>
        <v>1.3580322265625</v>
      </c>
      <c r="L15">
        <f t="shared" si="9"/>
        <v>0.67901611328125</v>
      </c>
      <c r="O15" s="1"/>
    </row>
    <row r="16" spans="1:15" x14ac:dyDescent="0.3">
      <c r="A16" s="1">
        <v>0</v>
      </c>
      <c r="B16" s="16">
        <f t="shared" si="3"/>
        <v>1E-3</v>
      </c>
      <c r="C16" s="16">
        <f t="shared" si="4"/>
        <v>0.31618001201847024</v>
      </c>
      <c r="D16" s="1">
        <v>324</v>
      </c>
      <c r="E16" s="7" t="s">
        <v>421</v>
      </c>
      <c r="F16" s="1">
        <f t="shared" si="2"/>
        <v>1798</v>
      </c>
      <c r="G16" s="1">
        <f t="shared" si="1"/>
        <v>1.220703125E-4</v>
      </c>
      <c r="H16" s="1">
        <f t="shared" si="5"/>
        <v>0.219482421875</v>
      </c>
      <c r="I16" s="1">
        <f t="shared" si="6"/>
        <v>0.6941691869572657</v>
      </c>
      <c r="J16">
        <f t="shared" si="7"/>
        <v>1.0247327082177256</v>
      </c>
      <c r="K16">
        <f t="shared" si="8"/>
        <v>1.3548297646604939</v>
      </c>
      <c r="L16">
        <f t="shared" si="9"/>
        <v>0.67741488233024694</v>
      </c>
      <c r="O16" s="1"/>
    </row>
    <row r="17" spans="1:15" x14ac:dyDescent="0.3">
      <c r="A17" s="1">
        <v>2</v>
      </c>
      <c r="B17" s="16">
        <f t="shared" si="3"/>
        <v>1.5848931924611136E-3</v>
      </c>
      <c r="C17" s="16">
        <f t="shared" ref="C17:C25" si="10">SQRT(B17*50)*1.414</f>
        <v>0.39804705183143746</v>
      </c>
      <c r="D17" s="1">
        <v>404</v>
      </c>
      <c r="E17" s="7" t="s">
        <v>422</v>
      </c>
      <c r="F17" s="1">
        <f t="shared" si="2"/>
        <v>2246</v>
      </c>
      <c r="G17" s="1">
        <f t="shared" si="1"/>
        <v>1.220703125E-4</v>
      </c>
      <c r="H17" s="1">
        <f t="shared" si="5"/>
        <v>0.274169921875</v>
      </c>
      <c r="I17" s="1">
        <f t="shared" si="6"/>
        <v>0.68878772148550871</v>
      </c>
      <c r="J17">
        <f t="shared" si="7"/>
        <v>1.0149553881662299</v>
      </c>
      <c r="K17">
        <f t="shared" si="8"/>
        <v>1.3572768409653466</v>
      </c>
      <c r="L17">
        <f t="shared" si="9"/>
        <v>0.67863842048267331</v>
      </c>
      <c r="O17" s="1"/>
    </row>
    <row r="18" spans="1:15" x14ac:dyDescent="0.3">
      <c r="A18" s="1">
        <v>4</v>
      </c>
      <c r="B18" s="16">
        <f t="shared" si="3"/>
        <v>2.5118864315095807E-3</v>
      </c>
      <c r="C18" s="16">
        <f t="shared" si="10"/>
        <v>0.50111154864034657</v>
      </c>
      <c r="D18" s="1">
        <v>508</v>
      </c>
      <c r="E18" s="7" t="s">
        <v>423</v>
      </c>
      <c r="F18" s="1">
        <f t="shared" si="2"/>
        <v>2826</v>
      </c>
      <c r="G18" s="1">
        <f t="shared" si="1"/>
        <v>1.220703125E-4</v>
      </c>
      <c r="H18" s="1">
        <f t="shared" si="5"/>
        <v>0.344970703125</v>
      </c>
      <c r="I18" s="1">
        <f t="shared" si="6"/>
        <v>0.68841100162428981</v>
      </c>
      <c r="J18">
        <f t="shared" si="7"/>
        <v>1.0137463432609839</v>
      </c>
      <c r="K18">
        <f t="shared" si="8"/>
        <v>1.3581523745078741</v>
      </c>
      <c r="L18">
        <f t="shared" si="9"/>
        <v>0.67907618725393704</v>
      </c>
      <c r="O18" s="1"/>
    </row>
    <row r="19" spans="1:15" x14ac:dyDescent="0.3">
      <c r="A19" s="1">
        <v>6</v>
      </c>
      <c r="B19" s="16">
        <f t="shared" si="3"/>
        <v>3.9810717055349725E-3</v>
      </c>
      <c r="C19" s="16">
        <f t="shared" si="10"/>
        <v>0.63086206272686118</v>
      </c>
      <c r="D19" s="1">
        <v>640</v>
      </c>
      <c r="E19" s="7" t="s">
        <v>424</v>
      </c>
      <c r="F19" s="1">
        <f t="shared" si="2"/>
        <v>3560</v>
      </c>
      <c r="G19" s="1">
        <f t="shared" si="1"/>
        <v>1.220703125E-4</v>
      </c>
      <c r="H19" s="1">
        <f t="shared" si="5"/>
        <v>0.4345703125</v>
      </c>
      <c r="I19" s="1">
        <f t="shared" si="6"/>
        <v>0.68885155436609624</v>
      </c>
      <c r="J19">
        <f t="shared" si="7"/>
        <v>1.0144848419536288</v>
      </c>
      <c r="K19">
        <f t="shared" si="8"/>
        <v>1.3580322265625</v>
      </c>
      <c r="L19">
        <f t="shared" si="9"/>
        <v>0.67901611328125</v>
      </c>
      <c r="O19" s="1"/>
    </row>
    <row r="20" spans="1:15" x14ac:dyDescent="0.3">
      <c r="A20" s="1">
        <v>8</v>
      </c>
      <c r="B20" s="16">
        <f t="shared" si="3"/>
        <v>6.3095734448019346E-3</v>
      </c>
      <c r="C20" s="16">
        <f t="shared" si="10"/>
        <v>0.7942082821037314</v>
      </c>
      <c r="D20" s="1">
        <v>808</v>
      </c>
      <c r="E20" s="7" t="s">
        <v>425</v>
      </c>
      <c r="F20" s="1">
        <f t="shared" si="2"/>
        <v>4464</v>
      </c>
      <c r="G20" s="1">
        <f t="shared" si="1"/>
        <v>1.220703125E-4</v>
      </c>
      <c r="H20" s="1">
        <f t="shared" si="5"/>
        <v>0.544921875</v>
      </c>
      <c r="I20" s="1">
        <f t="shared" si="6"/>
        <v>0.68611960776408509</v>
      </c>
      <c r="J20">
        <f t="shared" si="7"/>
        <v>1.0173653665002542</v>
      </c>
      <c r="K20">
        <f t="shared" si="8"/>
        <v>1.3488165222772277</v>
      </c>
      <c r="L20">
        <f t="shared" si="9"/>
        <v>0.67440826113861385</v>
      </c>
      <c r="O20" s="1"/>
    </row>
    <row r="21" spans="1:15" x14ac:dyDescent="0.3">
      <c r="A21" s="1">
        <v>10</v>
      </c>
      <c r="B21" s="16">
        <f t="shared" si="3"/>
        <v>0.01</v>
      </c>
      <c r="C21" s="16">
        <f t="shared" si="10"/>
        <v>0.99984898859777827</v>
      </c>
      <c r="D21" s="1">
        <v>1060</v>
      </c>
      <c r="E21" s="7" t="s">
        <v>412</v>
      </c>
      <c r="F21" s="1">
        <f t="shared" si="2"/>
        <v>5488</v>
      </c>
      <c r="G21" s="1">
        <f t="shared" si="1"/>
        <v>1.220703125E-4</v>
      </c>
      <c r="H21" s="1">
        <f t="shared" si="5"/>
        <v>0.669921875</v>
      </c>
      <c r="I21" s="1">
        <f t="shared" si="6"/>
        <v>0.67002305612122581</v>
      </c>
      <c r="J21">
        <f t="shared" si="7"/>
        <v>1.0601600962627162</v>
      </c>
      <c r="K21">
        <f t="shared" si="8"/>
        <v>1.2640035377358489</v>
      </c>
      <c r="L21">
        <f t="shared" si="9"/>
        <v>0.63200176886792447</v>
      </c>
      <c r="O21" s="1"/>
    </row>
    <row r="22" spans="1:15" x14ac:dyDescent="0.3">
      <c r="A22" s="1">
        <v>12</v>
      </c>
      <c r="B22" s="16">
        <f t="shared" si="3"/>
        <v>1.5848931924611138E-2</v>
      </c>
      <c r="C22" s="16">
        <f t="shared" si="10"/>
        <v>1.2587352997024395</v>
      </c>
      <c r="D22" s="1">
        <v>1360</v>
      </c>
      <c r="E22" s="7" t="s">
        <v>411</v>
      </c>
      <c r="F22" s="1">
        <f t="shared" si="2"/>
        <v>7152</v>
      </c>
      <c r="G22" s="1">
        <f t="shared" si="1"/>
        <v>1.220703125E-4</v>
      </c>
      <c r="H22" s="1">
        <f t="shared" si="5"/>
        <v>0.873046875</v>
      </c>
      <c r="I22" s="1">
        <f t="shared" si="6"/>
        <v>0.6935905231277657</v>
      </c>
      <c r="J22">
        <f t="shared" si="7"/>
        <v>1.0804495594280219</v>
      </c>
      <c r="K22">
        <f t="shared" si="8"/>
        <v>1.2838924632352942</v>
      </c>
      <c r="L22">
        <f t="shared" si="9"/>
        <v>0.64194623161764708</v>
      </c>
      <c r="O22" s="1"/>
    </row>
    <row r="23" spans="1:15" x14ac:dyDescent="0.3">
      <c r="A23" s="1">
        <v>13</v>
      </c>
      <c r="B23" s="16">
        <f t="shared" si="3"/>
        <v>1.9952623149688806E-2</v>
      </c>
      <c r="C23" s="16">
        <f t="shared" si="10"/>
        <v>1.4123242353474501</v>
      </c>
      <c r="D23" s="1">
        <v>1520</v>
      </c>
      <c r="E23" s="7" t="s">
        <v>410</v>
      </c>
      <c r="F23" s="1">
        <f t="shared" si="2"/>
        <v>8030</v>
      </c>
      <c r="G23" s="1">
        <f t="shared" si="1"/>
        <v>1.220703125E-4</v>
      </c>
      <c r="H23" s="1">
        <f t="shared" si="5"/>
        <v>0.980224609375</v>
      </c>
      <c r="I23" s="1">
        <f t="shared" si="6"/>
        <v>0.69405068952445759</v>
      </c>
      <c r="J23">
        <f t="shared" si="7"/>
        <v>1.0762401167930535</v>
      </c>
      <c r="K23">
        <f t="shared" si="8"/>
        <v>1.289769222861842</v>
      </c>
      <c r="L23">
        <f t="shared" si="9"/>
        <v>0.64488461143092102</v>
      </c>
    </row>
    <row r="24" spans="1:15" x14ac:dyDescent="0.3">
      <c r="A24" s="1">
        <v>14</v>
      </c>
      <c r="B24" s="16">
        <f t="shared" si="3"/>
        <v>2.5118864315095798E-2</v>
      </c>
      <c r="C24" s="16">
        <f t="shared" si="10"/>
        <v>1.5846538555177481</v>
      </c>
      <c r="D24" s="1">
        <v>1680</v>
      </c>
      <c r="E24" s="15" t="s">
        <v>409</v>
      </c>
      <c r="F24" s="1">
        <f t="shared" si="2"/>
        <v>8712</v>
      </c>
      <c r="G24" s="1">
        <f t="shared" si="1"/>
        <v>1.220703125E-4</v>
      </c>
      <c r="H24" s="1">
        <f t="shared" si="5"/>
        <v>1.0634765625</v>
      </c>
      <c r="I24" s="1">
        <f t="shared" si="6"/>
        <v>0.67110969300771006</v>
      </c>
      <c r="J24">
        <f t="shared" si="7"/>
        <v>1.0601684362488741</v>
      </c>
      <c r="K24">
        <f t="shared" si="8"/>
        <v>1.2660435267857144</v>
      </c>
      <c r="L24">
        <f t="shared" si="9"/>
        <v>0.63302176339285721</v>
      </c>
    </row>
    <row r="25" spans="1:15" x14ac:dyDescent="0.3">
      <c r="A25" s="1">
        <v>15</v>
      </c>
      <c r="B25" s="16">
        <f t="shared" si="3"/>
        <v>3.1622776601683805E-2</v>
      </c>
      <c r="C25" s="16">
        <f t="shared" si="10"/>
        <v>1.778010869571671</v>
      </c>
      <c r="D25" s="1">
        <v>1880</v>
      </c>
      <c r="E25" s="15" t="s">
        <v>426</v>
      </c>
      <c r="F25" s="1">
        <f t="shared" si="2"/>
        <v>9108</v>
      </c>
      <c r="G25" s="1">
        <f t="shared" si="1"/>
        <v>1.220703125E-4</v>
      </c>
      <c r="H25" s="1">
        <f t="shared" si="5"/>
        <v>1.11181640625</v>
      </c>
      <c r="I25" s="1">
        <f t="shared" si="6"/>
        <v>0.62531474091485195</v>
      </c>
      <c r="J25">
        <f t="shared" si="7"/>
        <v>1.0573613649802369</v>
      </c>
      <c r="K25">
        <f t="shared" si="8"/>
        <v>1.1827834109042552</v>
      </c>
      <c r="L25">
        <f t="shared" si="9"/>
        <v>0.5913917054521276</v>
      </c>
    </row>
    <row r="26" spans="1:15" x14ac:dyDescent="0.3">
      <c r="A26" s="1">
        <v>16</v>
      </c>
      <c r="B26" s="16">
        <f t="shared" si="3"/>
        <v>3.9810717055349755E-2</v>
      </c>
      <c r="C26" s="16">
        <f>SQRT(B26*50)*1.414</f>
        <v>1.9949610076088964</v>
      </c>
      <c r="D26">
        <v>2080</v>
      </c>
      <c r="E26" s="17" t="s">
        <v>408</v>
      </c>
      <c r="F26" s="1">
        <f t="shared" si="2"/>
        <v>9408</v>
      </c>
      <c r="G26" s="1">
        <f t="shared" si="1"/>
        <v>1.220703125E-4</v>
      </c>
      <c r="H26" s="1">
        <f t="shared" si="5"/>
        <v>1.1484375</v>
      </c>
      <c r="I26" s="1">
        <f t="shared" si="6"/>
        <v>0.57566914622380749</v>
      </c>
      <c r="J26">
        <f t="shared" si="7"/>
        <v>1.0426268944940578</v>
      </c>
      <c r="K26">
        <f t="shared" si="8"/>
        <v>1.1042668269230769</v>
      </c>
      <c r="L26">
        <f t="shared" si="9"/>
        <v>0.55213341346153844</v>
      </c>
    </row>
    <row r="27" spans="1:15" x14ac:dyDescent="0.3">
      <c r="A27" s="1"/>
      <c r="B27" s="1"/>
      <c r="C27" s="1"/>
      <c r="E27" s="7"/>
      <c r="F27" s="1">
        <f t="shared" si="2"/>
        <v>0</v>
      </c>
      <c r="G27" s="1">
        <f t="shared" si="1"/>
        <v>1.220703125E-4</v>
      </c>
      <c r="H27" s="1">
        <f t="shared" si="5"/>
        <v>0</v>
      </c>
      <c r="I27" s="1" t="e">
        <f t="shared" ref="I27:I62" si="11">C27/H27</f>
        <v>#DIV/0!</v>
      </c>
    </row>
    <row r="28" spans="1:15" x14ac:dyDescent="0.3">
      <c r="A28" s="1"/>
      <c r="B28" s="1"/>
      <c r="C28" s="1"/>
      <c r="E28" s="7"/>
      <c r="F28" s="1">
        <f t="shared" si="2"/>
        <v>0</v>
      </c>
      <c r="G28" s="1">
        <f t="shared" si="1"/>
        <v>1.220703125E-4</v>
      </c>
      <c r="H28" s="1">
        <f t="shared" si="5"/>
        <v>0</v>
      </c>
      <c r="I28" s="1" t="e">
        <f t="shared" si="11"/>
        <v>#DIV/0!</v>
      </c>
    </row>
    <row r="29" spans="1:15" x14ac:dyDescent="0.3">
      <c r="A29" s="1"/>
      <c r="B29" s="1"/>
      <c r="C29" s="1"/>
      <c r="E29" s="7"/>
      <c r="F29" s="1">
        <f t="shared" si="2"/>
        <v>0</v>
      </c>
      <c r="G29" s="1">
        <f t="shared" si="1"/>
        <v>1.220703125E-4</v>
      </c>
      <c r="H29" s="1">
        <f t="shared" si="5"/>
        <v>0</v>
      </c>
      <c r="I29" s="1" t="e">
        <f t="shared" si="11"/>
        <v>#DIV/0!</v>
      </c>
    </row>
    <row r="30" spans="1:15" x14ac:dyDescent="0.3">
      <c r="A30" s="1"/>
      <c r="B30" s="1"/>
      <c r="C30" s="1"/>
      <c r="E30" s="7"/>
      <c r="F30" s="1">
        <f t="shared" si="2"/>
        <v>0</v>
      </c>
      <c r="G30" s="1">
        <f t="shared" si="1"/>
        <v>1.220703125E-4</v>
      </c>
      <c r="H30" s="1">
        <f t="shared" si="5"/>
        <v>0</v>
      </c>
      <c r="I30" s="1" t="e">
        <f t="shared" si="11"/>
        <v>#DIV/0!</v>
      </c>
    </row>
    <row r="31" spans="1:15" x14ac:dyDescent="0.3">
      <c r="A31" s="1"/>
      <c r="B31" s="1"/>
      <c r="C31" s="1"/>
      <c r="E31" s="7"/>
      <c r="F31" s="1">
        <f t="shared" si="2"/>
        <v>0</v>
      </c>
      <c r="G31" s="1">
        <f t="shared" si="1"/>
        <v>1.220703125E-4</v>
      </c>
      <c r="H31" s="1">
        <f t="shared" si="5"/>
        <v>0</v>
      </c>
      <c r="I31" s="1" t="e">
        <f t="shared" si="11"/>
        <v>#DIV/0!</v>
      </c>
    </row>
    <row r="32" spans="1:15" x14ac:dyDescent="0.3">
      <c r="A32" s="1"/>
      <c r="B32" s="1"/>
      <c r="C32" s="1"/>
      <c r="E32" s="7"/>
      <c r="F32" s="1">
        <f t="shared" si="2"/>
        <v>0</v>
      </c>
      <c r="G32" s="1">
        <f t="shared" si="1"/>
        <v>1.220703125E-4</v>
      </c>
      <c r="H32" s="1">
        <f t="shared" si="5"/>
        <v>0</v>
      </c>
      <c r="I32" s="1" t="e">
        <f t="shared" si="11"/>
        <v>#DIV/0!</v>
      </c>
    </row>
    <row r="33" spans="1:9" x14ac:dyDescent="0.3">
      <c r="A33" s="1"/>
      <c r="B33" s="1"/>
      <c r="C33" s="1"/>
      <c r="E33" s="7"/>
      <c r="F33" s="1">
        <f t="shared" si="2"/>
        <v>0</v>
      </c>
      <c r="G33" s="1">
        <f t="shared" si="1"/>
        <v>1.220703125E-4</v>
      </c>
      <c r="H33" s="1">
        <f t="shared" si="5"/>
        <v>0</v>
      </c>
      <c r="I33" s="1" t="e">
        <f t="shared" si="11"/>
        <v>#DIV/0!</v>
      </c>
    </row>
    <row r="34" spans="1:9" x14ac:dyDescent="0.3">
      <c r="A34" s="1"/>
      <c r="B34" s="1"/>
      <c r="C34" s="1"/>
      <c r="E34" s="7"/>
      <c r="F34" s="1">
        <f t="shared" si="2"/>
        <v>0</v>
      </c>
      <c r="G34" s="1">
        <f t="shared" si="1"/>
        <v>1.220703125E-4</v>
      </c>
      <c r="H34" s="1">
        <f t="shared" si="5"/>
        <v>0</v>
      </c>
      <c r="I34" s="1" t="e">
        <f t="shared" si="11"/>
        <v>#DIV/0!</v>
      </c>
    </row>
    <row r="35" spans="1:9" x14ac:dyDescent="0.3">
      <c r="A35" s="1"/>
      <c r="B35" s="1"/>
      <c r="C35" s="1"/>
      <c r="E35" s="7"/>
      <c r="F35" s="1">
        <f t="shared" si="2"/>
        <v>0</v>
      </c>
      <c r="G35" s="1">
        <f t="shared" si="1"/>
        <v>1.220703125E-4</v>
      </c>
      <c r="H35" s="1">
        <f t="shared" si="5"/>
        <v>0</v>
      </c>
      <c r="I35" s="1" t="e">
        <f t="shared" si="11"/>
        <v>#DIV/0!</v>
      </c>
    </row>
    <row r="36" spans="1:9" x14ac:dyDescent="0.3">
      <c r="A36" s="1"/>
      <c r="B36" s="1"/>
      <c r="C36" s="1"/>
      <c r="E36" s="7"/>
      <c r="F36" s="1">
        <f t="shared" si="2"/>
        <v>0</v>
      </c>
      <c r="G36" s="1">
        <f t="shared" si="1"/>
        <v>1.220703125E-4</v>
      </c>
      <c r="H36" s="1">
        <f t="shared" si="5"/>
        <v>0</v>
      </c>
      <c r="I36" s="1" t="e">
        <f t="shared" si="11"/>
        <v>#DIV/0!</v>
      </c>
    </row>
    <row r="37" spans="1:9" x14ac:dyDescent="0.3">
      <c r="A37" s="1"/>
      <c r="B37" s="1"/>
      <c r="C37" s="1"/>
      <c r="E37" s="7"/>
      <c r="F37" s="1">
        <f t="shared" si="2"/>
        <v>0</v>
      </c>
      <c r="G37" s="1">
        <f t="shared" si="1"/>
        <v>1.220703125E-4</v>
      </c>
      <c r="H37" s="1">
        <f t="shared" si="5"/>
        <v>0</v>
      </c>
      <c r="I37" s="1" t="e">
        <f t="shared" si="11"/>
        <v>#DIV/0!</v>
      </c>
    </row>
    <row r="38" spans="1:9" x14ac:dyDescent="0.3">
      <c r="A38" s="1"/>
      <c r="B38" s="1"/>
      <c r="C38" s="1"/>
      <c r="E38" s="7"/>
      <c r="F38" s="1">
        <f t="shared" si="2"/>
        <v>0</v>
      </c>
      <c r="G38" s="1">
        <f t="shared" si="1"/>
        <v>1.220703125E-4</v>
      </c>
      <c r="H38" s="1">
        <f t="shared" si="5"/>
        <v>0</v>
      </c>
      <c r="I38" s="1" t="e">
        <f t="shared" si="11"/>
        <v>#DIV/0!</v>
      </c>
    </row>
    <row r="39" spans="1:9" x14ac:dyDescent="0.3">
      <c r="A39" s="1"/>
      <c r="B39" s="1"/>
      <c r="C39" s="1"/>
      <c r="E39" s="7"/>
      <c r="F39" s="1">
        <f t="shared" si="2"/>
        <v>0</v>
      </c>
      <c r="G39" s="1">
        <f t="shared" si="1"/>
        <v>1.220703125E-4</v>
      </c>
      <c r="H39" s="1">
        <f t="shared" si="5"/>
        <v>0</v>
      </c>
      <c r="I39" s="1" t="e">
        <f t="shared" si="11"/>
        <v>#DIV/0!</v>
      </c>
    </row>
    <row r="40" spans="1:9" x14ac:dyDescent="0.3">
      <c r="A40" s="1"/>
      <c r="B40" s="1"/>
      <c r="C40" s="1"/>
      <c r="E40" s="7"/>
      <c r="F40" s="1">
        <f t="shared" si="2"/>
        <v>0</v>
      </c>
      <c r="G40" s="1">
        <f t="shared" si="1"/>
        <v>1.220703125E-4</v>
      </c>
      <c r="H40" s="1">
        <f t="shared" si="5"/>
        <v>0</v>
      </c>
      <c r="I40" s="1" t="e">
        <f t="shared" si="11"/>
        <v>#DIV/0!</v>
      </c>
    </row>
    <row r="41" spans="1:9" x14ac:dyDescent="0.3">
      <c r="A41" s="1"/>
      <c r="B41" s="1"/>
      <c r="C41" s="1"/>
      <c r="E41" s="7"/>
      <c r="F41" s="1">
        <f t="shared" si="2"/>
        <v>0</v>
      </c>
      <c r="G41" s="1">
        <f t="shared" si="1"/>
        <v>1.220703125E-4</v>
      </c>
      <c r="H41" s="1">
        <f t="shared" si="5"/>
        <v>0</v>
      </c>
      <c r="I41" s="1" t="e">
        <f t="shared" si="11"/>
        <v>#DIV/0!</v>
      </c>
    </row>
    <row r="42" spans="1:9" x14ac:dyDescent="0.3">
      <c r="A42" s="1"/>
      <c r="B42" s="1"/>
      <c r="C42" s="1"/>
      <c r="E42" s="7"/>
      <c r="F42" s="1">
        <f t="shared" si="2"/>
        <v>0</v>
      </c>
      <c r="G42" s="1">
        <f t="shared" si="1"/>
        <v>1.220703125E-4</v>
      </c>
      <c r="H42" s="1">
        <f t="shared" si="5"/>
        <v>0</v>
      </c>
      <c r="I42" s="1" t="e">
        <f t="shared" si="11"/>
        <v>#DIV/0!</v>
      </c>
    </row>
    <row r="43" spans="1:9" x14ac:dyDescent="0.3">
      <c r="A43" s="1"/>
      <c r="B43" s="1"/>
      <c r="C43" s="1"/>
      <c r="E43" s="7"/>
      <c r="F43" s="1">
        <f t="shared" si="2"/>
        <v>0</v>
      </c>
      <c r="G43" s="1">
        <f t="shared" si="1"/>
        <v>1.220703125E-4</v>
      </c>
      <c r="H43" s="1">
        <f t="shared" si="5"/>
        <v>0</v>
      </c>
      <c r="I43" s="1" t="e">
        <f t="shared" si="11"/>
        <v>#DIV/0!</v>
      </c>
    </row>
    <row r="44" spans="1:9" x14ac:dyDescent="0.3">
      <c r="A44" s="1"/>
      <c r="B44" s="1"/>
      <c r="C44" s="1"/>
      <c r="E44" s="7"/>
      <c r="F44" s="1">
        <f t="shared" si="2"/>
        <v>0</v>
      </c>
      <c r="G44" s="1">
        <f t="shared" si="1"/>
        <v>1.220703125E-4</v>
      </c>
      <c r="H44" s="1">
        <f t="shared" si="5"/>
        <v>0</v>
      </c>
      <c r="I44" s="1" t="e">
        <f t="shared" si="11"/>
        <v>#DIV/0!</v>
      </c>
    </row>
    <row r="45" spans="1:9" x14ac:dyDescent="0.3">
      <c r="A45" s="1"/>
      <c r="B45" s="1"/>
      <c r="C45" s="1"/>
      <c r="E45" s="7"/>
      <c r="F45" s="1">
        <f t="shared" si="2"/>
        <v>0</v>
      </c>
      <c r="G45" s="1">
        <f t="shared" si="1"/>
        <v>1.220703125E-4</v>
      </c>
      <c r="H45" s="1">
        <f t="shared" si="5"/>
        <v>0</v>
      </c>
      <c r="I45" s="1" t="e">
        <f t="shared" si="11"/>
        <v>#DIV/0!</v>
      </c>
    </row>
    <row r="46" spans="1:9" x14ac:dyDescent="0.3">
      <c r="A46" s="1"/>
      <c r="B46" s="1"/>
      <c r="C46" s="1"/>
      <c r="E46" s="7"/>
      <c r="F46" s="1">
        <f t="shared" si="2"/>
        <v>0</v>
      </c>
      <c r="G46" s="1">
        <f t="shared" si="1"/>
        <v>1.220703125E-4</v>
      </c>
      <c r="H46" s="1">
        <f t="shared" si="5"/>
        <v>0</v>
      </c>
      <c r="I46" s="1" t="e">
        <f t="shared" si="11"/>
        <v>#DIV/0!</v>
      </c>
    </row>
    <row r="47" spans="1:9" x14ac:dyDescent="0.3">
      <c r="A47" s="1"/>
      <c r="B47" s="1"/>
      <c r="C47" s="1"/>
      <c r="E47" s="7"/>
      <c r="F47" s="1">
        <f t="shared" si="2"/>
        <v>0</v>
      </c>
      <c r="G47" s="1">
        <f t="shared" si="1"/>
        <v>1.220703125E-4</v>
      </c>
      <c r="H47" s="1">
        <f t="shared" si="5"/>
        <v>0</v>
      </c>
      <c r="I47" s="1" t="e">
        <f t="shared" si="11"/>
        <v>#DIV/0!</v>
      </c>
    </row>
    <row r="48" spans="1:9" x14ac:dyDescent="0.3">
      <c r="A48" s="1"/>
      <c r="B48" s="1"/>
      <c r="C48" s="1"/>
      <c r="E48" s="7"/>
      <c r="F48" s="1">
        <f t="shared" si="2"/>
        <v>0</v>
      </c>
      <c r="G48" s="1">
        <f t="shared" si="1"/>
        <v>1.220703125E-4</v>
      </c>
      <c r="H48" s="1">
        <f t="shared" si="5"/>
        <v>0</v>
      </c>
      <c r="I48" s="1" t="e">
        <f t="shared" si="11"/>
        <v>#DIV/0!</v>
      </c>
    </row>
    <row r="49" spans="1:11" x14ac:dyDescent="0.3">
      <c r="A49" s="1"/>
      <c r="B49" s="1"/>
      <c r="C49" s="1"/>
      <c r="E49" s="7"/>
      <c r="F49" s="1">
        <f t="shared" si="2"/>
        <v>0</v>
      </c>
      <c r="G49" s="1">
        <f t="shared" si="1"/>
        <v>1.220703125E-4</v>
      </c>
      <c r="H49" s="1">
        <f t="shared" si="5"/>
        <v>0</v>
      </c>
      <c r="I49" s="1" t="e">
        <f t="shared" si="11"/>
        <v>#DIV/0!</v>
      </c>
    </row>
    <row r="50" spans="1:11" x14ac:dyDescent="0.3">
      <c r="A50" s="1"/>
      <c r="B50" s="1"/>
      <c r="C50" s="1"/>
      <c r="E50" s="7"/>
      <c r="F50" s="1">
        <f t="shared" si="2"/>
        <v>0</v>
      </c>
      <c r="G50" s="1">
        <f t="shared" si="1"/>
        <v>1.220703125E-4</v>
      </c>
      <c r="H50" s="1">
        <f t="shared" si="5"/>
        <v>0</v>
      </c>
      <c r="I50" s="1" t="e">
        <f t="shared" si="11"/>
        <v>#DIV/0!</v>
      </c>
    </row>
    <row r="51" spans="1:11" x14ac:dyDescent="0.3">
      <c r="A51" s="1"/>
      <c r="B51" s="1"/>
      <c r="C51" s="1"/>
      <c r="E51" s="7"/>
      <c r="F51" s="1">
        <f t="shared" si="2"/>
        <v>0</v>
      </c>
      <c r="G51" s="1">
        <f t="shared" si="1"/>
        <v>1.220703125E-4</v>
      </c>
      <c r="H51" s="1">
        <f t="shared" si="5"/>
        <v>0</v>
      </c>
      <c r="I51" s="1" t="e">
        <f t="shared" si="11"/>
        <v>#DIV/0!</v>
      </c>
    </row>
    <row r="52" spans="1:11" x14ac:dyDescent="0.3">
      <c r="A52" s="1"/>
      <c r="B52" s="1"/>
      <c r="C52" s="1"/>
      <c r="E52" s="7"/>
      <c r="F52" s="1">
        <f t="shared" si="2"/>
        <v>0</v>
      </c>
      <c r="G52" s="1">
        <f t="shared" si="1"/>
        <v>1.220703125E-4</v>
      </c>
      <c r="H52" s="1">
        <f t="shared" si="5"/>
        <v>0</v>
      </c>
      <c r="I52" s="1" t="e">
        <f t="shared" si="11"/>
        <v>#DIV/0!</v>
      </c>
    </row>
    <row r="53" spans="1:11" x14ac:dyDescent="0.3">
      <c r="A53" s="1"/>
      <c r="B53" s="1"/>
      <c r="C53" s="1"/>
      <c r="E53" s="7"/>
      <c r="F53" s="1">
        <f t="shared" si="2"/>
        <v>0</v>
      </c>
      <c r="G53" s="1">
        <f t="shared" si="1"/>
        <v>1.220703125E-4</v>
      </c>
      <c r="H53" s="1">
        <f t="shared" ref="H53:H62" si="12">F53*G53*1000</f>
        <v>0</v>
      </c>
      <c r="I53" s="1" t="e">
        <f t="shared" si="11"/>
        <v>#DIV/0!</v>
      </c>
    </row>
    <row r="54" spans="1:11" x14ac:dyDescent="0.3">
      <c r="A54" s="1"/>
      <c r="B54" s="1"/>
      <c r="C54" s="1"/>
      <c r="E54" s="7"/>
      <c r="F54" s="1">
        <f t="shared" si="2"/>
        <v>0</v>
      </c>
      <c r="G54" s="1">
        <f t="shared" si="1"/>
        <v>1.220703125E-4</v>
      </c>
      <c r="H54" s="1">
        <f t="shared" si="12"/>
        <v>0</v>
      </c>
      <c r="I54" s="1" t="e">
        <f t="shared" si="11"/>
        <v>#DIV/0!</v>
      </c>
    </row>
    <row r="55" spans="1:11" x14ac:dyDescent="0.3">
      <c r="A55" s="1"/>
      <c r="B55" s="1"/>
      <c r="C55" s="1"/>
      <c r="E55" s="7"/>
      <c r="F55" s="1">
        <f t="shared" si="2"/>
        <v>0</v>
      </c>
      <c r="G55" s="1">
        <f t="shared" si="1"/>
        <v>1.220703125E-4</v>
      </c>
      <c r="H55" s="1">
        <f t="shared" si="12"/>
        <v>0</v>
      </c>
      <c r="I55" s="1" t="e">
        <f t="shared" si="11"/>
        <v>#DIV/0!</v>
      </c>
    </row>
    <row r="56" spans="1:11" x14ac:dyDescent="0.3">
      <c r="A56" s="1"/>
      <c r="B56" s="1"/>
      <c r="C56" s="1"/>
      <c r="E56" s="7"/>
      <c r="F56" s="1">
        <f t="shared" si="2"/>
        <v>0</v>
      </c>
      <c r="G56" s="1">
        <f t="shared" si="1"/>
        <v>1.220703125E-4</v>
      </c>
      <c r="H56" s="1">
        <f t="shared" si="12"/>
        <v>0</v>
      </c>
      <c r="I56" s="1" t="e">
        <f t="shared" si="11"/>
        <v>#DIV/0!</v>
      </c>
    </row>
    <row r="57" spans="1:11" x14ac:dyDescent="0.3">
      <c r="A57" s="1"/>
      <c r="B57" s="1"/>
      <c r="C57" s="1"/>
      <c r="E57" s="7"/>
      <c r="F57" s="1">
        <f t="shared" si="2"/>
        <v>0</v>
      </c>
      <c r="G57" s="1">
        <f t="shared" si="1"/>
        <v>1.220703125E-4</v>
      </c>
      <c r="H57" s="1">
        <f t="shared" si="12"/>
        <v>0</v>
      </c>
      <c r="I57" s="1" t="e">
        <f t="shared" si="11"/>
        <v>#DIV/0!</v>
      </c>
    </row>
    <row r="58" spans="1:11" x14ac:dyDescent="0.3">
      <c r="A58" s="1"/>
      <c r="B58" s="1"/>
      <c r="C58" s="1"/>
      <c r="E58" s="7"/>
      <c r="F58" s="1">
        <f t="shared" si="2"/>
        <v>0</v>
      </c>
      <c r="G58" s="1">
        <f t="shared" si="1"/>
        <v>1.220703125E-4</v>
      </c>
      <c r="H58" s="1">
        <f t="shared" si="12"/>
        <v>0</v>
      </c>
      <c r="I58" s="1" t="e">
        <f t="shared" si="11"/>
        <v>#DIV/0!</v>
      </c>
    </row>
    <row r="59" spans="1:11" x14ac:dyDescent="0.3">
      <c r="A59" s="1"/>
      <c r="B59" s="1"/>
      <c r="C59" s="1"/>
      <c r="E59" s="7"/>
      <c r="F59" s="1">
        <f t="shared" si="2"/>
        <v>0</v>
      </c>
      <c r="G59" s="1">
        <f t="shared" si="1"/>
        <v>1.220703125E-4</v>
      </c>
      <c r="H59" s="1">
        <f t="shared" si="12"/>
        <v>0</v>
      </c>
      <c r="I59" s="1" t="e">
        <f t="shared" si="11"/>
        <v>#DIV/0!</v>
      </c>
    </row>
    <row r="60" spans="1:11" x14ac:dyDescent="0.3">
      <c r="A60" s="1"/>
      <c r="B60" s="1"/>
      <c r="C60" s="1"/>
      <c r="E60" s="7"/>
      <c r="F60" s="1">
        <f t="shared" si="2"/>
        <v>0</v>
      </c>
      <c r="G60" s="1">
        <f t="shared" si="1"/>
        <v>1.220703125E-4</v>
      </c>
      <c r="H60" s="1">
        <f t="shared" si="12"/>
        <v>0</v>
      </c>
      <c r="I60" s="1" t="e">
        <f t="shared" si="11"/>
        <v>#DIV/0!</v>
      </c>
      <c r="K60" s="7"/>
    </row>
    <row r="61" spans="1:11" x14ac:dyDescent="0.3">
      <c r="A61" s="1"/>
      <c r="B61" s="1"/>
      <c r="C61" s="1"/>
      <c r="E61" s="7"/>
      <c r="F61" s="1">
        <f t="shared" si="2"/>
        <v>0</v>
      </c>
      <c r="G61" s="1">
        <f t="shared" si="1"/>
        <v>1.220703125E-4</v>
      </c>
      <c r="H61" s="1">
        <f t="shared" si="12"/>
        <v>0</v>
      </c>
      <c r="I61" s="1" t="e">
        <f t="shared" si="11"/>
        <v>#DIV/0!</v>
      </c>
    </row>
    <row r="62" spans="1:11" s="14" customFormat="1" x14ac:dyDescent="0.3">
      <c r="A62" s="13"/>
      <c r="B62" s="13"/>
      <c r="C62" s="13"/>
      <c r="E62" s="15"/>
      <c r="F62" s="13">
        <f t="shared" si="2"/>
        <v>0</v>
      </c>
      <c r="G62" s="13">
        <f t="shared" si="1"/>
        <v>1.220703125E-4</v>
      </c>
      <c r="H62" s="13">
        <f t="shared" si="12"/>
        <v>0</v>
      </c>
      <c r="I62" s="1" t="e">
        <f t="shared" si="11"/>
        <v>#DIV/0!</v>
      </c>
      <c r="J62"/>
    </row>
    <row r="63" spans="1:11" x14ac:dyDescent="0.3">
      <c r="A63" s="1"/>
      <c r="B63" s="1"/>
      <c r="C63" s="1"/>
      <c r="E63" s="7"/>
      <c r="F63" s="1"/>
      <c r="G63" s="1"/>
      <c r="H63" s="1"/>
    </row>
    <row r="64" spans="1:11" x14ac:dyDescent="0.3">
      <c r="A64" s="1"/>
      <c r="B64" s="1"/>
      <c r="C64" s="1"/>
      <c r="E64" s="7"/>
      <c r="F64" s="1"/>
      <c r="G64" s="1"/>
      <c r="H64" s="1"/>
    </row>
    <row r="65" spans="1:8" x14ac:dyDescent="0.3">
      <c r="A65" s="1"/>
      <c r="B65" s="1"/>
      <c r="C65" s="1"/>
      <c r="E65" s="7"/>
      <c r="F65" s="1"/>
      <c r="G65" s="1"/>
      <c r="H65" s="1"/>
    </row>
    <row r="66" spans="1:8" x14ac:dyDescent="0.3">
      <c r="A66" s="1"/>
      <c r="B66" s="1"/>
      <c r="C66" s="1"/>
      <c r="E66" s="7"/>
      <c r="F66" s="1"/>
      <c r="G66" s="1"/>
      <c r="H66" s="1"/>
    </row>
    <row r="67" spans="1:8" x14ac:dyDescent="0.3">
      <c r="A67" s="1"/>
      <c r="B67" s="1"/>
      <c r="C67" s="1"/>
      <c r="E67" s="7"/>
      <c r="F67" s="1"/>
      <c r="G67" s="1"/>
      <c r="H67" s="1"/>
    </row>
    <row r="68" spans="1:8" x14ac:dyDescent="0.3">
      <c r="A68" s="1"/>
      <c r="B68" s="1"/>
      <c r="C68" s="1"/>
      <c r="E68" s="7"/>
      <c r="F68" s="1"/>
      <c r="G68" s="1"/>
      <c r="H68" s="1"/>
    </row>
    <row r="69" spans="1:8" x14ac:dyDescent="0.3">
      <c r="A69" s="1"/>
      <c r="B69" s="1"/>
      <c r="C69" s="1"/>
      <c r="E69" s="7"/>
      <c r="F69" s="1"/>
      <c r="G69" s="1"/>
      <c r="H69" s="1"/>
    </row>
    <row r="70" spans="1:8" x14ac:dyDescent="0.3">
      <c r="A70" s="1"/>
      <c r="B70" s="1"/>
      <c r="C70" s="1"/>
      <c r="E70" s="7"/>
      <c r="F70" s="1"/>
      <c r="G70" s="1"/>
      <c r="H70" s="1"/>
    </row>
    <row r="71" spans="1:8" x14ac:dyDescent="0.3">
      <c r="A71" s="1"/>
      <c r="B71" s="1"/>
      <c r="C71" s="1"/>
      <c r="E71" s="7"/>
      <c r="F71" s="1"/>
      <c r="G71" s="1"/>
      <c r="H71" s="1"/>
    </row>
    <row r="72" spans="1:8" x14ac:dyDescent="0.3">
      <c r="A72" s="1"/>
      <c r="B72" s="1"/>
      <c r="C72" s="1"/>
      <c r="E72" s="7"/>
      <c r="F72" s="1"/>
      <c r="G72" s="1"/>
      <c r="H72" s="1"/>
    </row>
    <row r="73" spans="1:8" x14ac:dyDescent="0.3">
      <c r="A73" s="1"/>
      <c r="B73" s="1"/>
      <c r="C73" s="1"/>
      <c r="E73" s="7"/>
      <c r="F73" s="1"/>
      <c r="G73" s="1"/>
      <c r="H73" s="1"/>
    </row>
    <row r="74" spans="1:8" x14ac:dyDescent="0.3">
      <c r="A74" s="1"/>
      <c r="B74" s="1"/>
      <c r="C74" s="1"/>
      <c r="E74" s="7"/>
      <c r="F74" s="1"/>
      <c r="G74" s="1"/>
      <c r="H74" s="1"/>
    </row>
    <row r="75" spans="1:8" x14ac:dyDescent="0.3">
      <c r="A75" s="1"/>
      <c r="B75" s="1"/>
      <c r="C75" s="1"/>
      <c r="E75" s="7"/>
      <c r="F75" s="1"/>
      <c r="G75" s="1"/>
      <c r="H75" s="1"/>
    </row>
    <row r="76" spans="1:8" x14ac:dyDescent="0.3">
      <c r="A76" s="1"/>
      <c r="B76" s="1"/>
      <c r="C76" s="1"/>
      <c r="E76" s="7"/>
      <c r="F76" s="1"/>
      <c r="G76" s="1"/>
      <c r="H76" s="1"/>
    </row>
    <row r="77" spans="1:8" x14ac:dyDescent="0.3">
      <c r="A77" s="1"/>
      <c r="B77" s="1"/>
      <c r="C77" s="1"/>
      <c r="E77" s="7"/>
      <c r="F77" s="1"/>
      <c r="G77" s="1"/>
      <c r="H77" s="1"/>
    </row>
    <row r="78" spans="1:8" x14ac:dyDescent="0.3">
      <c r="A78" s="1"/>
      <c r="B78" s="1"/>
      <c r="C78" s="1"/>
      <c r="E78" s="7"/>
      <c r="F78" s="1"/>
      <c r="G78" s="1"/>
      <c r="H78" s="1"/>
    </row>
    <row r="79" spans="1:8" x14ac:dyDescent="0.3">
      <c r="A79" s="1"/>
      <c r="B79" s="1"/>
      <c r="C79" s="1"/>
      <c r="F79" s="1"/>
      <c r="G79" s="1"/>
      <c r="H79" s="1"/>
    </row>
    <row r="80" spans="1:8" x14ac:dyDescent="0.3">
      <c r="A80" s="1"/>
      <c r="B80" s="1"/>
      <c r="C80" s="1"/>
      <c r="F80" s="1"/>
      <c r="G80" s="1"/>
      <c r="H80" s="1"/>
    </row>
    <row r="81" spans="1:8" x14ac:dyDescent="0.3">
      <c r="A81" s="1"/>
      <c r="B81" s="1"/>
      <c r="C81" s="1"/>
      <c r="F81" s="1"/>
      <c r="G81" s="1"/>
      <c r="H81" s="1"/>
    </row>
    <row r="82" spans="1:8" x14ac:dyDescent="0.3">
      <c r="A82" s="1"/>
      <c r="B82" s="1"/>
      <c r="C82" s="1"/>
      <c r="F82" s="1"/>
      <c r="G82" s="1"/>
      <c r="H82" s="1"/>
    </row>
    <row r="83" spans="1:8" x14ac:dyDescent="0.3">
      <c r="A83" s="1"/>
      <c r="B83" s="1"/>
      <c r="C83" s="1"/>
      <c r="F83" s="1"/>
      <c r="G83" s="1"/>
      <c r="H83" s="1"/>
    </row>
    <row r="84" spans="1:8" x14ac:dyDescent="0.3">
      <c r="A84" s="1"/>
      <c r="B84" s="1"/>
      <c r="C84" s="1"/>
      <c r="F84" s="1"/>
      <c r="G84" s="1"/>
      <c r="H84" s="1"/>
    </row>
    <row r="85" spans="1:8" x14ac:dyDescent="0.3">
      <c r="A85" s="1"/>
      <c r="B85" s="1"/>
      <c r="C85" s="1"/>
      <c r="F85" s="1"/>
      <c r="G85" s="1"/>
      <c r="H85" s="1"/>
    </row>
    <row r="86" spans="1:8" x14ac:dyDescent="0.3">
      <c r="A86" s="1"/>
      <c r="B86" s="1"/>
      <c r="C86" s="1"/>
      <c r="F86" s="1"/>
      <c r="G86" s="1"/>
      <c r="H86" s="1"/>
    </row>
    <row r="87" spans="1:8" x14ac:dyDescent="0.3">
      <c r="A87" s="1"/>
      <c r="B87" s="1"/>
      <c r="C87" s="1"/>
      <c r="F87" s="1"/>
      <c r="G87" s="1"/>
      <c r="H87" s="1"/>
    </row>
    <row r="88" spans="1:8" x14ac:dyDescent="0.3">
      <c r="A88" s="1"/>
      <c r="B88" s="1"/>
      <c r="C88" s="1"/>
      <c r="F88" s="1"/>
      <c r="G88" s="1"/>
      <c r="H88" s="1"/>
    </row>
    <row r="89" spans="1:8" x14ac:dyDescent="0.3">
      <c r="A89" s="1"/>
      <c r="B89" s="1"/>
      <c r="C89" s="1"/>
      <c r="F89" s="1"/>
      <c r="G89" s="1"/>
      <c r="H89" s="1"/>
    </row>
    <row r="90" spans="1:8" x14ac:dyDescent="0.3">
      <c r="A90" s="1"/>
      <c r="B90" s="1"/>
      <c r="C90" s="1"/>
      <c r="F90" s="1"/>
      <c r="G90" s="1"/>
      <c r="H90" s="1"/>
    </row>
    <row r="91" spans="1:8" x14ac:dyDescent="0.3">
      <c r="A91" s="1"/>
      <c r="B91" s="1"/>
      <c r="C91" s="1"/>
      <c r="F91" s="1"/>
      <c r="G91" s="1"/>
      <c r="H91" s="1"/>
    </row>
    <row r="92" spans="1:8" x14ac:dyDescent="0.3">
      <c r="A92" s="1"/>
      <c r="B92" s="1"/>
      <c r="C92" s="1"/>
      <c r="F92" s="1"/>
      <c r="G92" s="1"/>
      <c r="H92" s="1"/>
    </row>
    <row r="93" spans="1:8" x14ac:dyDescent="0.3">
      <c r="A93" s="1"/>
      <c r="B93" s="1"/>
      <c r="C93" s="1"/>
      <c r="F93" s="1"/>
      <c r="G93" s="1"/>
      <c r="H93" s="1"/>
    </row>
    <row r="94" spans="1:8" x14ac:dyDescent="0.3">
      <c r="A94" s="1"/>
      <c r="B94" s="1"/>
      <c r="C94" s="1"/>
      <c r="F94" s="1"/>
      <c r="G94" s="1"/>
      <c r="H94" s="1"/>
    </row>
    <row r="95" spans="1:8" x14ac:dyDescent="0.3">
      <c r="A95" s="1"/>
      <c r="B95" s="1"/>
      <c r="C95" s="1"/>
      <c r="F95" s="1"/>
      <c r="G95" s="1"/>
      <c r="H95" s="1"/>
    </row>
    <row r="96" spans="1:8" x14ac:dyDescent="0.3">
      <c r="A96" s="1"/>
      <c r="B96" s="1"/>
      <c r="C96" s="1"/>
      <c r="F96" s="1"/>
      <c r="G96" s="1"/>
      <c r="H96" s="1"/>
    </row>
    <row r="97" spans="1:8" x14ac:dyDescent="0.3">
      <c r="A97" s="1"/>
      <c r="B97" s="1"/>
      <c r="C97" s="1"/>
      <c r="F97" s="1"/>
      <c r="G97" s="1"/>
      <c r="H97" s="1"/>
    </row>
    <row r="98" spans="1:8" x14ac:dyDescent="0.3">
      <c r="A98" s="1"/>
      <c r="B98" s="1"/>
      <c r="C98" s="1"/>
      <c r="F98" s="1"/>
      <c r="G98" s="1"/>
      <c r="H98" s="1"/>
    </row>
    <row r="99" spans="1:8" x14ac:dyDescent="0.3">
      <c r="A99" s="1"/>
      <c r="B99" s="1"/>
      <c r="C99" s="1"/>
      <c r="E99" s="7"/>
      <c r="F99" s="1"/>
      <c r="G99" s="1"/>
      <c r="H99" s="1"/>
    </row>
    <row r="100" spans="1:8" x14ac:dyDescent="0.3">
      <c r="A100" s="1"/>
      <c r="B100" s="1"/>
      <c r="C100" s="1"/>
      <c r="E100" s="7"/>
      <c r="F100" s="1"/>
      <c r="G100" s="1"/>
      <c r="H100" s="1"/>
    </row>
    <row r="101" spans="1:8" x14ac:dyDescent="0.3">
      <c r="A101" s="1"/>
      <c r="B101" s="1"/>
      <c r="C101" s="1"/>
      <c r="E101" s="7"/>
      <c r="F101" s="1"/>
      <c r="G101" s="1"/>
      <c r="H101" s="1"/>
    </row>
    <row r="102" spans="1:8" x14ac:dyDescent="0.3">
      <c r="A102" s="1"/>
      <c r="B102" s="1"/>
      <c r="C102" s="1"/>
      <c r="E102" s="7"/>
      <c r="F102" s="1"/>
      <c r="G102" s="1"/>
      <c r="H102" s="1"/>
    </row>
    <row r="103" spans="1:8" x14ac:dyDescent="0.3">
      <c r="A103" s="1"/>
      <c r="B103" s="1"/>
      <c r="C103" s="1"/>
      <c r="E103" s="7"/>
      <c r="F103" s="1"/>
      <c r="G103" s="1"/>
      <c r="H103" s="1"/>
    </row>
    <row r="104" spans="1:8" x14ac:dyDescent="0.3">
      <c r="A104" s="1"/>
      <c r="B104" s="1"/>
      <c r="C104" s="1"/>
      <c r="E104" s="7"/>
      <c r="F104" s="1"/>
      <c r="G104" s="1"/>
      <c r="H104" s="1"/>
    </row>
    <row r="105" spans="1:8" x14ac:dyDescent="0.3">
      <c r="A105" s="1"/>
      <c r="B105" s="1"/>
      <c r="C105" s="1"/>
      <c r="E105" s="7"/>
      <c r="F105" s="1"/>
      <c r="G105" s="1"/>
      <c r="H105" s="1"/>
    </row>
    <row r="106" spans="1:8" x14ac:dyDescent="0.3">
      <c r="A106" s="1"/>
      <c r="B106" s="1"/>
      <c r="C106" s="1"/>
      <c r="E106" s="7"/>
      <c r="F106" s="1"/>
      <c r="G106" s="1"/>
      <c r="H106" s="1"/>
    </row>
    <row r="107" spans="1:8" x14ac:dyDescent="0.3">
      <c r="A107" s="1"/>
      <c r="B107" s="1"/>
      <c r="C107" s="1"/>
      <c r="E107" s="7"/>
      <c r="F107" s="1"/>
      <c r="G107" s="1"/>
      <c r="H107" s="1"/>
    </row>
    <row r="108" spans="1:8" x14ac:dyDescent="0.3">
      <c r="A108" s="1"/>
      <c r="B108" s="1"/>
      <c r="C108" s="1"/>
      <c r="E108" s="7"/>
      <c r="F108" s="1"/>
      <c r="G108" s="1"/>
      <c r="H108" s="1"/>
    </row>
    <row r="109" spans="1:8" x14ac:dyDescent="0.3">
      <c r="A109" s="1"/>
      <c r="B109" s="1"/>
      <c r="C109" s="1"/>
      <c r="E109" s="7"/>
      <c r="F109" s="1"/>
      <c r="G109" s="1"/>
      <c r="H109" s="1"/>
    </row>
    <row r="110" spans="1:8" x14ac:dyDescent="0.3">
      <c r="A110" s="1"/>
      <c r="B110" s="1"/>
      <c r="C110" s="1"/>
      <c r="E110" s="7"/>
      <c r="F110" s="1"/>
      <c r="G110" s="1"/>
      <c r="H110" s="1"/>
    </row>
    <row r="111" spans="1:8" x14ac:dyDescent="0.3">
      <c r="A111" s="1"/>
      <c r="B111" s="1"/>
      <c r="C111" s="1"/>
      <c r="F111" s="1"/>
      <c r="G111" s="1"/>
      <c r="H111" s="1"/>
    </row>
    <row r="112" spans="1:8" x14ac:dyDescent="0.3">
      <c r="A112" s="1"/>
      <c r="B112" s="1"/>
      <c r="C112" s="1"/>
      <c r="F112" s="1"/>
      <c r="G112" s="1"/>
      <c r="H112" s="1"/>
    </row>
    <row r="113" spans="1:8" x14ac:dyDescent="0.3">
      <c r="A113" s="1"/>
      <c r="B113" s="1"/>
      <c r="C113" s="1"/>
      <c r="E113" s="7"/>
      <c r="F113" s="1"/>
      <c r="G113" s="1"/>
      <c r="H113" s="1"/>
    </row>
    <row r="114" spans="1:8" x14ac:dyDescent="0.3">
      <c r="A114" s="1"/>
      <c r="B114" s="1"/>
      <c r="C114" s="1"/>
      <c r="E114" s="7"/>
      <c r="F114" s="1"/>
      <c r="G114" s="1"/>
      <c r="H114" s="1"/>
    </row>
    <row r="115" spans="1:8" x14ac:dyDescent="0.3">
      <c r="A115" s="1"/>
      <c r="B115" s="1"/>
      <c r="C115" s="1"/>
      <c r="E115" s="7"/>
      <c r="F115" s="1"/>
      <c r="G115" s="1"/>
      <c r="H115" s="1"/>
    </row>
    <row r="116" spans="1:8" x14ac:dyDescent="0.3">
      <c r="A116" s="1"/>
      <c r="B116" s="1"/>
      <c r="C116" s="1"/>
      <c r="E116" s="7"/>
      <c r="F116" s="1"/>
      <c r="G116" s="1"/>
      <c r="H116" s="1"/>
    </row>
    <row r="117" spans="1:8" x14ac:dyDescent="0.3">
      <c r="A117" s="1"/>
      <c r="B117" s="1"/>
      <c r="C117" s="1"/>
      <c r="E117" s="7"/>
      <c r="F117" s="1"/>
      <c r="G117" s="1"/>
      <c r="H117" s="1"/>
    </row>
    <row r="118" spans="1:8" x14ac:dyDescent="0.3">
      <c r="A118" s="1"/>
      <c r="B118" s="1"/>
      <c r="C118" s="1"/>
      <c r="E118" s="7"/>
      <c r="F118" s="1"/>
      <c r="G118" s="1"/>
      <c r="H118" s="1"/>
    </row>
    <row r="119" spans="1:8" x14ac:dyDescent="0.3">
      <c r="A119" s="1"/>
      <c r="B119" s="1"/>
      <c r="C119" s="1"/>
      <c r="E119" s="7"/>
      <c r="F119" s="1"/>
      <c r="G119" s="1"/>
      <c r="H119" s="1"/>
    </row>
    <row r="120" spans="1:8" x14ac:dyDescent="0.3">
      <c r="A120" s="1"/>
      <c r="B120" s="1"/>
      <c r="C120" s="1"/>
      <c r="E120" s="7"/>
      <c r="F120" s="1"/>
      <c r="G120" s="1"/>
      <c r="H120" s="1"/>
    </row>
    <row r="121" spans="1:8" x14ac:dyDescent="0.3">
      <c r="A121" s="1"/>
      <c r="B121" s="1"/>
      <c r="C121" s="1"/>
      <c r="E121" s="7"/>
      <c r="F121" s="1"/>
      <c r="G121" s="1"/>
      <c r="H121" s="1"/>
    </row>
    <row r="122" spans="1:8" x14ac:dyDescent="0.3">
      <c r="A122" s="1"/>
      <c r="B122" s="1"/>
      <c r="C122" s="1"/>
      <c r="E122" s="7"/>
      <c r="F122" s="1"/>
      <c r="G122" s="1"/>
      <c r="H122" s="1"/>
    </row>
    <row r="123" spans="1:8" x14ac:dyDescent="0.3">
      <c r="A123" s="1"/>
      <c r="B123" s="1"/>
      <c r="C123" s="1"/>
      <c r="E123" s="7"/>
      <c r="F123" s="1"/>
      <c r="G123" s="1"/>
      <c r="H123" s="1"/>
    </row>
    <row r="124" spans="1:8" x14ac:dyDescent="0.3">
      <c r="A124" s="1"/>
      <c r="B124" s="1"/>
      <c r="C124" s="1"/>
      <c r="E124" s="7"/>
      <c r="F124" s="1"/>
      <c r="G124" s="1"/>
      <c r="H124" s="1"/>
    </row>
    <row r="125" spans="1:8" x14ac:dyDescent="0.3">
      <c r="A125" s="1"/>
      <c r="B125" s="1"/>
      <c r="C125" s="1"/>
      <c r="E125" s="7"/>
      <c r="F125" s="1"/>
      <c r="G125" s="1"/>
      <c r="H125" s="1"/>
    </row>
    <row r="126" spans="1:8" x14ac:dyDescent="0.3">
      <c r="A126" s="1"/>
      <c r="B126" s="1"/>
      <c r="C126" s="1"/>
      <c r="E126" s="7"/>
      <c r="F126" s="1"/>
      <c r="G126" s="1"/>
      <c r="H126" s="1"/>
    </row>
    <row r="127" spans="1:8" x14ac:dyDescent="0.3">
      <c r="A127" s="1"/>
      <c r="B127" s="1"/>
      <c r="C127" s="1"/>
      <c r="E127" s="7"/>
      <c r="F127" s="1"/>
      <c r="G127" s="1"/>
      <c r="H127" s="1"/>
    </row>
    <row r="128" spans="1:8" x14ac:dyDescent="0.3">
      <c r="A128" s="1"/>
      <c r="B128" s="1"/>
      <c r="C128" s="1"/>
      <c r="E128" s="7"/>
      <c r="F128" s="1"/>
      <c r="G128" s="1"/>
      <c r="H128" s="1"/>
    </row>
    <row r="129" spans="1:8" x14ac:dyDescent="0.3">
      <c r="A129" s="1"/>
      <c r="B129" s="1"/>
      <c r="C129" s="1"/>
      <c r="E129" s="7"/>
      <c r="F129" s="1"/>
      <c r="G129" s="1"/>
      <c r="H129" s="1"/>
    </row>
    <row r="130" spans="1:8" x14ac:dyDescent="0.3">
      <c r="A130" s="1"/>
      <c r="B130" s="1"/>
      <c r="C130" s="1"/>
      <c r="E130" s="7"/>
      <c r="F130" s="1"/>
      <c r="G130" s="1"/>
      <c r="H130" s="1"/>
    </row>
    <row r="131" spans="1:8" x14ac:dyDescent="0.3">
      <c r="A131" s="1"/>
      <c r="B131" s="1"/>
      <c r="C131" s="1"/>
      <c r="E131" s="7"/>
      <c r="F131" s="1"/>
      <c r="G131" s="1"/>
      <c r="H131" s="1"/>
    </row>
    <row r="132" spans="1:8" x14ac:dyDescent="0.3">
      <c r="A132" s="1"/>
      <c r="B132" s="1"/>
      <c r="C132" s="1"/>
      <c r="E132" s="7"/>
      <c r="F132" s="1"/>
      <c r="G132" s="1"/>
      <c r="H132" s="1"/>
    </row>
    <row r="133" spans="1:8" x14ac:dyDescent="0.3">
      <c r="A133" s="1"/>
      <c r="B133" s="1"/>
      <c r="C133" s="1"/>
      <c r="E133" s="7"/>
      <c r="F133" s="1"/>
      <c r="G133" s="1"/>
      <c r="H133" s="1"/>
    </row>
    <row r="134" spans="1:8" x14ac:dyDescent="0.3">
      <c r="A134" s="1"/>
      <c r="B134" s="1"/>
      <c r="C134" s="1"/>
      <c r="E134" s="7"/>
      <c r="F134" s="1"/>
      <c r="G134" s="1"/>
      <c r="H134" s="1"/>
    </row>
    <row r="135" spans="1:8" x14ac:dyDescent="0.3">
      <c r="A135" s="1"/>
      <c r="B135" s="1"/>
      <c r="C135" s="1"/>
      <c r="E135" s="7"/>
      <c r="F135" s="1"/>
      <c r="G135" s="1"/>
      <c r="H135" s="1"/>
    </row>
    <row r="136" spans="1:8" x14ac:dyDescent="0.3">
      <c r="A136" s="1"/>
      <c r="B136" s="1"/>
      <c r="C136" s="1"/>
      <c r="E136" s="7"/>
      <c r="F136" s="1"/>
      <c r="G136" s="1"/>
      <c r="H136" s="1"/>
    </row>
    <row r="137" spans="1:8" x14ac:dyDescent="0.3">
      <c r="A137" s="1"/>
      <c r="B137" s="1"/>
      <c r="C137" s="1"/>
      <c r="E137" s="7"/>
      <c r="F137" s="1"/>
      <c r="G137" s="1"/>
      <c r="H137" s="1"/>
    </row>
    <row r="138" spans="1:8" x14ac:dyDescent="0.3">
      <c r="A138" s="1"/>
      <c r="B138" s="1"/>
      <c r="C138" s="1"/>
      <c r="E138" s="7"/>
      <c r="F138" s="1"/>
      <c r="G138" s="1"/>
      <c r="H138" s="1"/>
    </row>
    <row r="139" spans="1:8" x14ac:dyDescent="0.3">
      <c r="A139" s="1"/>
      <c r="B139" s="1"/>
      <c r="C139" s="1"/>
      <c r="E139" s="7"/>
      <c r="F139" s="1"/>
      <c r="G139" s="1"/>
      <c r="H139" s="1"/>
    </row>
    <row r="140" spans="1:8" x14ac:dyDescent="0.3">
      <c r="A140" s="1"/>
      <c r="B140" s="1"/>
      <c r="C140" s="1"/>
      <c r="E140" s="7"/>
      <c r="F140" s="1"/>
      <c r="G140" s="1"/>
      <c r="H140" s="1"/>
    </row>
    <row r="141" spans="1:8" x14ac:dyDescent="0.3">
      <c r="A141" s="1"/>
      <c r="B141" s="1"/>
      <c r="C141" s="1"/>
      <c r="E141" s="7"/>
      <c r="F141" s="1"/>
      <c r="G141" s="1"/>
      <c r="H141" s="1"/>
    </row>
    <row r="142" spans="1:8" x14ac:dyDescent="0.3">
      <c r="A142" s="1"/>
      <c r="B142" s="1"/>
      <c r="C142" s="1"/>
      <c r="E142" s="7"/>
      <c r="F142" s="1"/>
      <c r="G142" s="1"/>
      <c r="H14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AD8138lst</vt:lpstr>
      <vt:lpstr>巴伦2</vt:lpstr>
      <vt:lpstr>巴伦1</vt:lpstr>
      <vt:lpstr>实测相位</vt:lpstr>
      <vt:lpstr>ADC零点测试</vt:lpstr>
      <vt:lpstr>AD8138 RIGOL</vt:lpstr>
      <vt:lpstr>巴伦 RIGOL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姚琳</dc:creator>
  <cp:lastModifiedBy>琳 姚</cp:lastModifiedBy>
  <dcterms:created xsi:type="dcterms:W3CDTF">2015-06-05T18:19:34Z</dcterms:created>
  <dcterms:modified xsi:type="dcterms:W3CDTF">2024-12-08T11:27:41Z</dcterms:modified>
</cp:coreProperties>
</file>