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venzych/Documents/Data Analytics Homework/"/>
    </mc:Choice>
  </mc:AlternateContent>
  <xr:revisionPtr revIDLastSave="0" documentId="13_ncr:1_{665FD403-A48C-0D43-8000-EB5DB55A7D4B}" xr6:coauthVersionLast="46" xr6:coauthVersionMax="46" xr10:uidLastSave="{00000000-0000-0000-0000-000000000000}"/>
  <bookViews>
    <workbookView xWindow="0" yWindow="0" windowWidth="28800" windowHeight="18000" activeTab="5" xr2:uid="{00000000-000D-0000-FFFF-FFFF00000000}"/>
  </bookViews>
  <sheets>
    <sheet name="Kickstart Data" sheetId="1" r:id="rId1"/>
    <sheet name="Category Pivot" sheetId="3" r:id="rId2"/>
    <sheet name="Sub-Category Pivot" sheetId="4" r:id="rId3"/>
    <sheet name="Date Pivot" sheetId="5" r:id="rId4"/>
    <sheet name="Bonus1" sheetId="7" r:id="rId5"/>
    <sheet name="Bonus2" sheetId="9" r:id="rId6"/>
  </sheets>
  <definedNames>
    <definedName name="_xlnm._FilterDatabase" localSheetId="0" hidden="1">'Kickstart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" i="9" l="1"/>
  <c r="G10" i="9"/>
  <c r="H9" i="9"/>
  <c r="G9" i="9"/>
  <c r="H8" i="9"/>
  <c r="G8" i="9"/>
  <c r="H7" i="9"/>
  <c r="G7" i="9"/>
  <c r="H6" i="9"/>
  <c r="G6" i="9"/>
  <c r="H5" i="9"/>
  <c r="G5" i="9"/>
  <c r="D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13" i="7"/>
  <c r="B12" i="7"/>
  <c r="B11" i="7"/>
  <c r="B10" i="7"/>
  <c r="B9" i="7"/>
  <c r="B8" i="7"/>
  <c r="B7" i="7"/>
  <c r="B6" i="7"/>
  <c r="B5" i="7"/>
  <c r="B4" i="7"/>
  <c r="B3" i="7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2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3" i="1"/>
  <c r="P4" i="1"/>
  <c r="P5" i="1"/>
  <c r="P6" i="1"/>
  <c r="P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7" i="1"/>
  <c r="O8" i="1"/>
  <c r="O9" i="1"/>
  <c r="O3" i="1"/>
  <c r="O4" i="1"/>
  <c r="O5" i="1"/>
  <c r="O2" i="1"/>
  <c r="E11" i="7" l="1"/>
  <c r="G11" i="7" s="1"/>
  <c r="E6" i="7"/>
  <c r="G6" i="7" s="1"/>
  <c r="E10" i="7"/>
  <c r="G10" i="7" s="1"/>
  <c r="E9" i="7"/>
  <c r="F9" i="7" s="1"/>
  <c r="E7" i="7"/>
  <c r="G7" i="7" s="1"/>
  <c r="E8" i="7"/>
  <c r="F8" i="7" s="1"/>
  <c r="E12" i="7"/>
  <c r="G12" i="7" s="1"/>
  <c r="E13" i="7"/>
  <c r="F13" i="7" s="1"/>
  <c r="E5" i="7"/>
  <c r="F5" i="7" s="1"/>
  <c r="E4" i="7"/>
  <c r="G4" i="7" s="1"/>
  <c r="E3" i="7"/>
  <c r="F3" i="7" s="1"/>
  <c r="E2" i="7"/>
  <c r="H2" i="7" s="1"/>
  <c r="F7" i="7" l="1"/>
  <c r="H11" i="7"/>
  <c r="F11" i="7"/>
  <c r="G9" i="7"/>
  <c r="F10" i="7"/>
  <c r="H10" i="7"/>
  <c r="H7" i="7"/>
  <c r="H6" i="7"/>
  <c r="F6" i="7"/>
  <c r="H12" i="7"/>
  <c r="H9" i="7"/>
  <c r="F12" i="7"/>
  <c r="H8" i="7"/>
  <c r="G8" i="7"/>
  <c r="H4" i="7"/>
  <c r="F2" i="7"/>
  <c r="G5" i="7"/>
  <c r="G2" i="7"/>
  <c r="H13" i="7"/>
  <c r="H5" i="7"/>
  <c r="G13" i="7"/>
  <c r="H3" i="7"/>
  <c r="G3" i="7"/>
  <c r="F4" i="7"/>
</calcChain>
</file>

<file path=xl/sharedStrings.xml><?xml version="1.0" encoding="utf-8"?>
<sst xmlns="http://schemas.openxmlformats.org/spreadsheetml/2006/main" count="28547" uniqueCount="8408">
  <si>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</si>
  <si>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</si>
  <si>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</si>
  <si>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</si>
  <si>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</si>
  <si>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</si>
  <si>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</si>
  <si>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</si>
  <si>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</si>
  <si>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</si>
  <si>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</si>
  <si>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</si>
  <si>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</si>
  <si>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</si>
  <si>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</si>
  <si>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</si>
  <si>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</si>
  <si>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</si>
  <si>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</si>
  <si>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</si>
  <si>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</si>
  <si>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</si>
  <si>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</si>
  <si>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</si>
  <si>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</si>
  <si>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</si>
  <si>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</si>
  <si>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</si>
  <si>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</si>
  <si>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</si>
  <si>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</si>
  <si>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</si>
  <si>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</si>
  <si>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</si>
  <si>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</si>
  <si>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</si>
  <si>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</si>
  <si>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</si>
  <si>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</si>
  <si>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</si>
  <si>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</si>
  <si>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</si>
  <si>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</si>
  <si>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</si>
  <si>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</si>
  <si>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</si>
  <si>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</si>
  <si>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</si>
  <si>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</si>
  <si>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</si>
  <si>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</si>
  <si>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</si>
  <si>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</si>
  <si>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</si>
  <si>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</si>
  <si>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</si>
  <si>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</si>
  <si>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</si>
  <si>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</si>
  <si>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</si>
  <si>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</si>
  <si>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</si>
  <si>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</si>
  <si>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</si>
  <si>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</si>
  <si>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</si>
  <si>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</si>
  <si>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</si>
  <si>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</si>
  <si>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</si>
  <si>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</si>
  <si>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</si>
  <si>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</si>
  <si>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</si>
  <si>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</si>
  <si>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</si>
  <si>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</si>
  <si>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</si>
  <si>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</si>
  <si>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</si>
  <si>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</si>
  <si>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</si>
  <si>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</si>
  <si>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</si>
  <si>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</si>
  <si>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</si>
  <si>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</si>
  <si>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</si>
  <si>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</si>
  <si>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</si>
  <si>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</si>
  <si>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</si>
  <si>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</si>
  <si>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</si>
  <si>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</si>
  <si>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</si>
  <si>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</si>
  <si>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</si>
  <si>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</si>
  <si>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</si>
  <si>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</si>
  <si>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</si>
  <si>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</si>
  <si>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</si>
  <si>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</si>
  <si>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</si>
  <si>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</si>
  <si>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</si>
  <si>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</si>
  <si>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</si>
  <si>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</si>
  <si>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</si>
  <si>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</si>
  <si>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</si>
  <si>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</si>
  <si>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</si>
  <si>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</si>
  <si>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</si>
  <si>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</si>
  <si>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</si>
  <si>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</si>
  <si>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</si>
  <si>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</si>
  <si>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</si>
  <si>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</si>
  <si>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</si>
  <si>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</si>
  <si>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</si>
  <si>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</si>
  <si>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</si>
  <si>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</si>
  <si>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</si>
  <si>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</si>
  <si>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</si>
  <si>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</si>
  <si>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</si>
  <si>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</si>
  <si>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</si>
  <si>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</si>
  <si>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</si>
  <si>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</si>
  <si>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</si>
  <si>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</si>
  <si>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</si>
  <si>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</si>
  <si>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</si>
  <si>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</si>
  <si>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</si>
  <si>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</si>
  <si>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</si>
  <si>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</si>
  <si>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</si>
  <si>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</si>
  <si>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</si>
  <si>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</si>
  <si>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</si>
  <si>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</si>
  <si>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</si>
  <si>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</si>
  <si>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</si>
  <si>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</si>
  <si>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</si>
  <si>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</si>
  <si>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</si>
  <si>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</si>
  <si>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</si>
  <si>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</si>
  <si>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</si>
  <si>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</si>
  <si>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</si>
  <si>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</si>
  <si>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</si>
  <si>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</si>
  <si>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</si>
  <si>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</si>
  <si>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</si>
  <si>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</si>
  <si>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</si>
  <si>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</si>
  <si>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</si>
  <si>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</si>
  <si>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</si>
  <si>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</si>
  <si>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</si>
  <si>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</si>
  <si>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</si>
  <si>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</si>
  <si>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</si>
  <si>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</si>
  <si>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</si>
  <si>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</si>
  <si>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</si>
  <si>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</si>
  <si>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</si>
  <si>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</si>
  <si>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</si>
  <si>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</si>
  <si>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</si>
  <si>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</si>
  <si>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</si>
  <si>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</si>
  <si>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</si>
  <si>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</si>
  <si>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</si>
  <si>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</si>
  <si>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</si>
  <si>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</si>
  <si>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</si>
  <si>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</si>
  <si>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</si>
  <si>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</si>
  <si>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</si>
  <si>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</si>
  <si>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</si>
  <si>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</si>
  <si>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</si>
  <si>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</si>
  <si>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</si>
  <si>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</si>
  <si>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</si>
  <si>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</si>
  <si>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</si>
  <si>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</si>
  <si>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</si>
  <si>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</si>
  <si>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</si>
  <si>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</si>
  <si>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</si>
  <si>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</si>
  <si>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</si>
  <si>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</si>
  <si>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</si>
  <si>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</si>
  <si>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</si>
  <si>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</si>
  <si>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</si>
  <si>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</si>
  <si>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</si>
  <si>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</si>
  <si>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</si>
  <si>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</si>
  <si>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</si>
  <si>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</si>
  <si>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</si>
  <si>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</si>
  <si>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</si>
  <si>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</si>
  <si>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</si>
  <si>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</si>
  <si>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</si>
  <si>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</si>
  <si>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</si>
  <si>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</si>
  <si>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</si>
  <si>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</si>
  <si>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</si>
  <si>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</si>
  <si>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</si>
  <si>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</si>
  <si>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</si>
  <si>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</si>
  <si>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</si>
  <si>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</si>
  <si>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</si>
  <si>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</si>
  <si>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</si>
  <si>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</si>
  <si>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</si>
  <si>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</si>
  <si>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</si>
  <si>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</si>
  <si>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</si>
  <si>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</si>
  <si>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</si>
  <si>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</si>
  <si>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</si>
  <si>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</si>
  <si>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</si>
  <si>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</si>
  <si>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</si>
  <si>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</si>
  <si>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</si>
  <si>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</si>
  <si>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</si>
  <si>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</si>
  <si>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</si>
  <si>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</si>
  <si>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</si>
  <si>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</si>
  <si>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</si>
  <si>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</si>
  <si>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</si>
  <si>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</si>
  <si>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</si>
  <si>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</si>
  <si>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</si>
  <si>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</si>
  <si>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</si>
  <si>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</si>
  <si>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</si>
  <si>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</si>
  <si>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</si>
  <si>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</si>
  <si>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</si>
  <si>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</si>
  <si>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</si>
  <si>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</si>
  <si>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</si>
  <si>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</si>
  <si>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</si>
  <si>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</si>
  <si>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</si>
  <si>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</si>
  <si>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</si>
  <si>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</si>
  <si>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</si>
  <si>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</si>
  <si>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</si>
  <si>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</si>
  <si>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</si>
  <si>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</si>
  <si>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</si>
  <si>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</si>
  <si>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</si>
  <si>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</si>
  <si>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</si>
  <si>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</si>
  <si>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</si>
  <si>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</si>
  <si>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</si>
  <si>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</si>
  <si>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</si>
  <si>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</si>
  <si>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</si>
  <si>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</si>
  <si>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</si>
  <si>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</si>
  <si>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</si>
  <si>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</si>
  <si>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</si>
  <si>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</si>
  <si>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</si>
  <si>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</si>
  <si>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</si>
  <si>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</si>
  <si>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</si>
  <si>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</si>
  <si>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</si>
  <si>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</si>
  <si>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</si>
  <si>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</si>
  <si>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</si>
  <si>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</si>
  <si>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</si>
  <si>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</si>
  <si>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</si>
  <si>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</si>
  <si>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</si>
  <si>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</si>
  <si>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</si>
  <si>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</si>
  <si>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</si>
  <si>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</si>
  <si>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</si>
  <si>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</si>
  <si>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</si>
  <si>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</si>
  <si>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</si>
  <si>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</si>
  <si>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</si>
  <si>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</si>
  <si>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</si>
  <si>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</si>
  <si>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</si>
  <si>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</si>
  <si>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</si>
  <si>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</si>
  <si>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</si>
  <si>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</si>
  <si>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</si>
  <si>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</si>
  <si>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</si>
  <si>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</si>
  <si>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</si>
  <si>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</si>
  <si>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</si>
  <si>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</si>
  <si>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</si>
  <si>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</si>
  <si>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</si>
  <si>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</si>
  <si>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</si>
  <si>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</si>
  <si>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</si>
  <si>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</si>
  <si>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</si>
  <si>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</si>
  <si>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</si>
  <si>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</si>
  <si>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</si>
  <si>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</si>
  <si>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</si>
  <si>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</si>
  <si>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</si>
  <si>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</si>
  <si>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</si>
  <si>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</si>
  <si>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</si>
  <si>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</si>
  <si>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</si>
  <si>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</si>
  <si>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</si>
  <si>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</si>
  <si>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</si>
  <si>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</si>
  <si>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</si>
  <si>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</si>
  <si>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</si>
  <si>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</si>
  <si>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</si>
  <si>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</si>
  <si>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</si>
  <si>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</si>
  <si>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</si>
  <si>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</si>
  <si>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</si>
  <si>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</si>
  <si>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</si>
  <si>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</si>
  <si>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</si>
  <si>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</si>
  <si>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</si>
  <si>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</si>
  <si>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</si>
  <si>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</si>
  <si>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</si>
  <si>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</si>
  <si>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</si>
  <si>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</si>
  <si>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</si>
  <si>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</si>
  <si>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</si>
  <si>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</si>
  <si>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</si>
  <si>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</si>
  <si>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</si>
  <si>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</si>
  <si>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</si>
  <si>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</si>
  <si>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</si>
  <si>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</si>
  <si>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</si>
  <si>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</si>
  <si>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</si>
  <si>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</si>
  <si>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</si>
  <si>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</si>
  <si>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</si>
  <si>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</si>
  <si>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</si>
  <si>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</si>
  <si>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</si>
  <si>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</si>
  <si>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</si>
  <si>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</si>
  <si>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</si>
  <si>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</si>
  <si>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</si>
  <si>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</si>
  <si>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</si>
  <si>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</si>
  <si>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</si>
  <si>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</si>
  <si>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</si>
  <si>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</si>
  <si>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</si>
  <si>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</si>
  <si>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</si>
  <si>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</si>
  <si>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</si>
  <si>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</si>
  <si>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</si>
  <si>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</si>
  <si>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</si>
  <si>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</si>
  <si>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</si>
  <si>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</si>
  <si>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</si>
  <si>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</si>
  <si>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</si>
  <si>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</si>
  <si>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</si>
  <si>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</si>
  <si>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</si>
  <si>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</si>
  <si>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</si>
  <si>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</si>
  <si>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</si>
  <si>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</si>
  <si>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</si>
  <si>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</si>
  <si>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</si>
  <si>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</si>
  <si>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</si>
  <si>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</si>
  <si>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</si>
  <si>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</si>
  <si>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</si>
  <si>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</si>
  <si>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</si>
  <si>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</si>
  <si>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</si>
  <si>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</si>
  <si>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</si>
  <si>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</si>
  <si>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</si>
  <si>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</si>
  <si>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</si>
  <si>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</si>
  <si>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</si>
  <si>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</si>
  <si>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</si>
  <si>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</si>
  <si>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</si>
  <si>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</si>
  <si>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</si>
  <si>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</si>
  <si>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</si>
  <si>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</si>
  <si>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</si>
  <si>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</si>
  <si>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</si>
  <si>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</si>
  <si>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</si>
  <si>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</si>
  <si>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</si>
  <si>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</si>
  <si>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</si>
  <si>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</si>
  <si>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</si>
  <si>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</si>
  <si>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</si>
  <si>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</si>
  <si>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</si>
  <si>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</si>
  <si>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</si>
  <si>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</si>
  <si>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</si>
  <si>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</si>
  <si>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</si>
  <si>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</si>
  <si>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</si>
  <si>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</si>
  <si>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</si>
  <si>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</si>
  <si>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</si>
  <si>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</si>
  <si>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</si>
  <si>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</si>
  <si>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</si>
  <si>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</si>
  <si>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</si>
  <si>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</si>
  <si>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</si>
  <si>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</si>
  <si>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</si>
  <si>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</si>
  <si>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</si>
  <si>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</si>
  <si>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</si>
  <si>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</si>
  <si>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</si>
  <si>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</si>
  <si>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</si>
  <si>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</si>
  <si>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</si>
  <si>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</si>
  <si>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</si>
  <si>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</si>
  <si>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</si>
  <si>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</si>
  <si>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</si>
  <si>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</si>
  <si>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</si>
  <si>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</si>
  <si>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</si>
  <si>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</si>
  <si>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</si>
  <si>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</si>
  <si>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</si>
  <si>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</si>
  <si>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</si>
  <si>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</si>
  <si>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</si>
  <si>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</si>
  <si>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</si>
  <si>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</si>
  <si>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</si>
  <si>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</si>
  <si>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</si>
  <si>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</si>
  <si>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</si>
  <si>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</si>
  <si>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</si>
  <si>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</si>
  <si>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</si>
  <si>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</si>
  <si>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</si>
  <si>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</si>
  <si>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</si>
  <si>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</si>
  <si>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</si>
  <si>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</si>
  <si>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</si>
  <si>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</si>
  <si>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</si>
  <si>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</si>
  <si>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</si>
  <si>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</si>
  <si>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</si>
  <si>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</si>
  <si>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</si>
  <si>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</si>
  <si>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</si>
  <si>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</si>
  <si>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</si>
  <si>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</si>
  <si>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</si>
  <si>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</si>
  <si>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</si>
  <si>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</si>
  <si>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</si>
  <si>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</si>
  <si>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</si>
  <si>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</si>
  <si>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</si>
  <si>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</si>
  <si>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</si>
  <si>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</si>
  <si>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</si>
  <si>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</si>
  <si>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</si>
  <si>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</si>
  <si>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</si>
  <si>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</si>
  <si>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</si>
  <si>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</si>
  <si>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</si>
  <si>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</si>
  <si>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</si>
  <si>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</si>
  <si>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</si>
  <si>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</si>
  <si>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</si>
  <si>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</si>
  <si>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</si>
  <si>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</si>
  <si>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</si>
  <si>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</si>
  <si>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</si>
  <si>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</si>
  <si>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</si>
  <si>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</si>
  <si>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</si>
  <si>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</si>
  <si>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</si>
  <si>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</si>
  <si>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</si>
  <si>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</si>
  <si>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</si>
  <si>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</si>
  <si>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</si>
  <si>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</si>
  <si>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</si>
  <si>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</si>
  <si>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</si>
  <si>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</si>
  <si>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</si>
  <si>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</si>
  <si>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</si>
  <si>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</si>
  <si>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</si>
  <si>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</si>
  <si>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</si>
  <si>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</si>
  <si>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</si>
  <si>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</si>
  <si>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</si>
  <si>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</si>
  <si>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</si>
  <si>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</si>
  <si>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</si>
  <si>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</si>
  <si>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</si>
  <si>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</si>
  <si>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</si>
  <si>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</si>
  <si>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</si>
  <si>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</si>
  <si>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</si>
  <si>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</si>
  <si>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</si>
  <si>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</si>
  <si>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</si>
  <si>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</si>
  <si>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</si>
  <si>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</si>
  <si>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</si>
  <si>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</si>
  <si>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</si>
  <si>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</si>
  <si>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</si>
  <si>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</si>
  <si>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</si>
  <si>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</si>
  <si>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</si>
  <si>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</si>
  <si>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</si>
  <si>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</si>
  <si>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</si>
  <si>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</si>
  <si>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</si>
  <si>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</si>
  <si>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</si>
  <si>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</si>
  <si>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</si>
  <si>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</si>
  <si>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</si>
  <si>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</si>
  <si>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</si>
  <si>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</si>
  <si>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</si>
  <si>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</si>
  <si>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</si>
  <si>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</si>
  <si>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</si>
  <si>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</si>
  <si>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</si>
  <si>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</si>
  <si>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</si>
  <si>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</si>
  <si>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</si>
  <si>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</si>
  <si>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</si>
  <si>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</si>
  <si>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</si>
  <si>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</si>
  <si>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</si>
  <si>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</si>
  <si>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</si>
  <si>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</si>
  <si>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</si>
  <si>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</si>
  <si>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</si>
  <si>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</si>
  <si>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</si>
  <si>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</si>
  <si>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</si>
  <si>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</si>
  <si>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</si>
  <si>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</si>
  <si>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</si>
  <si>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</si>
  <si>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</si>
  <si>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</si>
  <si>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</si>
  <si>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</si>
  <si>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</si>
  <si>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</si>
  <si>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</si>
  <si>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</si>
  <si>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</si>
  <si>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</si>
  <si>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</si>
  <si>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</si>
  <si>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</si>
  <si>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</si>
  <si>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</si>
  <si>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</si>
  <si>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</si>
  <si>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</si>
  <si>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</si>
  <si>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</si>
  <si>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</si>
  <si>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</si>
  <si>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</si>
  <si>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</si>
  <si>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</si>
  <si>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</si>
  <si>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</si>
  <si>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</si>
  <si>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</si>
  <si>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</si>
  <si>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</si>
  <si>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</si>
  <si>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</si>
  <si>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</si>
  <si>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</si>
  <si>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</si>
  <si>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</si>
  <si>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</si>
  <si>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</si>
  <si>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</si>
  <si>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</si>
  <si>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</si>
  <si>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</si>
  <si>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</si>
  <si>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</si>
  <si>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</si>
  <si>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</si>
  <si>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</si>
  <si>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</si>
  <si>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</si>
  <si>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</si>
  <si>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</si>
  <si>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</si>
  <si>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</si>
  <si>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</si>
  <si>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</si>
  <si>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</si>
  <si>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</si>
  <si>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</si>
  <si>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</si>
  <si>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</si>
  <si>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</si>
  <si>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</si>
  <si>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</si>
  <si>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</si>
  <si>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</si>
  <si>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</si>
  <si>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</si>
  <si>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</si>
  <si>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</si>
  <si>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</si>
  <si>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</si>
  <si>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</si>
  <si>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</si>
  <si>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</si>
  <si>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</si>
  <si>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</si>
  <si>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</si>
  <si>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</si>
  <si>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</si>
  <si>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</si>
  <si>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</si>
  <si>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</si>
  <si>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</si>
  <si>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</si>
  <si>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</si>
  <si>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</si>
  <si>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</si>
  <si>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</si>
  <si>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</si>
  <si>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</si>
  <si>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</si>
  <si>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</si>
  <si>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</si>
  <si>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</si>
  <si>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</si>
  <si>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</si>
  <si>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</si>
  <si>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</si>
  <si>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</si>
  <si>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</si>
  <si>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</si>
  <si>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</si>
  <si>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</si>
  <si>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</si>
  <si>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</si>
  <si>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</si>
  <si>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</si>
  <si>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</si>
  <si>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</si>
  <si>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</si>
  <si>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</si>
  <si>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</si>
  <si>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</si>
  <si>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</si>
  <si>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</si>
  <si>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</si>
  <si>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</si>
  <si>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</si>
  <si>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</si>
  <si>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</si>
  <si>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</si>
  <si>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</si>
  <si>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</si>
  <si>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</si>
  <si>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</si>
  <si>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</si>
  <si>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</si>
  <si>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</si>
  <si>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</si>
  <si>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</si>
  <si>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</si>
  <si>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</si>
  <si>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</si>
  <si>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</si>
  <si>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</si>
  <si>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</si>
  <si>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</si>
  <si>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</si>
  <si>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</si>
  <si>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</si>
  <si>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</si>
  <si>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</si>
  <si>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</si>
  <si>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</si>
  <si>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</si>
  <si>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</si>
  <si>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</si>
  <si>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</si>
  <si>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</si>
  <si>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</si>
  <si>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</si>
  <si>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</si>
  <si>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</si>
  <si>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</si>
  <si>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</si>
  <si>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</si>
  <si>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</si>
  <si>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</si>
  <si>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</si>
  <si>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</si>
  <si>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</si>
  <si>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</si>
  <si>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</si>
  <si>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</si>
  <si>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</si>
  <si>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</si>
  <si>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</si>
  <si>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</si>
  <si>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</si>
  <si>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</si>
  <si>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</si>
  <si>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</si>
  <si>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</si>
  <si>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</si>
  <si>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</si>
  <si>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</si>
  <si>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</si>
  <si>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</si>
  <si>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</si>
  <si>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</si>
  <si>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</si>
  <si>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</si>
  <si>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</si>
  <si>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</si>
  <si>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</si>
  <si>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</si>
  <si>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</si>
  <si>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</si>
  <si>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</si>
  <si>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</si>
  <si>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</si>
  <si>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</si>
  <si>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</si>
  <si>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</si>
  <si>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</si>
  <si>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</si>
  <si>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</si>
  <si>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</si>
  <si>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</si>
  <si>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</si>
  <si>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</si>
  <si>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</si>
  <si>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</si>
  <si>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</si>
  <si>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</si>
  <si>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</si>
  <si>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</si>
  <si>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</si>
  <si>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</si>
  <si>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</si>
  <si>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</si>
  <si>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</si>
  <si>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</si>
  <si>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</si>
  <si>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</si>
  <si>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</si>
  <si>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</si>
  <si>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</si>
  <si>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</si>
  <si>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</si>
  <si>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</si>
  <si>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</si>
  <si>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</si>
  <si>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</si>
  <si>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</si>
  <si>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</si>
  <si>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</si>
  <si>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</si>
  <si>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</si>
  <si>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</si>
  <si>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</si>
  <si>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</si>
  <si>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</si>
  <si>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</si>
  <si>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</si>
  <si>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</si>
  <si>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</si>
  <si>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</si>
  <si>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</si>
  <si>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</si>
  <si>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</si>
  <si>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</si>
  <si>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</si>
  <si>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</si>
  <si>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</si>
  <si>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</si>
  <si>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</si>
  <si>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</si>
  <si>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</si>
  <si>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</si>
  <si>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</si>
  <si>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</si>
  <si>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</si>
  <si>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</si>
  <si>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</si>
  <si>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</si>
  <si>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</si>
  <si>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</si>
  <si>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</si>
  <si>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</si>
  <si>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</si>
  <si>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</si>
  <si>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</si>
  <si>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</si>
  <si>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</si>
  <si>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</si>
  <si>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</si>
  <si>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</si>
  <si>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</si>
  <si>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</si>
  <si>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</si>
  <si>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</si>
  <si>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</si>
  <si>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</si>
  <si>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</si>
  <si>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</si>
  <si>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</si>
  <si>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</si>
  <si>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</si>
  <si>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</si>
  <si>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</si>
  <si>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</si>
  <si>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</si>
  <si>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</si>
  <si>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</si>
  <si>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</si>
  <si>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</si>
  <si>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</si>
  <si>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</si>
  <si>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</si>
  <si>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</si>
  <si>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</si>
  <si>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</si>
  <si>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</si>
  <si>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</si>
  <si>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</si>
  <si>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</si>
  <si>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</si>
  <si>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</si>
  <si>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</si>
  <si>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</si>
  <si>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</si>
  <si>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</si>
  <si>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</si>
  <si>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</si>
  <si>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</si>
  <si>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</si>
  <si>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</si>
  <si>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</si>
  <si>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</si>
  <si>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</si>
  <si>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</si>
  <si>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</si>
  <si>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</si>
  <si>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</si>
  <si>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</si>
  <si>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</si>
  <si>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</si>
  <si>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</si>
  <si>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</si>
  <si>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</si>
  <si>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</si>
  <si>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</si>
  <si>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</si>
  <si>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</si>
  <si>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</si>
  <si>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</si>
  <si>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</si>
  <si>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</si>
  <si>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</si>
  <si>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</si>
  <si>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</si>
  <si>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</si>
  <si>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</si>
  <si>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</si>
  <si>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</si>
  <si>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</si>
  <si>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</si>
  <si>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</si>
  <si>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</si>
  <si>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</si>
  <si>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</si>
  <si>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</si>
  <si>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</si>
  <si>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</si>
  <si>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</si>
  <si>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</si>
  <si>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</si>
  <si>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</si>
  <si>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</si>
  <si>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</si>
  <si>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</si>
  <si>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</si>
  <si>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</si>
  <si>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</si>
  <si>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</si>
  <si>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</si>
  <si>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</si>
  <si>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</si>
  <si>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</si>
  <si>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</si>
  <si>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</si>
  <si>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</si>
  <si>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</si>
  <si>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</si>
  <si>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</si>
  <si>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</si>
  <si>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</si>
  <si>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</si>
  <si>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</si>
  <si>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</si>
  <si>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</si>
  <si>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</si>
  <si>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</si>
  <si>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</si>
  <si>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</si>
  <si>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</si>
  <si>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</si>
  <si>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</si>
  <si>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</si>
  <si>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</si>
  <si>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</si>
  <si>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</si>
  <si>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</si>
  <si>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</si>
  <si>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</si>
  <si>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</si>
  <si>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</si>
  <si>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</si>
  <si>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</si>
  <si>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</si>
  <si>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</si>
  <si>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</si>
  <si>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</si>
  <si>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</si>
  <si>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</si>
  <si>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</si>
  <si>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</si>
  <si>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</si>
  <si>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</si>
  <si>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</si>
  <si>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</si>
  <si>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</si>
  <si>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</si>
  <si>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</si>
  <si>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</si>
  <si>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</si>
  <si>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</si>
  <si>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</si>
  <si>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</si>
  <si>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</si>
  <si>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</si>
  <si>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</si>
  <si>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</si>
  <si>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</si>
  <si>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</si>
  <si>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</si>
  <si>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</si>
  <si>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</si>
  <si>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</si>
  <si>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</si>
  <si>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</si>
  <si>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</si>
  <si>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</si>
  <si>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</si>
  <si>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</si>
  <si>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</si>
  <si>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</si>
  <si>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</si>
  <si>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</si>
  <si>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</si>
  <si>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</si>
  <si>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</si>
  <si>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</si>
  <si>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</si>
  <si>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</si>
  <si>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</si>
  <si>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</si>
  <si>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</si>
  <si>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</si>
  <si>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</si>
  <si>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</si>
  <si>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</si>
  <si>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</si>
  <si>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</si>
  <si>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</si>
  <si>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</si>
  <si>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</si>
  <si>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</si>
  <si>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</si>
  <si>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</si>
  <si>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</si>
  <si>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</si>
  <si>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</si>
  <si>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</si>
  <si>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</si>
  <si>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</si>
  <si>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</si>
  <si>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</si>
  <si>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</si>
  <si>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</si>
  <si>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</si>
  <si>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</si>
  <si>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</si>
  <si>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</si>
  <si>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</si>
  <si>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</si>
  <si>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</si>
  <si>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</si>
  <si>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</si>
  <si>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</si>
  <si>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</si>
  <si>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</si>
  <si>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</si>
  <si>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</si>
  <si>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</si>
  <si>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</si>
  <si>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</si>
  <si>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</si>
  <si>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</si>
  <si>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</si>
  <si>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</si>
  <si>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</si>
  <si>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</si>
  <si>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</si>
  <si>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</si>
  <si>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</si>
  <si>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</si>
  <si>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</si>
  <si>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</si>
  <si>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</si>
  <si>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</si>
  <si>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</si>
  <si>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</si>
  <si>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</si>
  <si>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</si>
  <si>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</si>
  <si>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</si>
  <si>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</si>
  <si>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</si>
  <si>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</si>
  <si>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</si>
  <si>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</si>
  <si>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</si>
  <si>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</si>
  <si>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</si>
  <si>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</si>
  <si>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</si>
  <si>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</si>
  <si>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</si>
  <si>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</si>
  <si>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</si>
  <si>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</si>
  <si>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</si>
  <si>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</si>
  <si>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</si>
  <si>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</si>
  <si>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</si>
  <si>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</si>
  <si>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</si>
  <si>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</si>
  <si>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</si>
  <si>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</si>
  <si>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</si>
  <si>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</si>
  <si>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</si>
  <si>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</si>
  <si>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</si>
  <si>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</si>
  <si>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</si>
  <si>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</si>
  <si>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</si>
  <si>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</si>
  <si>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</si>
  <si>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</si>
  <si>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</si>
  <si>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</si>
  <si>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</si>
  <si>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</si>
  <si>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</si>
  <si>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</si>
  <si>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</si>
  <si>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</si>
  <si>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</si>
  <si>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</si>
  <si>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</si>
  <si>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</si>
  <si>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</si>
  <si>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</si>
  <si>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</si>
  <si>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</si>
  <si>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</si>
  <si>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</si>
  <si>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</si>
  <si>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</si>
  <si>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</si>
  <si>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</si>
  <si>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</si>
  <si>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</si>
  <si>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</si>
  <si>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</si>
  <si>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</si>
  <si>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</si>
  <si>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</si>
  <si>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</si>
  <si>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</si>
  <si>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</si>
  <si>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</si>
  <si>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</si>
  <si>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</si>
  <si>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</si>
  <si>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</si>
  <si>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</si>
  <si>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</si>
  <si>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</si>
  <si>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</si>
  <si>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</si>
  <si>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</si>
  <si>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</si>
  <si>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</si>
  <si>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</si>
  <si>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</si>
  <si>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</si>
  <si>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</si>
  <si>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</si>
  <si>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</si>
  <si>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</si>
  <si>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</si>
  <si>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</si>
  <si>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</si>
  <si>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</si>
  <si>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</si>
  <si>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</si>
  <si>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</si>
  <si>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</si>
  <si>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</si>
  <si>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</si>
  <si>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</si>
  <si>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</si>
  <si>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</si>
  <si>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</si>
  <si>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</si>
  <si>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</si>
  <si>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</si>
  <si>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</si>
  <si>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</si>
  <si>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</si>
  <si>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</si>
  <si>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</si>
  <si>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</si>
  <si>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</si>
  <si>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</si>
  <si>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</si>
  <si>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</si>
  <si>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</si>
  <si>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</si>
  <si>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</si>
  <si>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</si>
  <si>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</si>
  <si>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</si>
  <si>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</si>
  <si>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</si>
  <si>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</si>
  <si>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</si>
  <si>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</si>
  <si>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</si>
  <si>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</si>
  <si>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</si>
  <si>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</si>
  <si>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</si>
  <si>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</si>
  <si>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</si>
  <si>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</si>
  <si>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</si>
  <si>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</si>
  <si>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</si>
  <si>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</si>
  <si>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</si>
  <si>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</si>
  <si>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</si>
  <si>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</si>
  <si>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</si>
  <si>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</si>
  <si>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</si>
  <si>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</si>
  <si>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</si>
  <si>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</si>
  <si>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</si>
  <si>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</si>
  <si>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</si>
  <si>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</si>
  <si>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</si>
  <si>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</si>
  <si>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</si>
  <si>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</si>
  <si>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</si>
  <si>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</si>
  <si>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</si>
  <si>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</si>
  <si>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</si>
  <si>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</si>
  <si>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</si>
  <si>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</si>
  <si>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</si>
  <si>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</si>
  <si>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</si>
  <si>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</si>
  <si>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</si>
  <si>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</si>
  <si>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</si>
  <si>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</si>
  <si>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</si>
  <si>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</si>
  <si>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</si>
  <si>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</si>
  <si>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</si>
  <si>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</si>
  <si>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</si>
  <si>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</si>
  <si>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</si>
  <si>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</si>
  <si>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</si>
  <si>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</si>
  <si>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</si>
  <si>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</si>
  <si>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</si>
  <si>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</si>
  <si>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</si>
  <si>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</si>
  <si>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</si>
  <si>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</si>
  <si>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</si>
  <si>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</si>
  <si>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</si>
  <si>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</si>
  <si>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</si>
  <si>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</si>
  <si>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</si>
  <si>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</si>
  <si>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</si>
  <si>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</si>
  <si>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</si>
  <si>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</si>
  <si>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</si>
  <si>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</si>
  <si>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</si>
  <si>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</si>
  <si>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</si>
  <si>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</si>
  <si>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</si>
  <si>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</si>
  <si>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</si>
  <si>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</si>
  <si>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</si>
  <si>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</si>
  <si>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</si>
  <si>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</si>
  <si>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</si>
  <si>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</si>
  <si>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</si>
  <si>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</si>
  <si>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</si>
  <si>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</si>
  <si>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</si>
  <si>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</si>
  <si>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</si>
  <si>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</si>
  <si>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</si>
  <si>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</si>
  <si>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</si>
  <si>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</si>
  <si>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</si>
  <si>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</si>
  <si>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</si>
  <si>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</si>
  <si>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</si>
  <si>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</si>
  <si>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</si>
  <si>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</si>
  <si>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</si>
  <si>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</si>
  <si>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</si>
  <si>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</si>
  <si>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</si>
  <si>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</si>
  <si>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</si>
  <si>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</si>
  <si>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</si>
  <si>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</si>
  <si>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</si>
  <si>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</si>
  <si>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</si>
  <si>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</si>
  <si>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</si>
  <si>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</si>
  <si>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</si>
  <si>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</si>
  <si>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</si>
  <si>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</si>
  <si>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</si>
  <si>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</si>
  <si>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</si>
  <si>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</si>
  <si>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</si>
  <si>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</si>
  <si>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</si>
  <si>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</si>
  <si>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</si>
  <si>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</si>
  <si>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</si>
  <si>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</si>
  <si>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</si>
  <si>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</si>
  <si>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</si>
  <si>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</si>
  <si>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</si>
  <si>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</si>
  <si>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</si>
  <si>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</si>
  <si>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</si>
  <si>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</si>
  <si>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</si>
  <si>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</si>
  <si>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</si>
  <si>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</si>
  <si>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</si>
  <si>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</si>
  <si>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</si>
  <si>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</si>
  <si>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</si>
  <si>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</si>
  <si>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</si>
  <si>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</si>
  <si>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</si>
  <si>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</si>
  <si>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</si>
  <si>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</si>
  <si>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</si>
  <si>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</si>
  <si>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</si>
  <si>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</si>
  <si>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</si>
  <si>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</si>
  <si>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</si>
  <si>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</si>
  <si>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</si>
  <si>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</si>
  <si>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</si>
  <si>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</si>
  <si>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</si>
  <si>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</si>
  <si>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</si>
  <si>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</si>
  <si>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</si>
  <si>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</si>
  <si>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</si>
  <si>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</si>
  <si>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</si>
  <si>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</si>
  <si>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</si>
  <si>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</si>
  <si>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</si>
  <si>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</si>
  <si>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</si>
  <si>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</si>
  <si>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</si>
  <si>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</si>
  <si>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</si>
  <si>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</si>
  <si>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</si>
  <si>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</si>
  <si>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</si>
  <si>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</si>
  <si>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</si>
  <si>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</si>
  <si>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</si>
  <si>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</si>
  <si>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</si>
  <si>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</si>
  <si>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</si>
  <si>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</si>
  <si>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</si>
  <si>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</si>
  <si>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</si>
  <si>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</si>
  <si>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</si>
  <si>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</si>
  <si>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</si>
  <si>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</si>
  <si>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</si>
  <si>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</si>
  <si>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</si>
  <si>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</si>
  <si>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</si>
  <si>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</si>
  <si>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</si>
  <si>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</si>
  <si>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</si>
  <si>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</si>
  <si>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</si>
  <si>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</si>
  <si>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</si>
  <si>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</si>
  <si>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</si>
  <si>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</si>
  <si>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</si>
  <si>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</si>
  <si>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</si>
  <si>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</si>
  <si>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</si>
  <si>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</si>
  <si>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</si>
  <si>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</si>
  <si>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</si>
  <si>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</si>
  <si>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</si>
  <si>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</si>
  <si>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</si>
  <si>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</si>
  <si>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</si>
  <si>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</si>
  <si>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</si>
  <si>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</si>
  <si>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</si>
  <si>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</si>
  <si>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</si>
  <si>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</si>
  <si>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</si>
  <si>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</si>
  <si>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</si>
  <si>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</si>
  <si>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</si>
  <si>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</si>
  <si>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</si>
  <si>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</si>
  <si>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</si>
  <si>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</si>
  <si>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</si>
  <si>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</si>
  <si>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</si>
  <si>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</si>
  <si>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</si>
  <si>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</si>
  <si>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</si>
  <si>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</si>
  <si>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</si>
  <si>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</si>
  <si>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</si>
  <si>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</si>
  <si>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</si>
  <si>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</si>
  <si>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</si>
  <si>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</si>
  <si>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</si>
  <si>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</si>
  <si>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</si>
  <si>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</si>
  <si>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</si>
  <si>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</si>
  <si>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</si>
  <si>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</si>
  <si>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</si>
  <si>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</si>
  <si>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</si>
  <si>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</si>
  <si>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</si>
  <si>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</si>
  <si>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</si>
  <si>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</si>
  <si>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</si>
  <si>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</si>
  <si>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</si>
  <si>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</si>
  <si>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</si>
  <si>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</si>
  <si>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</si>
  <si>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</si>
  <si>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</si>
  <si>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</si>
  <si>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</si>
  <si>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</si>
  <si>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</si>
  <si>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</si>
  <si>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</si>
  <si>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</si>
  <si>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</si>
  <si>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</si>
  <si>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</si>
  <si>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</si>
  <si>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</si>
  <si>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</si>
  <si>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</si>
  <si>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</si>
  <si>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</si>
  <si>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</si>
  <si>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</si>
  <si>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</si>
  <si>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</si>
  <si>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</si>
  <si>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</si>
  <si>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</si>
  <si>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</si>
  <si>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</si>
  <si>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</si>
  <si>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</si>
  <si>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</si>
  <si>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</si>
  <si>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</si>
  <si>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</si>
  <si>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</si>
  <si>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</si>
  <si>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</si>
  <si>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</si>
  <si>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</si>
  <si>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</si>
  <si>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</si>
  <si>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</si>
  <si>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</si>
  <si>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</si>
  <si>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</si>
  <si>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</si>
  <si>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</si>
  <si>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</si>
  <si>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</si>
  <si>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</si>
  <si>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</si>
  <si>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</si>
  <si>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</si>
  <si>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</si>
  <si>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</si>
  <si>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</si>
  <si>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</si>
  <si>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</si>
  <si>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</si>
  <si>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</si>
  <si>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</si>
  <si>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</si>
  <si>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</si>
  <si>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</si>
  <si>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</si>
  <si>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</si>
  <si>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</si>
  <si>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</si>
  <si>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</si>
  <si>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</si>
  <si>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</si>
  <si>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</si>
  <si>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</si>
  <si>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</si>
  <si>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</si>
  <si>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</si>
  <si>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</si>
  <si>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</si>
  <si>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</si>
  <si>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</si>
  <si>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</si>
  <si>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</si>
  <si>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</si>
  <si>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</si>
  <si>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</si>
  <si>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</si>
  <si>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</si>
  <si>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</si>
  <si>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</si>
  <si>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</si>
  <si>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</si>
  <si>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</si>
  <si>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</si>
  <si>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</si>
  <si>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</si>
  <si>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</si>
  <si>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</si>
  <si>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</si>
  <si>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</si>
  <si>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</si>
  <si>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</si>
  <si>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</si>
  <si>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</si>
  <si>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</si>
  <si>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</si>
  <si>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</si>
  <si>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</si>
  <si>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</si>
  <si>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</si>
  <si>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</si>
  <si>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</si>
  <si>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</si>
  <si>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</si>
  <si>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</si>
  <si>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</si>
  <si>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</si>
  <si>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</si>
  <si>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</si>
  <si>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</si>
  <si>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</si>
  <si>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</si>
  <si>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</si>
  <si>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</si>
  <si>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</si>
  <si>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</si>
  <si>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</si>
  <si>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</si>
  <si>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</si>
  <si>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</si>
  <si>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</si>
  <si>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</si>
  <si>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</si>
  <si>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</si>
  <si>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</si>
  <si>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</si>
  <si>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</si>
  <si>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</si>
  <si>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</si>
  <si>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</si>
  <si>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</si>
  <si>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</si>
  <si>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</si>
  <si>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</si>
  <si>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</si>
  <si>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</si>
  <si>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</si>
  <si>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</si>
  <si>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</si>
  <si>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</si>
  <si>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</si>
  <si>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</si>
  <si>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</si>
  <si>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</si>
  <si>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</si>
  <si>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</si>
  <si>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</si>
  <si>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</si>
  <si>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</si>
  <si>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</si>
  <si>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</si>
  <si>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</si>
  <si>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</si>
  <si>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</si>
  <si>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</si>
  <si>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</si>
  <si>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</si>
  <si>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</si>
  <si>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</si>
  <si>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</si>
  <si>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</si>
  <si>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</si>
  <si>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</si>
  <si>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</si>
  <si>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</si>
  <si>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</si>
  <si>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</si>
  <si>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</si>
  <si>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</si>
  <si>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</si>
  <si>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</si>
  <si>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</si>
  <si>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</si>
  <si>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</si>
  <si>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</si>
  <si>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</si>
  <si>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</si>
  <si>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</si>
  <si>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</si>
  <si>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</si>
  <si>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</si>
  <si>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</si>
  <si>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</si>
  <si>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</si>
  <si>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</si>
  <si>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</si>
  <si>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</si>
  <si>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</si>
  <si>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</si>
  <si>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</si>
  <si>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</si>
  <si>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</si>
  <si>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</si>
  <si>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</si>
  <si>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</si>
  <si>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</si>
  <si>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</si>
  <si>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</si>
  <si>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</si>
  <si>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</si>
  <si>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</si>
  <si>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</si>
  <si>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</si>
  <si>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</si>
  <si>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</si>
  <si>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</si>
  <si>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</si>
  <si>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</si>
  <si>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</si>
  <si>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</si>
  <si>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</si>
  <si>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</si>
  <si>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</si>
  <si>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</si>
  <si>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</si>
  <si>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</si>
  <si>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</si>
  <si>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</si>
  <si>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</si>
  <si>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</si>
  <si>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</si>
  <si>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</si>
  <si>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</si>
  <si>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</si>
  <si>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</si>
  <si>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</si>
  <si>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</si>
  <si>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</si>
  <si>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</si>
  <si>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</si>
  <si>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</si>
  <si>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</si>
  <si>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</si>
  <si>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</si>
  <si>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</si>
  <si>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</si>
  <si>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</si>
  <si>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</si>
  <si>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</si>
  <si>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</si>
  <si>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</si>
  <si>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</si>
  <si>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</si>
  <si>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</si>
  <si>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</si>
  <si>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</si>
  <si>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</si>
  <si>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</si>
  <si>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</si>
  <si>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</si>
  <si>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</si>
  <si>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</si>
  <si>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</si>
  <si>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</si>
  <si>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</si>
  <si>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</si>
  <si>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</si>
  <si>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</si>
  <si>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</si>
  <si>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</si>
  <si>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</si>
  <si>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</si>
  <si>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</si>
  <si>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</si>
  <si>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</si>
  <si>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</si>
  <si>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</si>
  <si>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</si>
  <si>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</si>
  <si>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</si>
  <si>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</si>
  <si>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</si>
  <si>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</si>
  <si>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</si>
  <si>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</si>
  <si>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</si>
  <si>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</si>
  <si>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</si>
  <si>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</si>
  <si>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</si>
  <si>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</si>
  <si>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</si>
  <si>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</si>
  <si>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</si>
  <si>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</si>
  <si>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</si>
  <si>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</si>
  <si>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</si>
  <si>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</si>
  <si>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</si>
  <si>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</si>
  <si>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</si>
  <si>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</si>
  <si>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</si>
  <si>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</si>
  <si>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</si>
  <si>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</si>
  <si>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</si>
  <si>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</si>
  <si>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</si>
  <si>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</si>
  <si>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</si>
  <si>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</si>
  <si>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</si>
  <si>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</si>
  <si>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</si>
  <si>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</si>
  <si>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</si>
  <si>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</si>
  <si>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</si>
  <si>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</si>
  <si>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</si>
  <si>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</si>
  <si>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</si>
  <si>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</si>
  <si>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</si>
  <si>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</si>
  <si>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</si>
  <si>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</si>
  <si>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</si>
  <si>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</si>
  <si>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</si>
  <si>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</si>
  <si>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</si>
  <si>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</si>
  <si>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</si>
  <si>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</si>
  <si>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</si>
  <si>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</si>
  <si>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</si>
  <si>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</si>
  <si>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</si>
  <si>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</si>
  <si>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</si>
  <si>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</si>
  <si>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</si>
  <si>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</si>
  <si>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</si>
  <si>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</si>
  <si>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</si>
  <si>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</si>
  <si>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</si>
  <si>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</si>
  <si>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</si>
  <si>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</si>
  <si>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</si>
  <si>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</si>
  <si>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</si>
  <si>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</si>
  <si>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</si>
  <si>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</si>
  <si>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</si>
  <si>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</si>
  <si>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</si>
  <si>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</si>
  <si>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</si>
  <si>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</si>
  <si>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</si>
  <si>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</si>
  <si>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</si>
  <si>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</si>
  <si>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</si>
  <si>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</si>
  <si>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</si>
  <si>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</si>
  <si>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</si>
  <si>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</si>
  <si>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</si>
  <si>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</si>
  <si>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</si>
  <si>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</si>
  <si>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</si>
  <si>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</si>
  <si>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</si>
  <si>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</si>
  <si>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</si>
  <si>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</si>
  <si>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</si>
  <si>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</si>
  <si>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</si>
  <si>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</si>
  <si>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</si>
  <si>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</si>
  <si>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</si>
  <si>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</si>
  <si>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</si>
  <si>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</si>
  <si>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</si>
  <si>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</si>
  <si>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</si>
  <si>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</si>
  <si>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</si>
  <si>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</si>
  <si>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</si>
  <si>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</si>
  <si>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</si>
  <si>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</si>
  <si>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</si>
  <si>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</si>
  <si>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</si>
  <si>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</si>
  <si>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</si>
  <si>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</si>
  <si>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</si>
  <si>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</si>
  <si>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</si>
  <si>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</si>
  <si>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</si>
  <si>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</si>
  <si>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</si>
  <si>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</si>
  <si>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</si>
  <si>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</si>
  <si>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</si>
  <si>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</si>
  <si>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</si>
  <si>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</si>
  <si>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</si>
  <si>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</si>
  <si>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</si>
  <si>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</si>
  <si>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</si>
  <si>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</si>
  <si>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</si>
  <si>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</si>
  <si>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</si>
  <si>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</si>
  <si>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</si>
  <si>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</si>
  <si>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</si>
  <si>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</si>
  <si>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</si>
  <si>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</si>
  <si>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</si>
  <si>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</si>
  <si>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</si>
  <si>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</si>
  <si>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</si>
  <si>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</si>
  <si>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</si>
  <si>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</si>
  <si>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</si>
  <si>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</si>
  <si>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</si>
  <si>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</si>
  <si>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</si>
  <si>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</si>
  <si>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</si>
  <si>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</si>
  <si>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</si>
  <si>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</si>
  <si>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</si>
  <si>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</si>
  <si>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</si>
  <si>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</si>
  <si>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</si>
  <si>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</si>
  <si>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</si>
  <si>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</si>
  <si>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</si>
  <si>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</si>
  <si>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</si>
  <si>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</si>
  <si>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</si>
  <si>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</si>
  <si>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</si>
  <si>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</si>
  <si>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</si>
  <si>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</si>
  <si>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</si>
  <si>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</si>
  <si>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</si>
  <si>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</si>
  <si>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</si>
  <si>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</si>
  <si>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</si>
  <si>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</si>
  <si>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</si>
  <si>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</si>
  <si>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</si>
  <si>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</si>
  <si>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</si>
  <si>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</si>
  <si>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</si>
  <si>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</si>
  <si>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</si>
  <si>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</si>
  <si>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</si>
  <si>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</si>
  <si>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</si>
  <si>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</si>
  <si>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</si>
  <si>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</si>
  <si>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</si>
  <si>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</si>
  <si>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</si>
  <si>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</si>
  <si>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</si>
  <si>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</si>
  <si>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</si>
  <si>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</si>
  <si>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</si>
  <si>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</si>
  <si>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</si>
  <si>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</si>
  <si>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</si>
  <si>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</si>
  <si>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</si>
  <si>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</si>
  <si>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</si>
  <si>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</si>
  <si>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</si>
  <si>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</si>
  <si>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</si>
  <si>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</si>
  <si>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</si>
  <si>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</si>
  <si>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</si>
  <si>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</si>
  <si>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</si>
  <si>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</si>
  <si>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</si>
  <si>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</si>
  <si>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</si>
  <si>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</si>
  <si>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</si>
  <si>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</si>
  <si>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</si>
  <si>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</si>
  <si>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</si>
  <si>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</si>
  <si>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</si>
  <si>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</si>
  <si>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</si>
  <si>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</si>
  <si>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</si>
  <si>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</si>
  <si>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</si>
  <si>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</si>
  <si>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</si>
  <si>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</si>
  <si>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</si>
  <si>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</si>
  <si>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</si>
  <si>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</si>
  <si>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</si>
  <si>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</si>
  <si>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</si>
  <si>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</si>
  <si>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</si>
  <si>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</si>
  <si>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</si>
  <si>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</si>
  <si>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</si>
  <si>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</si>
  <si>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</si>
  <si>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</si>
  <si>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</si>
  <si>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</si>
  <si>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</si>
  <si>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</si>
  <si>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</si>
  <si>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</si>
  <si>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</si>
  <si>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</si>
  <si>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</si>
  <si>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</si>
  <si>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</si>
  <si>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</si>
  <si>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</si>
  <si>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</si>
  <si>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</si>
  <si>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</si>
  <si>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</si>
  <si>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</si>
  <si>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</si>
  <si>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</si>
  <si>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</si>
  <si>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</si>
  <si>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</si>
  <si>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</si>
  <si>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</si>
  <si>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</si>
  <si>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</si>
  <si>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</si>
  <si>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</si>
  <si>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</si>
  <si>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</si>
  <si>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</si>
  <si>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</si>
  <si>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</si>
  <si>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</si>
  <si>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</si>
  <si>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</si>
  <si>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</si>
  <si>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</si>
  <si>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</si>
  <si>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</si>
  <si>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</si>
  <si>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</si>
  <si>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</si>
  <si>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</si>
  <si>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</si>
  <si>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</si>
  <si>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</si>
  <si>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</si>
  <si>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</si>
  <si>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</si>
  <si>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</si>
  <si>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</si>
  <si>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</si>
  <si>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</si>
  <si>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</si>
  <si>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</si>
  <si>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</si>
  <si>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</si>
  <si>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</si>
  <si>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</si>
  <si>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</si>
  <si>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</si>
  <si>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</si>
  <si>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</si>
  <si>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</si>
  <si>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</si>
  <si>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</si>
  <si>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</si>
  <si>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</si>
  <si>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</si>
  <si>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</si>
  <si>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</si>
  <si>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</si>
  <si>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</si>
  <si>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</si>
  <si>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</si>
  <si>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</si>
  <si>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</si>
  <si>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</si>
  <si>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</si>
  <si>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</si>
  <si>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</si>
  <si>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</si>
  <si>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</si>
  <si>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</si>
  <si>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</si>
  <si>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</si>
  <si>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</si>
  <si>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</si>
  <si>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</si>
  <si>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</si>
  <si>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</si>
  <si>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</si>
  <si>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</si>
  <si>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</si>
  <si>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</si>
  <si>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</si>
  <si>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</si>
  <si>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</si>
  <si>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</si>
  <si>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</si>
  <si>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</si>
  <si>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</si>
  <si>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</si>
  <si>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</si>
  <si>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</si>
  <si>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</si>
  <si>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</si>
  <si>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</si>
  <si>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</si>
  <si>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</si>
  <si>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</si>
  <si>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</si>
  <si>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</si>
  <si>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</si>
  <si>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</si>
  <si>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</si>
  <si>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</si>
  <si>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</si>
  <si>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</si>
  <si>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</si>
  <si>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</si>
  <si>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</si>
  <si>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</si>
  <si>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</si>
  <si>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</si>
  <si>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</si>
  <si>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</si>
  <si>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</si>
  <si>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</si>
  <si>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</si>
  <si>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</si>
  <si>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</si>
  <si>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</si>
  <si>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</si>
  <si>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</si>
  <si>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</si>
  <si>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</si>
  <si>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</si>
  <si>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</si>
  <si>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</si>
  <si>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</si>
  <si>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</si>
  <si>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</si>
  <si>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</si>
  <si>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</si>
  <si>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</si>
  <si>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</si>
  <si>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</si>
  <si>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</si>
  <si>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</si>
  <si>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</si>
  <si>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</si>
  <si>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</si>
  <si>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</si>
  <si>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</si>
  <si>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</si>
  <si>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</si>
  <si>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</si>
  <si>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</si>
  <si>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</si>
  <si>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</si>
  <si>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</si>
  <si>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</si>
  <si>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</si>
  <si>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</si>
  <si>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</si>
  <si>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</si>
  <si>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</si>
  <si>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</si>
  <si>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</si>
  <si>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</si>
  <si>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</si>
  <si>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</si>
  <si>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</si>
  <si>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</si>
  <si>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</si>
  <si>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</si>
  <si>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</si>
  <si>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</si>
  <si>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</si>
  <si>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</si>
  <si>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</si>
  <si>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</si>
  <si>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</si>
  <si>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</si>
  <si>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</si>
  <si>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</si>
  <si>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</si>
  <si>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</si>
  <si>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</si>
  <si>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</si>
  <si>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</si>
  <si>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</si>
  <si>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</si>
  <si>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</si>
  <si>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</si>
  <si>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</si>
  <si>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</si>
  <si>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</si>
  <si>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</si>
  <si>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</si>
  <si>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</si>
  <si>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</si>
  <si>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</si>
  <si>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</si>
  <si>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</si>
  <si>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</si>
  <si>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</si>
  <si>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</si>
  <si>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</si>
  <si>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</si>
  <si>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</si>
  <si>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</si>
  <si>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</si>
  <si>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</si>
  <si>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</si>
  <si>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</si>
  <si>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</si>
  <si>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</si>
  <si>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</si>
  <si>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</si>
  <si>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</si>
  <si>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</si>
  <si>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</si>
  <si>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</si>
  <si>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</si>
  <si>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</si>
  <si>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</si>
  <si>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</si>
  <si>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</si>
  <si>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</si>
  <si>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</si>
  <si>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</si>
  <si>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</si>
  <si>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</si>
  <si>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</si>
  <si>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</si>
  <si>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</si>
  <si>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</si>
  <si>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</si>
  <si>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</si>
  <si>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</si>
  <si>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</si>
  <si>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</si>
  <si>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</si>
  <si>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</si>
  <si>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</si>
  <si>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</si>
  <si>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</si>
  <si>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</si>
  <si>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</si>
  <si>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</si>
  <si>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</si>
  <si>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</si>
  <si>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</si>
  <si>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</si>
  <si>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</si>
  <si>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</si>
  <si>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</si>
  <si>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</si>
  <si>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</si>
  <si>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</si>
  <si>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</si>
  <si>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</si>
  <si>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</si>
  <si>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</si>
  <si>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</si>
  <si>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</si>
  <si>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</si>
  <si>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</si>
  <si>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</si>
  <si>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</si>
  <si>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</si>
  <si>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</si>
  <si>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</si>
  <si>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</si>
  <si>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</si>
  <si>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</si>
  <si>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</si>
  <si>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</si>
  <si>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</si>
  <si>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</si>
  <si>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</si>
  <si>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</si>
  <si>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</si>
  <si>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</si>
  <si>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</si>
  <si>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</si>
  <si>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</si>
  <si>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</si>
  <si>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</si>
  <si>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</si>
  <si>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</si>
  <si>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</si>
  <si>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</si>
  <si>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</si>
  <si>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</si>
  <si>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</si>
  <si>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</si>
  <si>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</si>
  <si>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</si>
  <si>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</si>
  <si>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</si>
  <si>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</si>
  <si>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</si>
  <si>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</si>
  <si>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</si>
  <si>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</si>
  <si>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</si>
  <si>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</si>
  <si>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</si>
  <si>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</si>
  <si>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</si>
  <si>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</si>
  <si>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</si>
  <si>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</si>
  <si>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</si>
  <si>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</si>
  <si>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</si>
  <si>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</si>
  <si>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</si>
  <si>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</si>
  <si>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</si>
  <si>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</si>
  <si>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</si>
  <si>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</si>
  <si>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</si>
  <si>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</si>
  <si>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</si>
  <si>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</si>
  <si>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</si>
  <si>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</si>
  <si>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</si>
  <si>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</si>
  <si>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</si>
  <si>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</si>
  <si>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</si>
  <si>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</si>
  <si>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</si>
  <si>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</si>
  <si>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</si>
  <si>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</si>
  <si>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</si>
  <si>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</si>
  <si>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</si>
  <si>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</si>
  <si>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</si>
  <si>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</si>
  <si>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</si>
  <si>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</si>
  <si>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</si>
  <si>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</si>
  <si>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</si>
  <si>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</si>
  <si>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</si>
  <si>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</si>
  <si>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</si>
  <si>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</si>
  <si>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</si>
  <si>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</si>
  <si>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</si>
  <si>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</si>
  <si>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</si>
  <si>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</si>
  <si>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</si>
  <si>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</si>
  <si>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</si>
  <si>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</si>
  <si>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</si>
  <si>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</si>
  <si>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</si>
  <si>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</si>
  <si>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</si>
  <si>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</si>
  <si>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</si>
  <si>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</si>
  <si>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</si>
  <si>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</si>
  <si>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</si>
  <si>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</si>
  <si>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</si>
  <si>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</si>
  <si>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</si>
  <si>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</si>
  <si>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</si>
  <si>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</si>
  <si>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</si>
  <si>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</si>
  <si>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</si>
  <si>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</si>
  <si>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</si>
  <si>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</si>
  <si>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</si>
  <si>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</si>
  <si>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</si>
  <si>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</si>
  <si>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</si>
  <si>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</si>
  <si>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</si>
  <si>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</si>
  <si>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</si>
  <si>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</si>
  <si>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</si>
  <si>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</si>
  <si>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</si>
  <si>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</si>
  <si>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</si>
  <si>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</si>
  <si>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</si>
  <si>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</si>
  <si>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</si>
  <si>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</si>
  <si>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</si>
  <si>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</si>
  <si>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</si>
  <si>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</si>
  <si>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</si>
  <si>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</si>
  <si>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</si>
  <si>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</si>
  <si>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</si>
  <si>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</si>
  <si>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</si>
  <si>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</si>
  <si>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</si>
  <si>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</si>
  <si>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</si>
  <si>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</si>
  <si>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</si>
  <si>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</si>
  <si>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</si>
  <si>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</si>
  <si>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</si>
  <si>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</si>
  <si>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</si>
  <si>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</si>
  <si>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</si>
  <si>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</si>
  <si>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</si>
  <si>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</si>
  <si>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</si>
  <si>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</si>
  <si>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</si>
  <si>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</si>
  <si>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</si>
  <si>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</si>
  <si>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</si>
  <si>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</si>
  <si>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</si>
  <si>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</si>
  <si>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</si>
  <si>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</si>
  <si>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</si>
  <si>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</si>
  <si>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</si>
  <si>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</si>
  <si>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</si>
  <si>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</si>
  <si>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</si>
  <si>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</si>
  <si>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</si>
  <si>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</si>
  <si>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</si>
  <si>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</si>
  <si>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</si>
  <si>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</si>
  <si>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</si>
  <si>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</si>
  <si>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</si>
  <si>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</si>
  <si>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</si>
  <si>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</si>
  <si>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</si>
  <si>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</si>
  <si>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</si>
  <si>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</si>
  <si>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</si>
  <si>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</si>
  <si>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</si>
  <si>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</si>
  <si>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</si>
  <si>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</si>
  <si>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</si>
  <si>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</si>
  <si>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</si>
  <si>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</si>
  <si>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</si>
  <si>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</si>
  <si>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</si>
  <si>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</si>
  <si>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</si>
  <si>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</si>
  <si>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</si>
  <si>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</si>
  <si>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</si>
  <si>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</si>
  <si>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</si>
  <si>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</si>
  <si>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</si>
  <si>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</si>
  <si>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</si>
  <si>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</si>
  <si>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</si>
  <si>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</si>
  <si>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</si>
  <si>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</si>
  <si>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</si>
  <si>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</si>
  <si>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</si>
  <si>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</si>
  <si>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</si>
  <si>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</si>
  <si>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</si>
  <si>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</si>
  <si>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</si>
  <si>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</si>
  <si>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</si>
  <si>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</si>
  <si>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</si>
  <si>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</si>
  <si>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</si>
  <si>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</si>
  <si>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</si>
  <si>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</si>
  <si>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</si>
  <si>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</si>
  <si>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</si>
  <si>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</si>
  <si>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</si>
  <si>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</si>
  <si>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</si>
  <si>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</si>
  <si>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</si>
  <si>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</si>
  <si>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</si>
  <si>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</si>
  <si>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</si>
  <si>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</si>
  <si>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</si>
  <si>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</si>
  <si>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</si>
  <si>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</si>
  <si>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</si>
  <si>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</si>
  <si>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</si>
  <si>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</si>
  <si>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</si>
  <si>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</si>
  <si>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</si>
  <si>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</si>
  <si>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</si>
  <si>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</si>
  <si>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</si>
  <si>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</si>
  <si>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</si>
  <si>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</si>
  <si>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</si>
  <si>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</si>
  <si>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</si>
  <si>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</si>
  <si>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</si>
  <si>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</si>
  <si>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</si>
  <si>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</si>
  <si>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</si>
  <si>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</si>
  <si>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</si>
  <si>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</si>
  <si>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</si>
  <si>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</si>
  <si>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</si>
  <si>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</si>
  <si>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</si>
  <si>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</si>
  <si>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</si>
  <si>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</si>
  <si>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</si>
  <si>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</si>
  <si>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</si>
  <si>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</si>
  <si>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</si>
  <si>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</si>
  <si>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</si>
  <si>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</si>
  <si>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</si>
  <si>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</si>
  <si>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</si>
  <si>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</si>
  <si>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</si>
  <si>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</si>
  <si>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</si>
  <si>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</si>
  <si>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</si>
  <si>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</si>
  <si>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</si>
  <si>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</si>
  <si>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</si>
  <si>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</si>
  <si>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</si>
  <si>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</si>
  <si>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</si>
  <si>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</si>
  <si>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</si>
  <si>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</si>
  <si>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</si>
  <si>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</si>
  <si>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</si>
  <si>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</si>
  <si>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</si>
  <si>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</si>
  <si>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</si>
  <si>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</si>
  <si>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</si>
  <si>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</si>
  <si>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</si>
  <si>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</si>
  <si>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</si>
  <si>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</si>
  <si>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</si>
  <si>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</si>
  <si>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</si>
  <si>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</si>
  <si>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</si>
  <si>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</si>
  <si>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</si>
  <si>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</si>
  <si>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</si>
  <si>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</si>
  <si>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</si>
  <si>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</si>
  <si>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</si>
  <si>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</si>
  <si>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</si>
  <si>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</si>
  <si>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</si>
  <si>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</si>
  <si>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</si>
  <si>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</si>
  <si>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</si>
  <si>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</si>
  <si>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</si>
  <si>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</si>
  <si>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</si>
  <si>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</si>
  <si>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</si>
  <si>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</si>
  <si>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</si>
  <si>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</si>
  <si>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</si>
  <si>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</si>
  <si>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</si>
  <si>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</si>
  <si>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</si>
  <si>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</si>
  <si>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</si>
  <si>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</si>
  <si>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</si>
  <si>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</si>
  <si>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</si>
  <si>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</si>
  <si>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</si>
  <si>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</si>
  <si>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</si>
  <si>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</si>
  <si>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</si>
  <si>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</si>
  <si>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</si>
  <si>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</si>
  <si>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</si>
  <si>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</si>
  <si>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</si>
  <si>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</si>
  <si>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</si>
  <si>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</si>
  <si>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</si>
  <si>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</si>
  <si>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</si>
  <si>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</si>
  <si>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</si>
  <si>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</si>
  <si>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</si>
  <si>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</si>
  <si>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</si>
  <si>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</si>
  <si>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</si>
  <si>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</si>
  <si>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</si>
  <si>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</si>
  <si>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</si>
  <si>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</si>
  <si>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</si>
  <si>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</si>
  <si>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</si>
  <si>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</si>
  <si>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</si>
  <si>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</si>
  <si>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</si>
  <si>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</si>
  <si>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</si>
  <si>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</si>
  <si>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</si>
  <si>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</si>
  <si>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</si>
  <si>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</si>
  <si>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</si>
  <si>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</si>
  <si>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</si>
  <si>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</si>
  <si>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</si>
  <si>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</si>
  <si>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</si>
  <si>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</si>
  <si>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</si>
  <si>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</si>
  <si>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</si>
  <si>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</si>
  <si>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</si>
  <si>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</si>
  <si>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</si>
  <si>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</si>
  <si>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</si>
  <si>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</si>
  <si>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</si>
  <si>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</si>
  <si>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</si>
  <si>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</si>
  <si>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</si>
  <si>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</si>
  <si>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</si>
  <si>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</si>
  <si>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</si>
  <si>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</si>
  <si>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</si>
  <si>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</si>
  <si>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</si>
  <si>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</si>
  <si>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</si>
  <si>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</si>
  <si>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</si>
  <si>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</si>
  <si>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</si>
  <si>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</si>
  <si>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</si>
  <si>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</si>
  <si>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</si>
  <si>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</si>
  <si>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</si>
  <si>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</si>
  <si>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</si>
  <si>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</si>
  <si>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</si>
  <si>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</si>
  <si>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</si>
  <si>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</si>
  <si>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</si>
  <si>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</si>
  <si>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</si>
  <si>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</si>
  <si>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</si>
  <si>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</si>
  <si>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</si>
  <si>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</si>
  <si>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</si>
  <si>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</si>
  <si>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</si>
  <si>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</si>
  <si>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</si>
  <si>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</si>
  <si>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</si>
  <si>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</si>
  <si>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</si>
  <si>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</si>
  <si>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</si>
  <si>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</si>
  <si>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</si>
  <si>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</si>
  <si>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</si>
  <si>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</si>
  <si>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</si>
  <si>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</si>
  <si>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</si>
  <si>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</si>
  <si>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</si>
  <si>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</si>
  <si>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</si>
  <si>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</si>
  <si>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</si>
  <si>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</si>
  <si>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</si>
  <si>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</si>
  <si>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</si>
  <si>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</si>
  <si>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</si>
  <si>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</si>
  <si>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</si>
  <si>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</si>
  <si>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</si>
  <si>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</si>
  <si>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</si>
  <si>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</si>
  <si>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</si>
  <si>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</si>
  <si>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</si>
  <si>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</si>
  <si>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</si>
  <si>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</si>
  <si>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</si>
  <si>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</si>
  <si>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</si>
  <si>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</si>
  <si>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</si>
  <si>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</si>
  <si>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</si>
  <si>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</si>
  <si>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</si>
  <si>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</si>
  <si>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</si>
  <si>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</si>
  <si>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</si>
  <si>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</si>
  <si>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</si>
  <si>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</si>
  <si>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</si>
  <si>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</si>
  <si>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</si>
  <si>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</si>
  <si>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</si>
  <si>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</si>
  <si>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</si>
  <si>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</si>
  <si>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</si>
  <si>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</si>
  <si>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</si>
  <si>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</si>
  <si>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</si>
  <si>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</si>
  <si>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</si>
  <si>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</si>
  <si>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</si>
  <si>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</si>
  <si>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</si>
  <si>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</si>
  <si>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</si>
  <si>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</si>
  <si>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</si>
  <si>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</si>
  <si>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</si>
  <si>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</si>
  <si>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</si>
  <si>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</si>
  <si>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</si>
  <si>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</si>
  <si>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</si>
  <si>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</si>
  <si>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</si>
  <si>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</si>
  <si>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</si>
  <si>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</si>
  <si>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</si>
  <si>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</si>
  <si>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</si>
  <si>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</si>
  <si>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</si>
  <si>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</si>
  <si>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</si>
  <si>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</si>
  <si>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</si>
  <si>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</si>
  <si>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</si>
  <si>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</si>
  <si>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</si>
  <si>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</si>
  <si>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</si>
  <si>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</si>
  <si>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</si>
  <si>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</si>
  <si>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</si>
  <si>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</si>
  <si>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</si>
  <si>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</si>
  <si>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</si>
  <si>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</si>
  <si>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</si>
  <si>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</si>
  <si>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</si>
  <si>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</si>
  <si>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</si>
  <si>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</si>
  <si>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</si>
  <si>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</si>
  <si>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</si>
  <si>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</si>
  <si>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</si>
  <si>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</si>
  <si>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</si>
  <si>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</si>
  <si>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</si>
  <si>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</si>
  <si>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</si>
  <si>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</si>
  <si>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</si>
  <si>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</si>
  <si>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</si>
  <si>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</si>
  <si>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</si>
  <si>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</si>
  <si>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</si>
  <si>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</si>
  <si>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</si>
  <si>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</si>
  <si>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</si>
  <si>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</si>
  <si>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</si>
  <si>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</si>
  <si>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</si>
  <si>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</si>
  <si>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</si>
  <si>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</si>
  <si>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</si>
  <si>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</si>
  <si>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</si>
  <si>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</si>
  <si>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</si>
  <si>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</si>
  <si>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</si>
  <si>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</si>
  <si>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</si>
  <si>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</si>
  <si>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</si>
  <si>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</si>
  <si>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</si>
  <si>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</si>
  <si>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</si>
  <si>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</si>
  <si>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</si>
  <si>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</si>
  <si>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</si>
  <si>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</si>
  <si>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</si>
  <si>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</si>
  <si>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</si>
  <si>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</si>
  <si>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</si>
  <si>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</si>
  <si>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</si>
  <si>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</si>
  <si>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</si>
  <si>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</si>
  <si>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</si>
  <si>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</si>
  <si>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</si>
  <si>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</si>
  <si>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</si>
  <si>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</si>
  <si>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</si>
  <si>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</si>
  <si>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</si>
  <si>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</si>
  <si>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</si>
  <si>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</si>
  <si>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</si>
  <si>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</si>
  <si>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</si>
  <si>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</si>
  <si>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</si>
  <si>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</si>
  <si>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</si>
  <si>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</si>
  <si>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</si>
  <si>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</si>
  <si>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</si>
  <si>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</si>
  <si>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</si>
  <si>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</si>
  <si>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</si>
  <si>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</si>
  <si>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</si>
  <si>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</si>
  <si>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</si>
  <si>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</si>
  <si>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</si>
  <si>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</si>
  <si>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</si>
  <si>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</si>
  <si>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</si>
  <si>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</si>
  <si>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</si>
  <si>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</si>
  <si>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</si>
  <si>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</si>
  <si>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</si>
  <si>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</si>
  <si>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</si>
  <si>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</si>
  <si>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</si>
  <si>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</si>
  <si>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</si>
  <si>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</si>
  <si>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</si>
  <si>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</si>
  <si>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</si>
  <si>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</si>
  <si>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</si>
  <si>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</si>
  <si>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</si>
  <si>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</si>
  <si>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</si>
  <si>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</si>
  <si>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</si>
  <si>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</si>
  <si>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</si>
  <si>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</si>
  <si>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</si>
  <si>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</si>
  <si>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</si>
  <si>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</si>
  <si>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</si>
  <si>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</si>
  <si>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</si>
  <si>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</si>
  <si>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</si>
  <si>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</si>
  <si>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</si>
  <si>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</si>
  <si>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</si>
  <si>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</si>
  <si>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</si>
  <si>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</si>
  <si>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</si>
  <si>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</si>
  <si>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</si>
  <si>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</si>
  <si>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</si>
  <si>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</si>
  <si>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</si>
  <si>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</si>
  <si>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</si>
  <si>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</si>
  <si>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</si>
  <si>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</si>
  <si>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</si>
  <si>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</si>
  <si>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</si>
  <si>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</si>
  <si>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</si>
  <si>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</si>
  <si>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</si>
  <si>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</si>
  <si>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</si>
  <si>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</si>
  <si>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</si>
  <si>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</si>
  <si>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</si>
  <si>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</si>
  <si>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</si>
  <si>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</si>
  <si>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</si>
  <si>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</si>
  <si>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</si>
  <si>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</si>
  <si>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</si>
  <si>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</si>
  <si>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</si>
  <si>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</si>
  <si>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</si>
  <si>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</si>
  <si>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</si>
  <si>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</si>
  <si>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</si>
  <si>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</si>
  <si>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</si>
  <si>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</si>
  <si>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</si>
  <si>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</si>
  <si>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</si>
  <si>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</si>
  <si>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</si>
  <si>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</si>
  <si>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</si>
  <si>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</si>
  <si>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</si>
  <si>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</si>
  <si>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</si>
  <si>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</si>
  <si>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</si>
  <si>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</si>
  <si>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</si>
  <si>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</si>
  <si>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</si>
  <si>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</si>
  <si>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</si>
  <si>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</si>
  <si>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</si>
  <si>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</si>
  <si>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</si>
  <si>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</si>
  <si>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</si>
  <si>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</si>
  <si>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</si>
  <si>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</si>
  <si>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</si>
  <si>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</si>
  <si>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</si>
  <si>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</si>
  <si>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</si>
  <si>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</si>
  <si>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</si>
  <si>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</si>
  <si>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</si>
  <si>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</si>
  <si>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</si>
  <si>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</si>
  <si>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</si>
  <si>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</si>
  <si>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</si>
  <si>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</si>
  <si>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</si>
  <si>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</si>
  <si>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</si>
  <si>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</si>
  <si>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</si>
  <si>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</si>
  <si>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</si>
  <si>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</si>
  <si>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</si>
  <si>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</si>
  <si>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</si>
  <si>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</si>
  <si>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</si>
  <si>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</si>
  <si>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</si>
  <si>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</si>
  <si>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</si>
  <si>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</si>
  <si>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</si>
  <si>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</si>
  <si>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</si>
  <si>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</si>
  <si>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</si>
  <si>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</si>
  <si>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</si>
  <si>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</si>
  <si>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</si>
  <si>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</si>
  <si>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</si>
  <si>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</si>
  <si>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</si>
  <si>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</si>
  <si>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</si>
  <si>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</si>
  <si>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</si>
  <si>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</si>
  <si>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</si>
  <si>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</si>
  <si>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</si>
  <si>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</si>
  <si>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</si>
  <si>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</si>
  <si>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</si>
  <si>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</si>
  <si>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</si>
  <si>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</si>
  <si>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</si>
  <si>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</si>
  <si>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</si>
  <si>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</si>
  <si>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</si>
  <si>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</si>
  <si>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</si>
  <si>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</si>
  <si>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</si>
  <si>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</si>
  <si>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</si>
  <si>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</si>
  <si>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</si>
  <si>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</si>
  <si>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</si>
  <si>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</si>
  <si>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</si>
  <si>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</si>
  <si>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</si>
  <si>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</si>
  <si>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</si>
  <si>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</si>
  <si>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</si>
  <si>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</si>
  <si>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</si>
  <si>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</si>
  <si>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</si>
  <si>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</si>
  <si>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</si>
  <si>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</si>
  <si>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</si>
  <si>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</si>
  <si>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</si>
  <si>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</si>
  <si>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</si>
  <si>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</si>
  <si>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</si>
  <si>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</si>
  <si>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</si>
  <si>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</si>
  <si>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</si>
  <si>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</si>
  <si>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</si>
  <si>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</si>
  <si>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</si>
  <si>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</si>
  <si>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</si>
  <si>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</si>
  <si>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</si>
  <si>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</si>
  <si>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</si>
  <si>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</si>
  <si>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</si>
  <si>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</si>
  <si>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</si>
  <si>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</si>
  <si>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</si>
  <si>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</si>
  <si>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</si>
  <si>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</si>
  <si>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</si>
  <si>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</si>
  <si>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</si>
  <si>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</si>
  <si>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</si>
  <si>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</si>
  <si>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</si>
  <si>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</si>
  <si>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</si>
  <si>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</si>
  <si>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</si>
  <si>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</si>
  <si>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</si>
  <si>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</si>
  <si>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</si>
  <si>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</si>
  <si>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</si>
  <si>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</si>
  <si>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</si>
  <si>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</si>
  <si>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</si>
  <si>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</si>
  <si>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</si>
  <si>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</si>
  <si>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</si>
  <si>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</si>
  <si>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</si>
  <si>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</si>
  <si>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</si>
  <si>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</si>
  <si>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</si>
  <si>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</si>
  <si>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</si>
  <si>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</si>
  <si>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</si>
  <si>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</si>
  <si>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</si>
  <si>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</si>
  <si>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</si>
  <si>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</si>
  <si>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</si>
  <si>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</si>
  <si>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</si>
  <si>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</si>
  <si>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</si>
  <si>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</si>
  <si>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</si>
  <si>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</si>
  <si>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</si>
  <si>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</si>
  <si>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</si>
  <si>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</si>
  <si>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</si>
  <si>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</si>
  <si>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</si>
  <si>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</si>
  <si>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</si>
  <si>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</si>
  <si>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</si>
  <si>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</si>
  <si>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</si>
  <si>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</si>
  <si>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</si>
  <si>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</si>
  <si>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</si>
  <si>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</si>
  <si>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</si>
  <si>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</si>
  <si>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</si>
  <si>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</si>
  <si>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</si>
  <si>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</si>
  <si>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</si>
  <si>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</si>
  <si>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</si>
  <si>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</si>
  <si>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</si>
  <si>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</si>
  <si>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</si>
  <si>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</si>
  <si>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</si>
  <si>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</si>
  <si>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</si>
  <si>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</si>
  <si>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</si>
  <si>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</si>
  <si>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</si>
  <si>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</si>
  <si>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</si>
  <si>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</si>
  <si>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</si>
  <si>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</si>
  <si>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</si>
  <si>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</si>
  <si>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</si>
  <si>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</si>
  <si>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</si>
  <si>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</si>
  <si>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</si>
  <si>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</si>
  <si>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</si>
  <si>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</si>
  <si>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</si>
  <si>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</si>
  <si>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</si>
  <si>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</si>
  <si>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</si>
  <si>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</si>
  <si>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</si>
  <si>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</si>
  <si>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</si>
  <si>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</si>
  <si>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</si>
  <si>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</si>
  <si>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</si>
  <si>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</si>
  <si>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</si>
  <si>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</si>
  <si>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</si>
  <si>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</si>
  <si>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</si>
  <si>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</si>
  <si>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</si>
  <si>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</si>
  <si>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</si>
  <si>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</si>
  <si>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</si>
  <si>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</si>
  <si>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</si>
  <si>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</si>
  <si>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</si>
  <si>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</si>
  <si>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</si>
  <si>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</si>
  <si>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</si>
  <si>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</si>
  <si>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</si>
  <si>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</si>
  <si>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</si>
  <si>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</si>
  <si>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</si>
  <si>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</si>
  <si>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</si>
  <si>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</si>
  <si>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</si>
  <si>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</si>
  <si>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</si>
  <si>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</si>
  <si>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</si>
  <si>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</si>
  <si>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</si>
  <si>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</si>
  <si>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</si>
  <si>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</si>
  <si>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</si>
  <si>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</si>
  <si>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</si>
  <si>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</si>
  <si>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</si>
  <si>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</si>
  <si>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</si>
  <si>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</si>
  <si>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</si>
  <si>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</si>
  <si>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</si>
  <si>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</si>
  <si>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</si>
  <si>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</si>
  <si>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</si>
  <si>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</si>
  <si>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</si>
  <si>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</si>
  <si>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</si>
  <si>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</si>
  <si>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</si>
  <si>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</si>
  <si>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</si>
  <si>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</si>
  <si>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</si>
  <si>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</si>
  <si>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</si>
  <si>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</si>
  <si>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</si>
  <si>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</si>
  <si>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</si>
  <si>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</si>
  <si>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</si>
  <si>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</si>
  <si>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</si>
  <si>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</si>
  <si>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</si>
  <si>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</si>
  <si>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</si>
  <si>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</si>
  <si>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</si>
  <si>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</si>
  <si>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</si>
  <si>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</si>
  <si>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</si>
  <si>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</si>
  <si>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</si>
  <si>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</si>
  <si>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</si>
  <si>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</si>
  <si>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</si>
  <si>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</si>
  <si>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</si>
  <si>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</si>
  <si>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</si>
  <si>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</si>
  <si>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</si>
  <si>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</si>
  <si>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</si>
  <si>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</si>
  <si>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</si>
  <si>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</si>
  <si>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</si>
  <si>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</si>
  <si>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</si>
  <si>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</si>
  <si>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</si>
  <si>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</si>
  <si>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</si>
  <si>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</si>
  <si>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</si>
  <si>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</si>
  <si>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</si>
  <si>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</si>
  <si>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</si>
  <si>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</si>
  <si>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</si>
  <si>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</si>
  <si>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</si>
  <si>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</si>
  <si>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</si>
  <si>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</si>
  <si>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</si>
  <si>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</si>
  <si>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</si>
  <si>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</si>
  <si>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</si>
  <si>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</si>
  <si>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</si>
  <si>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</si>
  <si>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</si>
  <si>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</si>
  <si>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</si>
  <si>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</si>
  <si>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</si>
  <si>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</si>
  <si>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</si>
  <si>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</si>
  <si>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</si>
  <si>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</si>
  <si>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</si>
  <si>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</si>
  <si>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</si>
  <si>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</si>
  <si>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</si>
  <si>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</si>
  <si>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</si>
  <si>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</si>
  <si>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</si>
  <si>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</si>
  <si>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</si>
  <si>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</si>
  <si>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</si>
  <si>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</si>
  <si>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</si>
  <si>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</si>
  <si>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</si>
  <si>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</si>
  <si>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</si>
  <si>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</si>
  <si>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</si>
  <si>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</si>
  <si>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</si>
  <si>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</si>
  <si>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</si>
  <si>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</si>
  <si>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</si>
  <si>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</si>
  <si>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</si>
  <si>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</si>
  <si>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</si>
  <si>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</si>
  <si>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</si>
  <si>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</si>
  <si>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</si>
  <si>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</si>
  <si>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</si>
  <si>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</si>
  <si>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</si>
  <si>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</si>
  <si>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</si>
  <si>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</si>
  <si>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</si>
  <si>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</si>
  <si>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</si>
  <si>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</si>
  <si>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</si>
  <si>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</si>
  <si>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</si>
  <si>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</si>
  <si>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</si>
  <si>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</si>
  <si>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</si>
  <si>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</si>
  <si>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</si>
  <si>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</si>
  <si>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</si>
  <si>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</si>
  <si>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</si>
  <si>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</si>
  <si>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</si>
  <si>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</si>
  <si>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</si>
  <si>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</si>
  <si>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</si>
  <si>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</si>
  <si>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</si>
  <si>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</si>
  <si>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</si>
  <si>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</si>
  <si>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</si>
  <si>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</si>
  <si>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</si>
  <si>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</si>
  <si>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</si>
  <si>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</si>
  <si>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</si>
  <si>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</si>
  <si>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</si>
  <si>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</si>
  <si>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</si>
  <si>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</si>
  <si>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</si>
  <si>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</si>
  <si>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</si>
  <si>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</si>
  <si>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</si>
  <si>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</si>
  <si>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</si>
  <si>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</si>
  <si>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</si>
  <si>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</si>
  <si>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</si>
  <si>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</si>
  <si>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</si>
  <si>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</si>
  <si>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</si>
  <si>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</si>
  <si>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</si>
  <si>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</si>
  <si>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</si>
  <si>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</si>
  <si>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</si>
  <si>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</si>
  <si>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</si>
  <si>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</si>
  <si>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</si>
  <si>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</si>
  <si>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</si>
  <si>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</si>
  <si>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</si>
  <si>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</si>
  <si>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</si>
  <si>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</si>
  <si>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</si>
  <si>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</si>
  <si>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</si>
  <si>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</si>
  <si>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</si>
  <si>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</si>
  <si>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</si>
  <si>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</si>
  <si>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</si>
  <si>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</si>
  <si>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</si>
  <si>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</si>
  <si>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</si>
  <si>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</si>
  <si>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</si>
  <si>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</si>
  <si>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</si>
  <si>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</si>
  <si>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</si>
  <si>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</si>
  <si>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</si>
  <si>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</si>
  <si>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</si>
  <si>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</si>
  <si>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</si>
  <si>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</si>
  <si>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</si>
  <si>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</si>
  <si>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</si>
  <si>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</si>
  <si>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</si>
  <si>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</si>
  <si>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</si>
  <si>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</si>
  <si>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</si>
  <si>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</si>
  <si>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</si>
  <si>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</si>
  <si>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</si>
  <si>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</si>
  <si>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</si>
  <si>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</si>
  <si>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</si>
  <si>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</si>
  <si>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</si>
  <si>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</si>
  <si>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</si>
  <si>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</si>
  <si>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</si>
  <si>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</si>
  <si>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</si>
  <si>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</si>
  <si>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</si>
  <si>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</si>
  <si>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</si>
  <si>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</si>
  <si>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</si>
  <si>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</si>
  <si>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</si>
  <si>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</si>
  <si>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</si>
  <si>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</si>
  <si>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</si>
  <si>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</si>
  <si>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</si>
  <si>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</si>
  <si>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</si>
  <si>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</si>
  <si>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</si>
  <si>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</si>
  <si>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</si>
  <si>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</si>
  <si>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</si>
  <si>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</si>
  <si>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</si>
  <si>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</si>
  <si>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</si>
  <si>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</si>
  <si>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</si>
  <si>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</si>
  <si>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</si>
  <si>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</si>
  <si>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</si>
  <si>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</si>
  <si>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</si>
  <si>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</si>
  <si>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</si>
  <si>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</si>
  <si>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</si>
  <si>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</si>
  <si>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</si>
  <si>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</si>
  <si>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</si>
  <si>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</si>
  <si>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</si>
  <si>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</si>
  <si>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</si>
  <si>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</si>
  <si>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</si>
  <si>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</si>
  <si>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</si>
  <si>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</si>
  <si>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</si>
  <si>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</si>
  <si>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</si>
  <si>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</si>
  <si>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</si>
  <si>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</si>
  <si>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</si>
  <si>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</si>
  <si>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</si>
  <si>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</si>
  <si>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</si>
  <si>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</si>
  <si>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</si>
  <si>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</si>
  <si>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</si>
  <si>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</si>
  <si>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</si>
  <si>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</si>
  <si>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</si>
  <si>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</si>
  <si>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</si>
  <si>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</si>
  <si>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</si>
  <si>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</si>
  <si>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</si>
  <si>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</si>
  <si>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</si>
  <si>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</si>
  <si>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</si>
  <si>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</si>
  <si>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</si>
  <si>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</si>
  <si>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</si>
  <si>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</si>
  <si>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</si>
  <si>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</si>
  <si>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</si>
  <si>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</si>
  <si>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</si>
  <si>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</si>
  <si>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</si>
  <si>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</si>
  <si>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</si>
  <si>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</si>
  <si>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</si>
  <si>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</si>
  <si>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</si>
  <si>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</si>
  <si>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</si>
  <si>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</si>
  <si>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</si>
  <si>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</si>
  <si>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</si>
  <si>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</si>
  <si>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</si>
  <si>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</si>
  <si>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</si>
  <si>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</si>
  <si>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</si>
  <si>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</si>
  <si>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</si>
  <si>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</si>
  <si>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</si>
  <si>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</si>
  <si>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</si>
  <si>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</si>
  <si>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</si>
  <si>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</si>
  <si>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</si>
  <si>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</si>
  <si>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</si>
  <si>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</si>
  <si>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</si>
  <si>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</si>
  <si>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</si>
  <si>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</si>
  <si>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</si>
  <si>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</si>
  <si>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</si>
  <si>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</si>
  <si>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</si>
  <si>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</si>
  <si>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</si>
  <si>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</si>
  <si>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</si>
  <si>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</si>
  <si>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</si>
  <si>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</si>
  <si>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</si>
  <si>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</si>
  <si>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</si>
  <si>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</si>
  <si>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</si>
  <si>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</si>
  <si>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</si>
  <si>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</si>
  <si>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</si>
  <si>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</si>
  <si>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</si>
  <si>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</si>
  <si>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</si>
  <si>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</si>
  <si>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</si>
  <si>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</si>
  <si>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</si>
  <si>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</si>
  <si>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</si>
  <si>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</si>
  <si>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</si>
  <si>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</si>
  <si>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</si>
  <si>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</si>
  <si>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</si>
  <si>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</si>
  <si>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</si>
  <si>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</si>
  <si>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</si>
  <si>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</si>
  <si>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</si>
  <si>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</si>
  <si>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</si>
  <si>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</si>
  <si>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</si>
  <si>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</si>
  <si>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</si>
  <si>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</si>
  <si>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</si>
  <si>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</si>
  <si>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</si>
  <si>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</si>
  <si>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</si>
  <si>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</si>
  <si>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</si>
  <si>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</si>
  <si>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</si>
  <si>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</si>
  <si>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</si>
  <si>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</si>
  <si>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</si>
  <si>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</si>
  <si>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</si>
  <si>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</si>
  <si>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</si>
  <si>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</si>
  <si>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</si>
  <si>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</si>
  <si>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</si>
  <si>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</si>
  <si>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</si>
  <si>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</si>
  <si>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</si>
  <si>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</si>
  <si>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</si>
  <si>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</si>
  <si>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</si>
  <si>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</si>
  <si>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</si>
  <si>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</si>
  <si>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</si>
  <si>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</si>
  <si>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</si>
  <si>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</si>
  <si>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</si>
  <si>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</si>
  <si>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</si>
  <si>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</si>
  <si>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</si>
  <si>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</si>
  <si>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</si>
  <si>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</si>
  <si>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</si>
  <si>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</si>
  <si>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</si>
  <si>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</si>
  <si>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</si>
  <si>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</si>
  <si>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</si>
  <si>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</si>
  <si>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</si>
  <si>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</si>
  <si>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</si>
  <si>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</si>
  <si>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</si>
  <si>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</si>
  <si>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</si>
  <si>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</si>
  <si>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</si>
  <si>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</si>
  <si>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</si>
  <si>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</si>
  <si>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</si>
  <si>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</si>
  <si>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</si>
  <si>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</si>
  <si>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</si>
  <si>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</si>
  <si>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</si>
  <si>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</si>
  <si>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</si>
  <si>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</si>
  <si>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</si>
  <si>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</si>
  <si>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</si>
  <si>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</si>
  <si>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</si>
  <si>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</si>
  <si>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</si>
  <si>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</si>
  <si>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</si>
  <si>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</si>
  <si>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</si>
  <si>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</si>
  <si>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</si>
  <si>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</si>
  <si>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</si>
  <si>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</si>
  <si>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</si>
  <si>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</si>
  <si>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</si>
  <si>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</si>
  <si>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</si>
  <si>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</si>
  <si>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</si>
  <si>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</si>
  <si>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</si>
  <si>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</si>
  <si>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</si>
  <si>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</si>
  <si>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</si>
  <si>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</si>
  <si>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</si>
  <si>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</si>
  <si>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</si>
  <si>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</si>
  <si>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</si>
  <si>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</si>
  <si>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</si>
  <si>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</si>
  <si>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</si>
  <si>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</si>
  <si>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</si>
  <si>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</si>
  <si>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</si>
  <si>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</si>
  <si>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</si>
  <si>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</si>
  <si>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</si>
  <si>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</si>
  <si>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</si>
  <si>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</si>
  <si>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</si>
  <si>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</si>
  <si>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</si>
  <si>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</si>
  <si>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</si>
  <si>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</si>
  <si>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</si>
  <si>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</si>
  <si>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</si>
  <si>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</si>
  <si>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</si>
  <si>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</si>
  <si>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</si>
  <si>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</si>
  <si>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</si>
  <si>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</si>
  <si>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</si>
  <si>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</si>
  <si>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</si>
  <si>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</si>
  <si>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</si>
  <si>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</si>
  <si>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</si>
  <si>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</si>
  <si>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</si>
  <si>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</si>
  <si>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</si>
  <si>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</si>
  <si>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</si>
  <si>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</si>
  <si>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</si>
  <si>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</si>
  <si>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</si>
  <si>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</si>
  <si>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</si>
  <si>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</si>
  <si>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</si>
  <si>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</si>
  <si>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</si>
  <si>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</si>
  <si>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</si>
  <si>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</si>
  <si>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</si>
  <si>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</si>
  <si>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</si>
  <si>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</si>
  <si>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</si>
  <si>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</si>
  <si>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</si>
  <si>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</si>
  <si>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</si>
  <si>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</si>
  <si>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</si>
  <si>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</si>
  <si>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</si>
  <si>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</si>
  <si>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</si>
  <si>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</si>
  <si>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</si>
  <si>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</si>
  <si>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</si>
  <si>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</si>
  <si>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</si>
  <si>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</si>
  <si>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</si>
  <si>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</si>
  <si>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</si>
  <si>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</si>
  <si>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</si>
  <si>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</si>
  <si>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</si>
  <si>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</si>
  <si>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</si>
  <si>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</si>
  <si>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</si>
  <si>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</si>
  <si>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</si>
  <si>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</si>
  <si>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</si>
  <si>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</si>
  <si>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</si>
  <si>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</si>
  <si>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</si>
  <si>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</si>
  <si>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</si>
  <si>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</si>
  <si>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</si>
  <si>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</si>
  <si>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</si>
  <si>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</si>
  <si>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</si>
  <si>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</si>
  <si>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</si>
  <si>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</si>
  <si>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</si>
  <si>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</si>
  <si>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</si>
  <si>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</si>
  <si>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</si>
  <si>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</si>
  <si>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</si>
  <si>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</si>
  <si>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</si>
  <si>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</si>
  <si>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</si>
  <si>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</si>
  <si>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</si>
  <si>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</si>
  <si>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</si>
  <si>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</si>
  <si>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</si>
  <si>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</si>
  <si>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</si>
  <si>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</si>
  <si>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</si>
  <si>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</si>
  <si>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</si>
  <si>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</si>
  <si>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</si>
  <si>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</si>
  <si>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</si>
  <si>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</si>
  <si>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</si>
  <si>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</si>
  <si>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</si>
  <si>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</si>
  <si>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</si>
  <si>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</si>
  <si>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</si>
  <si>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</si>
  <si>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</si>
  <si>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</si>
  <si>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</si>
  <si>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</si>
  <si>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</si>
  <si>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</si>
  <si>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</si>
  <si>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</si>
  <si>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</si>
  <si>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</si>
  <si>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</si>
  <si>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</si>
  <si>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</si>
  <si>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</si>
  <si>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</si>
  <si>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</si>
  <si>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</si>
  <si>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</si>
  <si>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</si>
  <si>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</si>
  <si>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</si>
  <si>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</si>
  <si>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</si>
  <si>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</si>
  <si>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</si>
  <si>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</si>
  <si>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</si>
  <si>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</si>
  <si>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</si>
  <si>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</si>
  <si>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</si>
  <si>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</si>
  <si>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</si>
  <si>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</si>
  <si>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</si>
  <si>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</si>
  <si>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</si>
  <si>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</si>
  <si>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</si>
  <si>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</si>
  <si>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</si>
  <si>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</si>
  <si>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</si>
  <si>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</si>
  <si>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</si>
  <si>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</si>
  <si>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</si>
  <si>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</si>
  <si>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</si>
  <si>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</si>
  <si>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</si>
  <si>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</si>
  <si>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</si>
  <si>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</si>
  <si>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</si>
  <si>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</si>
  <si>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</si>
  <si>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</si>
  <si>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</si>
  <si>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</si>
  <si>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</si>
  <si>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</si>
  <si>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</si>
  <si>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</si>
  <si>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</si>
  <si>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</si>
  <si>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</si>
  <si>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</si>
  <si>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</si>
  <si>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</si>
  <si>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</si>
  <si>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</si>
  <si>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</si>
  <si>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</si>
  <si>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</si>
  <si>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</si>
  <si>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</si>
  <si>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</si>
  <si>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</si>
  <si>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</si>
  <si>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</si>
  <si>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</si>
  <si>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</si>
  <si>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</si>
  <si>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</si>
  <si>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</si>
  <si>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</si>
  <si>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</si>
  <si>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</si>
  <si>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</si>
  <si>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</si>
  <si>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</si>
  <si>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</si>
  <si>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</si>
  <si>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</si>
  <si>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</si>
  <si>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</si>
  <si>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</si>
  <si>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</si>
  <si>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</si>
  <si>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</si>
  <si>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</si>
  <si>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</si>
  <si>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</si>
  <si>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</si>
  <si>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</si>
  <si>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</si>
  <si>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</si>
  <si>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</si>
  <si>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</si>
  <si>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</si>
  <si>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</si>
  <si>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</si>
  <si>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</si>
  <si>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</si>
  <si>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</si>
  <si>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</si>
  <si>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</si>
  <si>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</si>
  <si>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</si>
  <si>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</si>
  <si>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</si>
  <si>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</si>
  <si>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</si>
  <si>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</si>
  <si>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</si>
  <si>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</si>
  <si>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</si>
  <si>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</si>
  <si>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</si>
  <si>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</si>
  <si>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</si>
  <si>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</si>
  <si>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</si>
  <si>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</si>
  <si>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</si>
  <si>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</si>
  <si>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</si>
  <si>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</si>
  <si>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</si>
  <si>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</si>
  <si>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</si>
  <si>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</si>
  <si>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</si>
  <si>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</si>
  <si>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</si>
  <si>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</si>
  <si>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</si>
  <si>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</si>
  <si>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</si>
  <si>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</si>
  <si>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</si>
  <si>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</si>
  <si>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</si>
  <si>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</si>
  <si>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</si>
  <si>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</si>
  <si>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</si>
  <si>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</si>
  <si>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</si>
  <si>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</si>
  <si>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</si>
  <si>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</si>
  <si>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</si>
  <si>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</si>
  <si>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</si>
  <si>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</si>
  <si>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</si>
  <si>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</si>
  <si>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</si>
  <si>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</si>
  <si>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</si>
  <si>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</si>
  <si>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</si>
  <si>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</si>
  <si>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</si>
  <si>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</si>
  <si>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</si>
  <si>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</si>
  <si>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</si>
  <si>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</si>
  <si>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</si>
  <si>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</si>
  <si>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</si>
  <si>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</si>
  <si>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</si>
  <si>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</si>
  <si>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</si>
  <si>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</si>
  <si>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</si>
  <si>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</si>
  <si>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</si>
  <si>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</si>
  <si>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</si>
  <si>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</si>
  <si>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</si>
  <si>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</si>
  <si>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</si>
  <si>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</si>
  <si>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</si>
  <si>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</si>
  <si>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</si>
  <si>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</si>
  <si>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</si>
  <si>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</si>
  <si>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</si>
  <si>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</si>
  <si>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</si>
  <si>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</si>
  <si>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</si>
  <si>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</si>
  <si>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</si>
  <si>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</si>
  <si>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</si>
  <si>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</si>
  <si>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</si>
  <si>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</si>
  <si>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</si>
  <si>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</si>
  <si>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</si>
  <si>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</si>
  <si>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</si>
  <si>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</si>
  <si>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</si>
  <si>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</si>
  <si>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</si>
  <si>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</si>
  <si>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</si>
  <si>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</si>
  <si>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</si>
  <si>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</si>
  <si>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</si>
  <si>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</si>
  <si>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</si>
  <si>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</si>
  <si>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</si>
  <si>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</si>
  <si>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</si>
  <si>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</si>
  <si>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</si>
  <si>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</si>
  <si>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</si>
  <si>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</si>
  <si>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</si>
  <si>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</si>
  <si>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</si>
  <si>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</si>
  <si>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</si>
  <si>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</si>
  <si>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</si>
  <si>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</si>
  <si>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</si>
  <si>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</si>
  <si>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</si>
  <si>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</si>
  <si>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</si>
  <si>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</si>
  <si>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</si>
  <si>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</si>
  <si>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</si>
  <si>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</si>
  <si>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</si>
  <si>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</si>
  <si>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</si>
  <si>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</si>
  <si>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</si>
  <si>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</si>
  <si>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</si>
  <si>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</si>
  <si>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</si>
  <si>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</si>
  <si>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</si>
  <si>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</si>
  <si>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</si>
  <si>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</si>
  <si>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</si>
  <si>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</si>
  <si>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</si>
  <si>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</si>
  <si>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</si>
  <si>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</si>
  <si>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</si>
  <si>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</si>
  <si>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</si>
  <si>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</si>
  <si>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</si>
  <si>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</si>
  <si>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</si>
  <si>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</si>
  <si>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</si>
  <si>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</si>
  <si>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</si>
  <si>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</si>
  <si>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</si>
  <si>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</si>
  <si>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</si>
  <si>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</si>
  <si>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</si>
  <si>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</si>
  <si>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</si>
  <si>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</si>
  <si>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</si>
  <si>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</si>
  <si>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</si>
  <si>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</si>
  <si>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</si>
  <si>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</si>
  <si>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</si>
  <si>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</si>
  <si>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</si>
  <si>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</si>
  <si>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</si>
  <si>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</si>
  <si>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</si>
  <si>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</si>
  <si>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</si>
  <si>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</si>
  <si>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</si>
  <si>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</si>
  <si>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</si>
  <si>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</si>
  <si>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</si>
  <si>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</si>
  <si>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</si>
  <si>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</si>
  <si>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</si>
  <si>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</si>
  <si>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</si>
  <si>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</si>
  <si>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</si>
  <si>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</si>
  <si>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</si>
  <si>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</si>
  <si>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</si>
  <si>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</si>
  <si>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</si>
  <si>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</si>
  <si>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</si>
  <si>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</si>
  <si>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</si>
  <si>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</si>
  <si>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</si>
  <si>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</si>
  <si>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</si>
  <si>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</si>
  <si>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</si>
  <si>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</si>
  <si>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</si>
  <si>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</si>
  <si>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</si>
  <si>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</si>
  <si>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</si>
  <si>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</si>
  <si>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</si>
  <si>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</si>
  <si>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</si>
  <si>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</si>
  <si>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</si>
  <si>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</si>
  <si>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</si>
  <si>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</si>
  <si>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</si>
  <si>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</si>
  <si>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</si>
  <si>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</si>
  <si>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</si>
  <si>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</si>
  <si>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</si>
  <si>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</si>
  <si>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</si>
  <si>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</si>
  <si>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</si>
  <si>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</si>
  <si>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</si>
  <si>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</si>
  <si>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</si>
  <si>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</si>
  <si>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</si>
  <si>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</si>
  <si>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</si>
  <si>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</si>
  <si>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</si>
  <si>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</si>
  <si>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</si>
  <si>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</si>
  <si>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</si>
  <si>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</si>
  <si>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</si>
  <si>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</si>
  <si>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</si>
  <si>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</si>
  <si>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</si>
  <si>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</si>
  <si>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</si>
  <si>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</si>
  <si>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</si>
  <si>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</si>
  <si>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</si>
  <si>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</si>
  <si>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</si>
  <si>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</si>
  <si>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</si>
  <si>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</si>
  <si>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</si>
  <si>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</si>
  <si>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</si>
  <si>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</si>
  <si>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</si>
  <si>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</si>
  <si>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</si>
  <si>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</si>
  <si>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</si>
  <si>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</si>
  <si>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</si>
  <si>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</si>
  <si>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</si>
  <si>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</si>
  <si>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</si>
  <si>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</si>
  <si>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</si>
  <si>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</si>
  <si>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</si>
  <si>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</si>
  <si>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</si>
  <si>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</si>
  <si>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</si>
  <si>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</si>
  <si>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</si>
  <si>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</si>
  <si>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</si>
  <si>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</si>
  <si>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</si>
  <si>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</si>
  <si>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</si>
  <si>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</si>
  <si>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</si>
  <si>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</si>
  <si>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</si>
  <si>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</si>
  <si>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</si>
  <si>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</si>
  <si>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</si>
  <si>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</si>
  <si>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</si>
  <si>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</si>
  <si>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</si>
  <si>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</si>
  <si>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</si>
  <si>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</si>
  <si>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</si>
  <si>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</si>
  <si>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</si>
  <si>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</si>
  <si>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</si>
  <si>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</si>
  <si>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</si>
  <si>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</si>
  <si>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</si>
  <si>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</si>
  <si>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</si>
  <si>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</si>
  <si>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</si>
  <si>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</si>
  <si>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</si>
  <si>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</si>
  <si>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</si>
  <si>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</si>
  <si>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</si>
  <si>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</si>
  <si>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</si>
  <si>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</si>
  <si>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</si>
  <si>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</si>
  <si>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</si>
  <si>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</si>
  <si>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</si>
  <si>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</si>
  <si>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</si>
  <si>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</si>
  <si>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</si>
  <si>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</si>
  <si>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</si>
  <si>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</si>
  <si>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</si>
  <si>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</si>
  <si>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</si>
  <si>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</si>
  <si>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</si>
  <si>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</si>
  <si>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</si>
  <si>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</si>
  <si>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</si>
  <si>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</si>
  <si>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</si>
  <si>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</si>
  <si>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</si>
  <si>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</si>
  <si>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</si>
  <si>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</si>
  <si>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</si>
  <si>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</si>
  <si>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</si>
  <si>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</si>
  <si>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</si>
  <si>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</si>
  <si>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</si>
  <si>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</si>
  <si>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</si>
  <si>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</si>
  <si>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</si>
  <si>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</si>
  <si>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</si>
  <si>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</si>
  <si>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</si>
  <si>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</si>
  <si>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</si>
  <si>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</si>
  <si>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</si>
  <si>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</si>
  <si>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</si>
  <si>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</si>
  <si>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</si>
  <si>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</si>
  <si>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</si>
  <si>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</si>
  <si>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</si>
  <si>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</si>
  <si>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</si>
  <si>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</si>
  <si>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</si>
  <si>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</si>
  <si>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</si>
  <si>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</si>
  <si>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</si>
  <si>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</si>
  <si>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</si>
  <si>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</si>
  <si>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</si>
  <si>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</si>
  <si>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</si>
  <si>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</si>
  <si>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</si>
  <si>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</si>
  <si>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</si>
  <si>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</si>
  <si>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</si>
  <si>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</si>
  <si>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</si>
  <si>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</si>
  <si>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</si>
  <si>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</si>
  <si>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</si>
  <si>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</si>
  <si>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</si>
  <si>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</si>
  <si>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</si>
  <si>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</si>
  <si>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</si>
  <si>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</si>
  <si>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</si>
  <si>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</si>
  <si>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</si>
  <si>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</si>
  <si>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</si>
  <si>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</si>
  <si>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</si>
  <si>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</si>
  <si>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</si>
  <si>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</si>
  <si>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</si>
  <si>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</si>
  <si>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</si>
  <si>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</si>
  <si>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</si>
  <si>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</si>
  <si>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</si>
  <si>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</si>
  <si>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</si>
  <si>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</si>
  <si>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</si>
  <si>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</si>
  <si>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</si>
  <si>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</si>
  <si>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</si>
  <si>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</si>
  <si>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</si>
  <si>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</si>
  <si>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</si>
  <si>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</si>
  <si>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</si>
  <si>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</si>
  <si>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</si>
  <si>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</si>
  <si>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</si>
  <si>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</si>
  <si>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</si>
  <si>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</si>
  <si>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</si>
  <si>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</si>
  <si>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</si>
  <si>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</si>
  <si>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</si>
  <si>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</si>
  <si>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</si>
  <si>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</si>
  <si>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</si>
  <si>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</si>
  <si>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</si>
  <si>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</si>
  <si>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</si>
  <si>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</si>
  <si>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</si>
  <si>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</si>
  <si>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</si>
  <si>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</si>
  <si>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</si>
  <si>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</si>
  <si>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</si>
  <si>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</si>
  <si>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</si>
  <si>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</si>
  <si>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</si>
  <si>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</si>
  <si>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</si>
  <si>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</si>
  <si>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</si>
  <si>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</si>
  <si>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</si>
  <si>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</si>
  <si>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</si>
  <si>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</si>
  <si>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</si>
  <si>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</si>
  <si>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</si>
  <si>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</si>
  <si>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</si>
  <si>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</si>
  <si>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</si>
  <si>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</si>
  <si>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</si>
  <si>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</si>
  <si>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</si>
  <si>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</si>
  <si>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</si>
  <si>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</si>
  <si>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</si>
  <si>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</si>
  <si>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</si>
  <si>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</si>
  <si>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</si>
  <si>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</si>
  <si>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</si>
  <si>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</si>
  <si>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</si>
  <si>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</si>
  <si>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</si>
  <si>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</si>
  <si>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</si>
  <si>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</si>
  <si>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</si>
  <si>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</si>
  <si>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</si>
  <si>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</si>
  <si>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</si>
  <si>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</si>
  <si>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</si>
  <si>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</si>
  <si>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</si>
  <si>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</si>
  <si>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</si>
  <si>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</si>
  <si>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</si>
  <si>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</si>
  <si>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</si>
  <si>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</si>
  <si>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</si>
  <si>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</si>
  <si>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</si>
  <si>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</si>
  <si>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</si>
  <si>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</si>
  <si>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</si>
  <si>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</si>
  <si>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</si>
  <si>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</si>
  <si>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</si>
  <si>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</si>
  <si>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</si>
  <si>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</si>
  <si>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</si>
  <si>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</si>
  <si>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</si>
  <si>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</si>
  <si>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</si>
  <si>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</si>
  <si>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</si>
  <si>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</si>
  <si>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</si>
  <si>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</si>
  <si>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</si>
  <si>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</si>
  <si>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</si>
  <si>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</si>
  <si>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</si>
  <si>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</si>
  <si>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</si>
  <si>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</si>
  <si>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</si>
  <si>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</si>
  <si>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</si>
  <si>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</si>
  <si>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</si>
  <si>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</si>
  <si>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</si>
  <si>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</si>
  <si>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</si>
  <si>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</si>
  <si>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</si>
  <si>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</si>
  <si>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</si>
  <si>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</si>
  <si>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</si>
  <si>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</si>
  <si>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</si>
  <si>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</si>
  <si>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</si>
  <si>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</si>
  <si>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</si>
  <si>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</si>
  <si>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</si>
  <si>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</si>
  <si>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</si>
  <si>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</si>
  <si>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</si>
  <si>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</si>
  <si>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</si>
  <si>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</si>
  <si>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</si>
  <si>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</si>
  <si>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</si>
  <si>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</si>
  <si>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</si>
  <si>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</si>
  <si>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</si>
  <si>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</si>
  <si>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</si>
  <si>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</si>
  <si>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</si>
  <si>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</si>
  <si>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</si>
  <si>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</si>
  <si>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</si>
  <si>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</si>
  <si>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</si>
  <si>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</si>
  <si>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</si>
  <si>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</si>
  <si>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</si>
  <si>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</si>
  <si>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</si>
  <si>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</si>
  <si>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</si>
  <si>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</si>
  <si>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</si>
  <si>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</si>
  <si>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</si>
  <si>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</si>
  <si>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</si>
  <si>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</si>
  <si>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</si>
  <si>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</si>
  <si>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</si>
  <si>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</si>
  <si>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</si>
  <si>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</si>
  <si>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</si>
  <si>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</si>
  <si>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</si>
  <si>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</si>
  <si>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</si>
  <si>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</si>
  <si>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</si>
  <si>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</si>
  <si>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</si>
  <si>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</si>
  <si>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</si>
  <si>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</si>
  <si>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</si>
  <si>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</si>
  <si>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</si>
  <si>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</si>
  <si>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</si>
  <si>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</si>
  <si>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</si>
  <si>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</si>
  <si>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</si>
  <si>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</si>
  <si>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</si>
  <si>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</si>
  <si>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</si>
  <si>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</si>
  <si>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</si>
  <si>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</si>
  <si>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</si>
  <si>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</si>
  <si>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</si>
  <si>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</si>
  <si>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</si>
  <si>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</si>
  <si>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</si>
  <si>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</si>
  <si>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</si>
  <si>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</si>
  <si>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</si>
  <si>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</si>
  <si>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</si>
  <si>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</si>
  <si>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</si>
  <si>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</si>
  <si>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</si>
  <si>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</si>
  <si>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</si>
  <si>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</si>
  <si>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</si>
  <si>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</si>
  <si>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</si>
  <si>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</si>
  <si>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</si>
  <si>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</si>
  <si>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</si>
  <si>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</si>
  <si>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</si>
  <si>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</si>
  <si>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</si>
  <si>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</si>
  <si>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</si>
  <si>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</si>
  <si>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</si>
  <si>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</si>
  <si>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</si>
  <si>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</si>
  <si>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</si>
  <si>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</si>
  <si>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</si>
  <si>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</si>
  <si>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</si>
  <si>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</si>
  <si>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</si>
  <si>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</si>
  <si>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</si>
  <si>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</si>
  <si>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</si>
  <si>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</si>
  <si>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</si>
  <si>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</si>
  <si>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</si>
  <si>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</si>
  <si>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</si>
  <si>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</si>
  <si>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</si>
  <si>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</si>
  <si>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</si>
  <si>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</si>
  <si>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</si>
  <si>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</si>
  <si>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</si>
  <si>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</si>
  <si>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</si>
  <si>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</si>
  <si>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</si>
  <si>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</si>
  <si>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</si>
  <si>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</si>
  <si>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</si>
  <si>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</si>
  <si>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</si>
  <si>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</si>
  <si>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</si>
  <si>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</si>
  <si>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</si>
  <si>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</si>
  <si>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</si>
  <si>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</si>
  <si>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</si>
  <si>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</si>
  <si>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</si>
  <si>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</si>
  <si>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</si>
  <si>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</si>
  <si>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</si>
  <si>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</si>
  <si>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</si>
  <si>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</si>
  <si>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</si>
  <si>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</si>
  <si>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</si>
  <si>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</si>
  <si>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</si>
  <si>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</si>
  <si>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</si>
  <si>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</si>
  <si>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</si>
  <si>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</si>
  <si>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</si>
  <si>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</si>
  <si>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</si>
  <si>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</si>
  <si>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</si>
  <si>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</si>
  <si>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</si>
  <si>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</si>
  <si>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</si>
  <si>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</si>
  <si>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</si>
  <si>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</si>
  <si>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</si>
  <si>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</si>
  <si>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</si>
  <si>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</si>
  <si>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</si>
  <si>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</si>
  <si>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</si>
  <si>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</si>
  <si>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</si>
  <si>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</si>
  <si>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</si>
  <si>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</si>
  <si>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</si>
  <si>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</si>
  <si>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</si>
  <si>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</si>
  <si>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</si>
  <si>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</si>
  <si>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</si>
  <si>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</si>
  <si>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</si>
  <si>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</si>
  <si>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</si>
  <si>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</si>
  <si>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</si>
  <si>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</si>
  <si>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</si>
  <si>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</si>
  <si>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</si>
  <si>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</si>
  <si>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</si>
  <si>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</si>
  <si>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</si>
  <si>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</si>
  <si>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</si>
  <si>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</si>
  <si>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</si>
  <si>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</si>
  <si>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</si>
  <si>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</si>
  <si>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</si>
  <si>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</si>
  <si>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</si>
  <si>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</si>
  <si>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</si>
  <si>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</si>
  <si>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</si>
  <si>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</si>
  <si>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</si>
  <si>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</si>
  <si>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</si>
  <si>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</si>
  <si>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</si>
  <si>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</si>
  <si>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</si>
  <si>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</si>
  <si>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</si>
  <si>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</si>
  <si>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</si>
  <si>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</si>
  <si>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</si>
  <si>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</si>
  <si>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</si>
  <si>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</si>
  <si>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</si>
  <si>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</si>
  <si>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</si>
  <si>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</si>
  <si>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</si>
  <si>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</si>
  <si>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</si>
  <si>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</si>
  <si>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</si>
  <si>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</si>
  <si>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</si>
  <si>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</si>
  <si>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</si>
  <si>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</si>
  <si>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</si>
  <si>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</si>
  <si>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</si>
  <si>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</si>
  <si>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</si>
  <si>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</si>
  <si>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</si>
  <si>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</si>
  <si>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</si>
  <si>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</si>
  <si>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</si>
  <si>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</si>
  <si>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</si>
  <si>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</si>
  <si>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</si>
  <si>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</si>
  <si>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</si>
  <si>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</si>
  <si>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</si>
  <si>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</si>
  <si>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</si>
  <si>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</si>
  <si>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</si>
  <si>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</si>
  <si>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</si>
  <si>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</si>
  <si>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</si>
  <si>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</si>
  <si>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</si>
  <si>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</si>
  <si>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</si>
  <si>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</si>
  <si>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</si>
  <si>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</si>
  <si>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</si>
  <si>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</si>
  <si>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</si>
  <si>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</si>
  <si>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</si>
  <si>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</si>
  <si>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</si>
  <si>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</si>
  <si>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</si>
  <si>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</si>
  <si>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</si>
  <si>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</si>
  <si>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</si>
  <si>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</si>
  <si>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</si>
  <si>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</si>
  <si>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</si>
  <si>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</si>
  <si>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</si>
  <si>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</si>
  <si>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</si>
  <si>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</si>
  <si>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</si>
  <si>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</si>
  <si>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</si>
  <si>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</si>
  <si>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</si>
  <si>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</si>
  <si>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</si>
  <si>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</si>
  <si>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</si>
  <si>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</si>
  <si>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</si>
  <si>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</si>
  <si>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</si>
  <si>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</si>
  <si>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</si>
  <si>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</si>
  <si>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</si>
  <si>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</si>
  <si>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</si>
  <si>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</si>
  <si>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</si>
  <si>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</si>
  <si>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</si>
  <si>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</si>
  <si>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</si>
  <si>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</si>
  <si>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</si>
  <si>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</si>
  <si>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</si>
  <si>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</si>
  <si>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</si>
  <si>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</si>
  <si>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</si>
  <si>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</si>
  <si>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</si>
  <si>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</si>
  <si>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</si>
  <si>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</si>
  <si>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</si>
  <si>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</si>
  <si>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</si>
  <si>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</si>
  <si>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</si>
  <si>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</si>
  <si>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</si>
  <si>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</si>
  <si>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</si>
  <si>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</si>
  <si>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</si>
  <si>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</si>
  <si>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</si>
  <si>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</si>
  <si>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</si>
  <si>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</si>
  <si>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</si>
  <si>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</si>
  <si>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</si>
  <si>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</si>
  <si>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</si>
  <si>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</si>
  <si>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</si>
  <si>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</si>
  <si>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</si>
  <si>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</si>
  <si>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</si>
  <si>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</si>
  <si>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</si>
  <si>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</si>
  <si>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</si>
  <si>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</si>
  <si>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</si>
  <si>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</si>
  <si>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</si>
  <si>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</si>
  <si>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</si>
  <si>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</si>
  <si>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</si>
  <si>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</si>
  <si>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</si>
  <si>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</si>
  <si>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</si>
  <si>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</si>
  <si>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</si>
  <si>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</si>
  <si>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</si>
  <si>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</si>
  <si>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</si>
  <si>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</si>
  <si>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</si>
  <si>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</si>
  <si>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</si>
  <si>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</si>
  <si>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</si>
  <si>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</si>
  <si>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</si>
  <si>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</si>
  <si>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</si>
  <si>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</si>
  <si>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</si>
  <si>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</si>
  <si>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</si>
  <si>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</si>
  <si>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</si>
  <si>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</si>
  <si>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</si>
  <si>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</si>
  <si>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</si>
  <si>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</si>
  <si>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</si>
  <si>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</si>
  <si>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</si>
  <si>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</si>
  <si>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</si>
  <si>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</si>
  <si>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</si>
  <si>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</si>
  <si>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</si>
  <si>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</si>
  <si>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</si>
  <si>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</si>
  <si>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</si>
  <si>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</si>
  <si>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</si>
  <si>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</si>
  <si>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</si>
  <si>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</si>
  <si>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</si>
  <si>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</si>
  <si>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</si>
  <si>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</si>
  <si>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</si>
  <si>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</si>
  <si>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</si>
  <si>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</si>
  <si>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</si>
  <si>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</si>
  <si>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</si>
  <si>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</si>
  <si>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</si>
  <si>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</si>
  <si>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</si>
  <si>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</si>
  <si>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</si>
  <si>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</si>
  <si>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</si>
  <si>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</si>
  <si>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</si>
  <si>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</si>
  <si>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</si>
  <si>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</si>
  <si>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</si>
  <si>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</si>
  <si>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</si>
  <si>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</si>
  <si>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</si>
  <si>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</si>
  <si>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</si>
  <si>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</si>
  <si>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</si>
  <si>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</si>
  <si>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</si>
  <si>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</si>
  <si>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</si>
  <si>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</si>
  <si>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</si>
  <si>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</si>
  <si>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</si>
  <si>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</si>
  <si>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</si>
  <si>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</si>
  <si>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</si>
  <si>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</si>
  <si>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</si>
  <si>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</si>
  <si>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</si>
  <si>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</si>
  <si>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</si>
  <si>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</si>
  <si>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</si>
  <si>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</si>
  <si>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</si>
  <si>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</si>
  <si>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</si>
  <si>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</si>
  <si>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</si>
  <si>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</si>
  <si>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</si>
  <si>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</si>
  <si>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</si>
  <si>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</si>
  <si>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</si>
  <si>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</si>
  <si>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</si>
  <si>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</si>
  <si>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</si>
  <si>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</si>
  <si>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</si>
  <si>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</si>
  <si>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</si>
  <si>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</si>
  <si>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</si>
  <si>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</si>
  <si>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</si>
  <si>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</si>
  <si>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</si>
  <si>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</si>
  <si>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</si>
  <si>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</si>
  <si>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</si>
  <si>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</si>
  <si>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</si>
  <si>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</si>
  <si>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</si>
  <si>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</si>
  <si>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</si>
  <si>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</si>
  <si>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</si>
  <si>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</si>
  <si>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</si>
  <si>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</si>
  <si>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</si>
  <si>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</si>
  <si>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</si>
  <si>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</si>
  <si>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</si>
  <si>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</si>
  <si>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</si>
  <si>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</si>
  <si>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</si>
  <si>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</si>
  <si>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</si>
  <si>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</si>
  <si>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</si>
  <si>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</si>
  <si>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</si>
  <si>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</si>
  <si>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</si>
  <si>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</si>
  <si>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</si>
  <si>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</si>
  <si>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</si>
  <si>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</si>
  <si>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</si>
  <si>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</si>
  <si>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</si>
  <si>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</si>
  <si>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</si>
  <si>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</si>
  <si>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</si>
  <si>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</si>
  <si>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</si>
  <si>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</si>
  <si>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</si>
  <si>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</si>
  <si>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</si>
  <si>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</si>
  <si>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</si>
  <si>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</si>
  <si>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</si>
  <si>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</si>
  <si>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</si>
  <si>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</si>
  <si>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</si>
  <si>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</si>
  <si>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</si>
  <si>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</si>
  <si>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</si>
  <si>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</si>
  <si>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</si>
  <si>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</si>
  <si>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</si>
  <si>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</si>
  <si>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</si>
  <si>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</si>
  <si>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</si>
  <si>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</si>
  <si>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</si>
  <si>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</si>
  <si>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</si>
  <si>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</si>
  <si>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</si>
  <si>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</si>
  <si>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</si>
  <si>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</si>
  <si>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</si>
  <si>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</si>
  <si>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</si>
  <si>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</si>
  <si>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</si>
  <si>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</si>
  <si>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</si>
  <si>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</si>
  <si>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</si>
  <si>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</si>
  <si>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</si>
  <si>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</si>
  <si>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</si>
  <si>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</si>
  <si>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</si>
  <si>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</si>
  <si>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</si>
  <si>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</si>
  <si>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</si>
  <si>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</si>
  <si>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</si>
  <si>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</si>
  <si>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</si>
  <si>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</si>
  <si>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</si>
  <si>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</si>
  <si>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</si>
  <si>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</si>
  <si>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</si>
  <si>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</si>
  <si>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</si>
  <si>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</si>
  <si>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</si>
  <si>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</si>
  <si>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</si>
  <si>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</si>
  <si>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</si>
  <si>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</si>
  <si>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</si>
  <si>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</si>
  <si>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</si>
  <si>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</si>
  <si>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</si>
  <si>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</si>
  <si>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</si>
  <si>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</si>
  <si>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</si>
  <si>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</si>
  <si>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</si>
  <si>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</si>
  <si>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</si>
  <si>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</si>
  <si>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</si>
  <si>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</si>
  <si>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</si>
  <si>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</si>
  <si>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</si>
  <si>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</si>
  <si>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</si>
  <si>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</si>
  <si>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</si>
  <si>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</si>
  <si>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</si>
  <si>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</si>
  <si>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</si>
  <si>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</si>
  <si>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</si>
  <si>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</si>
  <si>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</si>
  <si>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</si>
  <si>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</si>
  <si>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</si>
  <si>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</si>
  <si>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</si>
  <si>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</si>
  <si>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</si>
  <si>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</si>
  <si>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</si>
  <si>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</si>
  <si>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</si>
  <si>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</si>
  <si>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</si>
  <si>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</si>
  <si>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</si>
  <si>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</si>
  <si>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</si>
  <si>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</si>
  <si>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</si>
  <si>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</si>
  <si>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</si>
  <si>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</si>
  <si>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</si>
  <si>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</si>
  <si>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</si>
  <si>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</si>
  <si>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</si>
  <si>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</si>
  <si>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</si>
  <si>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</si>
  <si>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</si>
  <si>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</si>
  <si>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</si>
  <si>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</si>
  <si>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</si>
  <si>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</si>
  <si>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</si>
  <si>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</si>
  <si>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</si>
  <si>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</si>
  <si>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</si>
  <si>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</si>
  <si>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</si>
  <si>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</si>
  <si>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</si>
  <si>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</si>
  <si>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</si>
  <si>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</si>
  <si>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</si>
  <si>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</si>
  <si>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</si>
  <si>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</si>
  <si>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</si>
  <si>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</si>
  <si>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</si>
  <si>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</si>
  <si>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</si>
  <si>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</si>
  <si>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</si>
  <si>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</si>
  <si>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</si>
  <si>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</si>
  <si>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</si>
  <si>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</si>
  <si>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</si>
  <si>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</si>
  <si>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</si>
  <si>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</si>
  <si>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</si>
  <si>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</si>
  <si>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</si>
  <si>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</si>
  <si>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</si>
  <si>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</si>
  <si>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</si>
  <si>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</si>
  <si>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</si>
  <si>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</si>
  <si>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</si>
  <si>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</si>
  <si>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</si>
  <si>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</si>
  <si>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</si>
  <si>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</si>
  <si>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</si>
  <si>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</si>
  <si>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</si>
  <si>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</si>
  <si>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</si>
  <si>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</si>
  <si>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</si>
  <si>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</si>
  <si>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</si>
  <si>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</si>
  <si>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</si>
  <si>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</si>
  <si>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</si>
  <si>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</si>
  <si>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</si>
  <si>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</si>
  <si>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</si>
  <si>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</si>
  <si>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</si>
  <si>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</si>
  <si>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</si>
  <si>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</si>
  <si>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</si>
  <si>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</si>
  <si>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</si>
  <si>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</si>
  <si>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</si>
  <si>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</si>
  <si>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</si>
  <si>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</si>
  <si>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</si>
  <si>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</si>
  <si>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</si>
  <si>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</si>
  <si>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</si>
  <si>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</si>
  <si>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</si>
  <si>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</si>
  <si>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</si>
  <si>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</si>
  <si>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</si>
  <si>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</si>
  <si>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</si>
  <si>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</si>
  <si>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</si>
  <si>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</si>
  <si>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</si>
  <si>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</si>
  <si>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</si>
  <si>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</si>
  <si>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</si>
  <si>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</si>
  <si>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</si>
  <si>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</si>
  <si>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</si>
  <si>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</si>
  <si>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</si>
  <si>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</si>
  <si>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</si>
  <si>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</si>
  <si>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</si>
  <si>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</si>
  <si>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</si>
  <si>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</si>
  <si>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</si>
  <si>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</si>
  <si>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</si>
  <si>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</si>
  <si>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</si>
  <si>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</si>
  <si>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</si>
  <si>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</si>
  <si>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</si>
  <si>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</si>
  <si>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</si>
  <si>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</si>
  <si>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</si>
  <si>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</si>
  <si>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</si>
  <si>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</si>
  <si>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</si>
  <si>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</si>
  <si>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</si>
  <si>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</si>
  <si>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</si>
  <si>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</si>
  <si>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</si>
  <si>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</si>
  <si>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</si>
  <si>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</si>
  <si>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</si>
  <si>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</si>
  <si>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</si>
  <si>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</si>
  <si>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</si>
  <si>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</si>
  <si>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</si>
  <si>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</si>
  <si>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</si>
  <si>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</si>
  <si>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</si>
  <si>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</si>
  <si>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</si>
  <si>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</si>
  <si>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</si>
  <si>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</si>
  <si>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</si>
  <si>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</si>
  <si>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</si>
  <si>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</si>
  <si>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</si>
  <si>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</si>
  <si>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</si>
  <si>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</si>
  <si>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</si>
  <si>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</si>
  <si>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</si>
  <si>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</si>
  <si>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</si>
  <si>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</si>
  <si>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</si>
  <si>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</si>
  <si>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</si>
  <si>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</si>
  <si>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</si>
  <si>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</si>
  <si>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</si>
  <si>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</si>
  <si>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</si>
  <si>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</si>
  <si>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</si>
  <si>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</si>
  <si>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</si>
  <si>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</si>
  <si>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</si>
  <si>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</si>
  <si>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</si>
  <si>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</si>
  <si>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</si>
  <si>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</si>
  <si>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</si>
  <si>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</si>
  <si>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</si>
  <si>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</si>
  <si>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</si>
  <si>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</si>
  <si>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</si>
  <si>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</si>
  <si>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</si>
  <si>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</si>
  <si>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</si>
  <si>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</si>
  <si>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</si>
  <si>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</si>
  <si>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</si>
  <si>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</si>
  <si>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</si>
  <si>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</si>
  <si>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</si>
  <si>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</si>
  <si>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</si>
  <si>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</si>
  <si>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</si>
  <si>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</si>
  <si>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</si>
  <si>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</si>
  <si>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</si>
  <si>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</si>
  <si>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</si>
  <si>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</si>
  <si>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</si>
  <si>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</si>
  <si>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</si>
  <si>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</si>
  <si>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</si>
  <si>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</si>
  <si>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</si>
  <si>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</si>
  <si>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</si>
  <si>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</si>
  <si>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</si>
  <si>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</si>
  <si>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</si>
  <si>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</si>
  <si>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</si>
  <si>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</si>
  <si>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</si>
  <si>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</si>
  <si>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</si>
  <si>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</si>
  <si>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</si>
  <si>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</si>
  <si>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</si>
  <si>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</si>
  <si>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</si>
  <si>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</si>
  <si>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</si>
  <si>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</si>
  <si>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</si>
  <si>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</si>
  <si>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</si>
  <si>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</si>
  <si>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</si>
  <si>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</si>
  <si>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</si>
  <si>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</si>
  <si>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</si>
  <si>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</si>
  <si>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</si>
  <si>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</si>
  <si>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</si>
  <si>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</si>
  <si>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</si>
  <si>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</si>
  <si>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</si>
  <si>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</si>
  <si>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</si>
  <si>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</si>
  <si>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</si>
  <si>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</si>
  <si>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</si>
  <si>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</si>
  <si>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</si>
  <si>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</si>
  <si>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</si>
  <si>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</si>
  <si>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</si>
  <si>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</si>
  <si>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</si>
  <si>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</si>
  <si>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</si>
  <si>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</si>
  <si>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</si>
  <si>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</si>
  <si>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</si>
  <si>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</si>
  <si>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</si>
  <si>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</si>
  <si>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</si>
  <si>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</si>
  <si>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</si>
  <si>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</si>
  <si>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</si>
  <si>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</si>
  <si>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</si>
  <si>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</si>
  <si>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</si>
  <si>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</si>
  <si>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</si>
  <si>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</si>
  <si>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</si>
  <si>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</si>
  <si>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</si>
  <si>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</si>
  <si>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</si>
  <si>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</si>
  <si>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</si>
  <si>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</si>
  <si>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</si>
  <si>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</si>
  <si>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</si>
  <si>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</si>
  <si>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</si>
  <si>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</si>
  <si>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</si>
  <si>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</si>
  <si>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</si>
  <si>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</si>
  <si>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</si>
  <si>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</si>
  <si>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</si>
  <si>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</si>
  <si>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</si>
  <si>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</si>
  <si>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</si>
  <si>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</si>
  <si>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</si>
  <si>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</si>
  <si>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</si>
  <si>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</si>
  <si>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</si>
  <si>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</si>
  <si>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</si>
  <si>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</si>
  <si>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</si>
  <si>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</si>
  <si>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</si>
  <si>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</si>
  <si>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</si>
  <si>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</si>
  <si>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</si>
  <si>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</si>
  <si>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</si>
  <si>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</si>
  <si>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</si>
  <si>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</si>
  <si>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</si>
  <si>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</si>
  <si>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</si>
  <si>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</si>
  <si>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</si>
  <si>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</si>
  <si>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</si>
  <si>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</si>
  <si>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</si>
  <si>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</si>
  <si>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</si>
  <si>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</si>
  <si>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</si>
  <si>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</si>
  <si>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</si>
  <si>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</si>
  <si>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</si>
  <si>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</si>
  <si>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</si>
  <si>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</si>
  <si>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</si>
  <si>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</si>
  <si>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</si>
  <si>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</si>
  <si>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</si>
  <si>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</si>
  <si>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</si>
  <si>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</si>
  <si>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</si>
  <si>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</si>
  <si>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</si>
  <si>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</si>
  <si>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</si>
  <si>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</si>
  <si>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</si>
  <si>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</si>
  <si>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</si>
  <si>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</si>
  <si>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</si>
  <si>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</si>
  <si>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</si>
  <si>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</si>
  <si>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</si>
  <si>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</si>
  <si>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</si>
  <si>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</si>
  <si>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</si>
  <si>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</si>
  <si>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</si>
  <si>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</si>
  <si>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</si>
  <si>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</si>
  <si>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</si>
  <si>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</si>
  <si>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</si>
  <si>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</si>
  <si>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</si>
  <si>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</si>
  <si>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</si>
  <si>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</si>
  <si>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</si>
  <si>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</si>
  <si>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</si>
  <si>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</si>
  <si>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</si>
  <si>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</si>
  <si>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</si>
  <si>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</si>
  <si>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</si>
  <si>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</si>
  <si>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</si>
  <si>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</si>
  <si>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</si>
  <si>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</si>
  <si>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</si>
  <si>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</si>
  <si>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</si>
  <si>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</si>
  <si>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</si>
  <si>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</si>
  <si>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</si>
  <si>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</si>
  <si>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</si>
  <si>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</si>
  <si>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</si>
  <si>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</si>
  <si>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</si>
  <si>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</si>
  <si>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</si>
  <si>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</si>
  <si>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</si>
  <si>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</si>
  <si>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</si>
  <si>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</si>
  <si>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</si>
  <si>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</si>
  <si>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</si>
  <si>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</si>
  <si>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</si>
  <si>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</si>
  <si>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</si>
  <si>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</si>
  <si>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</si>
  <si>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</si>
  <si>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</si>
  <si>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</si>
  <si>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</si>
  <si>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</si>
  <si>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</si>
  <si>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</si>
  <si>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</si>
  <si>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</si>
  <si>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</si>
  <si>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</si>
  <si>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</si>
  <si>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</si>
  <si>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</si>
  <si>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</si>
  <si>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</si>
  <si>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</si>
  <si>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</si>
  <si>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</si>
  <si>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</si>
  <si>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</si>
  <si>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</si>
  <si>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</si>
  <si>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</si>
  <si>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</si>
  <si>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</si>
  <si>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</si>
  <si>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</si>
  <si>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</si>
  <si>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</si>
  <si>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</si>
  <si>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</si>
  <si>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</si>
  <si>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</si>
  <si>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</si>
  <si>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</si>
  <si>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</si>
  <si>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</si>
  <si>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</si>
  <si>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</si>
  <si>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</si>
  <si>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</si>
  <si>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</si>
  <si>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</si>
  <si>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</si>
  <si>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</si>
  <si>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</si>
  <si>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</si>
  <si>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</si>
  <si>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</si>
  <si>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</si>
  <si>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</si>
  <si>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</si>
  <si>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</si>
  <si>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</si>
  <si>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</si>
  <si>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</si>
  <si>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</si>
  <si>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</si>
  <si>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</si>
  <si>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</si>
  <si>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</si>
  <si>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</si>
  <si>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</si>
  <si>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</si>
  <si>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</si>
  <si>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</si>
  <si>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</si>
  <si>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</si>
  <si>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</si>
  <si>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</si>
  <si>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</si>
  <si>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</si>
  <si>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</si>
  <si>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</si>
  <si>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</si>
  <si>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</si>
  <si>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</si>
  <si>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</si>
  <si>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</si>
  <si>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</si>
  <si>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</si>
  <si>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</si>
  <si>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</si>
  <si>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</si>
  <si>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</si>
  <si>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</si>
  <si>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</si>
  <si>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</si>
  <si>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</si>
  <si>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</si>
  <si>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</si>
  <si>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</si>
  <si>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</si>
  <si>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</si>
  <si>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</si>
  <si>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</si>
  <si>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</si>
  <si>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</si>
  <si>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</si>
  <si>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</si>
  <si>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</si>
  <si>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</si>
  <si>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</si>
  <si>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</si>
  <si>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</si>
  <si>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</si>
  <si>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</si>
  <si>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</si>
  <si>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</si>
  <si>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</si>
  <si>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</si>
  <si>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</si>
  <si>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</si>
  <si>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</si>
  <si>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</si>
  <si>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</si>
  <si>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</si>
  <si>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</si>
  <si>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</si>
  <si>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</si>
  <si>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</si>
  <si>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</si>
  <si>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</si>
  <si>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</si>
  <si>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</si>
  <si>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</si>
  <si>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</si>
  <si>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</si>
  <si>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</si>
  <si>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</si>
  <si>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</si>
  <si>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</si>
  <si>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</si>
  <si>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</si>
  <si>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</si>
  <si>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</si>
  <si>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</si>
  <si>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</si>
  <si>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</si>
  <si>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</si>
  <si>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</si>
  <si>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</si>
  <si>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</si>
  <si>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</si>
  <si>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</si>
  <si>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</si>
  <si>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</si>
  <si>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</si>
  <si>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</si>
  <si>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</si>
  <si>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</si>
  <si>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</si>
  <si>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</si>
  <si>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</si>
  <si>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</si>
  <si>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</si>
  <si>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</si>
  <si>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</si>
  <si>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</si>
  <si>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</si>
  <si>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</si>
  <si>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</si>
  <si>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</si>
  <si>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</si>
  <si>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</si>
  <si>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</si>
  <si>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</si>
  <si>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</si>
  <si>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</si>
  <si>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</si>
  <si>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</si>
  <si>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</si>
  <si>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</si>
  <si>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</si>
  <si>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</si>
  <si>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</si>
  <si>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</si>
  <si>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</si>
  <si>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</si>
  <si>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</si>
  <si>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</si>
  <si>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</si>
  <si>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</si>
  <si>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</si>
  <si>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</si>
  <si>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</si>
  <si>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</si>
  <si>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</si>
  <si>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</si>
  <si>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</si>
  <si>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</si>
  <si>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</si>
  <si>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</si>
  <si>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</si>
  <si>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</si>
  <si>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</si>
  <si>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</si>
  <si>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</si>
  <si>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</si>
  <si>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</si>
  <si>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</si>
  <si>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</si>
  <si>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</si>
  <si>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</si>
  <si>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</si>
  <si>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</si>
  <si>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</si>
  <si>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</si>
  <si>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</si>
  <si>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</si>
  <si>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</si>
  <si>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</si>
  <si>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</si>
  <si>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</si>
  <si>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</si>
  <si>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</si>
  <si>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</si>
  <si>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</si>
  <si>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</si>
  <si>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</si>
  <si>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</si>
  <si>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</si>
  <si>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</si>
  <si>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</si>
  <si>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</si>
  <si>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</si>
  <si>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</si>
  <si>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</si>
  <si>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</si>
  <si>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</si>
  <si>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</si>
  <si>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</si>
  <si>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</si>
  <si>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</si>
  <si>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</si>
  <si>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</si>
  <si>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</si>
  <si>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</si>
  <si>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</si>
  <si>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</si>
  <si>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</si>
  <si>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</si>
  <si>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</si>
  <si>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</si>
  <si>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</si>
  <si>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</si>
  <si>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</si>
  <si>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</si>
  <si>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</si>
  <si>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</si>
  <si>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</si>
  <si>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</si>
  <si>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</si>
  <si>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</si>
  <si>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</si>
  <si>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</si>
  <si>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</si>
  <si>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</si>
  <si>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</si>
  <si>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</si>
  <si>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</si>
  <si>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</si>
  <si>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</si>
  <si>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</si>
  <si>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</si>
  <si>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</si>
  <si>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</si>
  <si>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</si>
  <si>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</si>
  <si>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</si>
  <si>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</si>
  <si>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</si>
  <si>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</si>
  <si>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</si>
  <si>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</si>
  <si>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</si>
  <si>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</si>
  <si>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</si>
  <si>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</si>
  <si>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</si>
  <si>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</si>
  <si>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</si>
  <si>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</si>
  <si>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</si>
  <si>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</si>
  <si>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</si>
  <si>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</si>
  <si>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</si>
  <si>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</si>
  <si>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</si>
  <si>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</si>
  <si>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</si>
  <si>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</si>
  <si>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</si>
  <si>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</si>
  <si>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</si>
  <si>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</si>
  <si>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</si>
  <si>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</si>
  <si>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</si>
  <si>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</si>
  <si>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</si>
  <si>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</si>
  <si>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</si>
  <si>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</si>
  <si>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</si>
  <si>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</si>
  <si>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</si>
  <si>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</si>
  <si>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</si>
  <si>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</si>
  <si>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</si>
  <si>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</si>
  <si>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</si>
  <si>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</si>
  <si>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</si>
  <si>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</si>
  <si>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</si>
  <si>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</si>
  <si>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</si>
  <si>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</si>
  <si>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</si>
  <si>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</si>
  <si>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</si>
  <si>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</si>
  <si>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</si>
  <si>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</si>
  <si>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</si>
  <si>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</si>
  <si>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</si>
  <si>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</si>
  <si>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</si>
  <si>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</si>
  <si>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</si>
  <si>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</si>
  <si>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</si>
  <si>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</si>
  <si>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</si>
  <si>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</si>
  <si>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</si>
  <si>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</si>
  <si>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</si>
  <si>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</si>
  <si>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</si>
  <si>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</si>
  <si>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</si>
  <si>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</si>
  <si>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</si>
  <si>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</si>
  <si>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</si>
  <si>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</si>
  <si>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</si>
  <si>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</si>
  <si>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</si>
  <si>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</si>
  <si>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</si>
  <si>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</si>
  <si>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</si>
  <si>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</si>
  <si>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</si>
  <si>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</si>
  <si>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</si>
  <si>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</si>
  <si>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</si>
  <si>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</si>
  <si>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</si>
  <si>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</si>
  <si>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</si>
  <si>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</si>
  <si>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</si>
  <si>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</si>
  <si>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</si>
  <si>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</si>
  <si>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</si>
  <si>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</si>
  <si>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</si>
  <si>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</si>
  <si>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</si>
  <si>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</si>
  <si>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</si>
  <si>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</si>
  <si>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</si>
  <si>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</si>
  <si>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</si>
  <si>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</si>
  <si>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</si>
  <si>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</si>
  <si>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</si>
  <si>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</si>
  <si>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</si>
  <si>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</si>
  <si>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</si>
  <si>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</si>
  <si>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</si>
  <si>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</si>
  <si>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</si>
  <si>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</si>
  <si>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</si>
  <si>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</si>
  <si>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</si>
  <si>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</si>
  <si>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</si>
  <si>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</si>
  <si>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</si>
  <si>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</si>
  <si>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</si>
  <si>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</si>
  <si>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</si>
  <si>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</si>
  <si>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</si>
  <si>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</si>
  <si>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</si>
  <si>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</si>
  <si>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</si>
  <si>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</si>
  <si>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</si>
  <si>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</si>
  <si>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</si>
  <si>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</si>
  <si>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</si>
  <si>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</si>
  <si>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</si>
  <si>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</si>
  <si>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</si>
  <si>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</si>
  <si>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</si>
  <si>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</si>
  <si>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</si>
  <si>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</si>
  <si>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</si>
  <si>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</si>
  <si>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</si>
  <si>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</si>
  <si>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</si>
  <si>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</si>
  <si>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</si>
  <si>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</si>
  <si>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</si>
  <si>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</si>
  <si>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</si>
  <si>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</si>
  <si>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</si>
  <si>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</si>
  <si>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</si>
  <si>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</si>
  <si>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</si>
  <si>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</si>
  <si>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</si>
  <si>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</si>
  <si>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</si>
  <si>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</si>
  <si>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</si>
  <si>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</si>
  <si>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</si>
  <si>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</si>
  <si>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</si>
  <si>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</si>
  <si>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</si>
  <si>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</si>
  <si>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</si>
  <si>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</si>
  <si>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</si>
  <si>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</si>
  <si>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</si>
  <si>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</si>
  <si>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</si>
  <si>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</si>
  <si>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</si>
  <si>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</si>
  <si>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</si>
  <si>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</si>
  <si>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</si>
  <si>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</si>
  <si>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</si>
  <si>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</si>
  <si>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</si>
  <si>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</si>
  <si>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</si>
  <si>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</si>
  <si>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</si>
  <si>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</si>
  <si>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</si>
  <si>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</si>
  <si>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</si>
  <si>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</si>
  <si>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</si>
  <si>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</si>
  <si>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</si>
  <si>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</si>
  <si>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</si>
  <si>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</si>
  <si>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</si>
  <si>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</si>
  <si>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</si>
  <si>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</si>
  <si>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</si>
  <si>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</si>
  <si>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</si>
  <si>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</si>
  <si>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</si>
  <si>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</si>
  <si>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</si>
  <si>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</si>
  <si>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</si>
  <si>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</si>
  <si>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</si>
  <si>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</si>
  <si>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</si>
  <si>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</si>
  <si>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</si>
  <si>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</si>
  <si>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</si>
  <si>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</si>
  <si>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</si>
  <si>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</si>
  <si>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</si>
  <si>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</si>
  <si>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</si>
  <si>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</si>
  <si>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</si>
  <si>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</si>
  <si>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</si>
  <si>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</si>
  <si>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</si>
  <si>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</si>
  <si>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</si>
  <si>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</si>
  <si>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</si>
  <si>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</si>
  <si>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</si>
  <si>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</si>
  <si>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</si>
  <si>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</si>
  <si>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</si>
  <si>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</si>
  <si>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</si>
  <si>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</si>
  <si>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</si>
  <si>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</si>
  <si>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</si>
  <si>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</si>
  <si>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</si>
  <si>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</si>
  <si>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</si>
  <si>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</si>
  <si>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</si>
  <si>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</si>
  <si>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</si>
  <si>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</si>
  <si>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</si>
  <si>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</si>
  <si>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</si>
  <si>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</si>
  <si>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</si>
  <si>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</si>
  <si>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</si>
  <si>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</si>
  <si>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</si>
  <si>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</si>
  <si>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</si>
  <si>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</si>
  <si>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</si>
  <si>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</si>
  <si>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</si>
  <si>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</si>
  <si>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</si>
  <si>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</si>
  <si>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</si>
  <si>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</si>
  <si>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</si>
  <si>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</si>
  <si>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</si>
  <si>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</si>
  <si>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</si>
  <si>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</si>
  <si>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</si>
  <si>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</si>
  <si>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</si>
  <si>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</si>
  <si>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</si>
  <si>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</si>
  <si>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</si>
  <si>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</si>
  <si>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</si>
  <si>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</si>
  <si>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</si>
  <si>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</si>
  <si>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</si>
  <si>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</si>
  <si>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</si>
  <si>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</si>
  <si>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</si>
  <si>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</si>
  <si>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</si>
  <si>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</si>
  <si>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</si>
  <si>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</si>
  <si>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</si>
  <si>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</si>
  <si>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</si>
  <si>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</si>
  <si>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</si>
  <si>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</si>
  <si>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</si>
  <si>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</si>
  <si>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</si>
  <si>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</si>
  <si>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</si>
  <si>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</si>
  <si>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</si>
  <si>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</si>
  <si>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</si>
  <si>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</si>
  <si>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</si>
  <si>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</si>
  <si>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</si>
  <si>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</si>
  <si>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</si>
  <si>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</si>
  <si>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</si>
  <si>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</si>
  <si>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</si>
  <si>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</si>
  <si>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</si>
  <si>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</si>
  <si>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</si>
  <si>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</si>
  <si>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</si>
  <si>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</si>
  <si>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</si>
  <si>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</si>
  <si>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</si>
  <si>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</si>
  <si>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</si>
  <si>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</si>
  <si>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</si>
  <si>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</si>
  <si>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</si>
  <si>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</si>
  <si>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</si>
  <si>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</si>
  <si>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</si>
  <si>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</si>
  <si>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</si>
  <si>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</si>
  <si>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</si>
  <si>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</si>
  <si>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</si>
  <si>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</si>
  <si>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</si>
  <si>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</si>
  <si>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</si>
  <si>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</si>
  <si>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</si>
  <si>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</si>
  <si>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</si>
  <si>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</si>
  <si>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</si>
  <si>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</si>
  <si>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</si>
  <si>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</si>
  <si>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</si>
  <si>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</si>
  <si>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</si>
  <si>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</si>
  <si>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</si>
  <si>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</si>
  <si>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</si>
  <si>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</si>
  <si>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</si>
  <si>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</si>
  <si>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</si>
  <si>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</si>
  <si>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</si>
  <si>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</si>
  <si>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</si>
  <si>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</si>
  <si>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</si>
  <si>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</si>
  <si>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</si>
  <si>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</si>
  <si>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</si>
  <si>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</si>
  <si>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</si>
  <si>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</si>
  <si>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</si>
  <si>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</si>
  <si>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</si>
  <si>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</si>
  <si>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</si>
  <si>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</si>
  <si>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</si>
  <si>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</si>
  <si>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</si>
  <si>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</si>
  <si>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</si>
  <si>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</si>
  <si>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</si>
  <si>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</si>
  <si>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</si>
  <si>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</si>
  <si>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</si>
  <si>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</si>
  <si>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</si>
  <si>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</si>
  <si>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</si>
  <si>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</si>
  <si>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</si>
  <si>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</si>
  <si>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</si>
  <si>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</si>
  <si>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</si>
  <si>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</si>
  <si>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</si>
  <si>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</si>
  <si>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</si>
  <si>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</si>
  <si>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</si>
  <si>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</si>
  <si>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</si>
  <si>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</si>
  <si>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</si>
  <si>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</si>
  <si>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</si>
  <si>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</si>
  <si>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</si>
  <si>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</si>
  <si>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</si>
  <si>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</si>
  <si>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</si>
  <si>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</si>
  <si>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</si>
  <si>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</si>
  <si>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</si>
  <si>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</si>
  <si>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</si>
  <si>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</si>
  <si>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</si>
  <si>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</si>
  <si>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</si>
  <si>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</si>
  <si>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</si>
  <si>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</si>
  <si>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</si>
  <si>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</si>
  <si>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</si>
  <si>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</si>
  <si>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</si>
  <si>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</si>
  <si>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</si>
  <si>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</si>
  <si>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</si>
  <si>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</si>
  <si>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</si>
  <si>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</si>
  <si>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</si>
  <si>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</si>
  <si>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</si>
  <si>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</si>
  <si>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</si>
  <si>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</si>
  <si>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</si>
  <si>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</si>
  <si>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</si>
  <si>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</si>
  <si>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</si>
  <si>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</si>
  <si>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</si>
  <si>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</si>
  <si>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</si>
  <si>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</si>
  <si>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</si>
  <si>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</si>
  <si>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</si>
  <si>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</si>
  <si>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</si>
  <si>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</si>
  <si>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</si>
  <si>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</si>
  <si>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</si>
  <si>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</si>
  <si>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</si>
  <si>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</si>
  <si>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</si>
  <si>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</si>
  <si>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</si>
  <si>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</si>
  <si>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</si>
  <si>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</si>
  <si>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</si>
  <si>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</si>
  <si>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</si>
  <si>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</si>
  <si>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</si>
  <si>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</si>
  <si>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</si>
  <si>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</si>
  <si>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</si>
  <si>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</si>
  <si>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</si>
  <si>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</si>
  <si>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</si>
  <si>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</si>
  <si>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</si>
  <si>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</si>
  <si>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</si>
  <si>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</si>
  <si>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</si>
  <si>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</si>
  <si>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</si>
  <si>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</si>
  <si>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</si>
  <si>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</si>
  <si>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</si>
  <si>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</si>
  <si>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</si>
  <si>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</si>
  <si>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</si>
  <si>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</si>
  <si>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</si>
  <si>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</si>
  <si>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</si>
  <si>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</si>
  <si>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</si>
  <si>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</si>
  <si>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</si>
  <si>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</si>
  <si>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</si>
  <si>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</si>
  <si>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</si>
  <si>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</si>
  <si>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</si>
  <si>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</si>
  <si>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</si>
  <si>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</si>
  <si>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</si>
  <si>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</si>
  <si>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</si>
  <si>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</si>
  <si>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</si>
  <si>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</si>
  <si>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</si>
  <si>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</si>
  <si>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</si>
  <si>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</si>
  <si>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</si>
  <si>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</si>
  <si>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</si>
  <si>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</si>
  <si>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</si>
  <si>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</si>
  <si>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</si>
  <si>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</si>
  <si>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</si>
  <si>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</si>
  <si>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</si>
  <si>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</si>
  <si>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</si>
  <si>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</si>
  <si>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</si>
  <si>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</si>
  <si>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</si>
  <si>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</si>
  <si>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</si>
  <si>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</si>
  <si>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</si>
  <si>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</si>
  <si>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</si>
  <si>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</si>
  <si>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</si>
  <si>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</si>
  <si>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</si>
  <si>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</si>
  <si>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</si>
  <si>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</si>
  <si>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</si>
  <si>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</si>
  <si>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</si>
  <si>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</si>
  <si>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</si>
  <si>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</si>
  <si>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</si>
  <si>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</si>
  <si>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</si>
  <si>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</si>
  <si>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</si>
  <si>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</si>
  <si>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</si>
  <si>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</si>
  <si>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</si>
  <si>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</si>
  <si>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</si>
  <si>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</si>
  <si>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</si>
  <si>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</si>
  <si>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</si>
  <si>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</si>
  <si>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</si>
  <si>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</si>
  <si>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</si>
  <si>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</si>
  <si>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</si>
  <si>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</si>
  <si>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</si>
  <si>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</si>
  <si>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</si>
  <si>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</si>
  <si>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</si>
  <si>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</si>
  <si>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</si>
  <si>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</si>
  <si>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</si>
  <si>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</si>
  <si>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</si>
  <si>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</si>
  <si>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</si>
  <si>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</si>
  <si>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</si>
  <si>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</si>
  <si>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</si>
  <si>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</si>
  <si>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</si>
  <si>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</si>
  <si>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</si>
  <si>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</si>
  <si>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</si>
  <si>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</si>
  <si>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</si>
  <si>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</si>
  <si>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</si>
  <si>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</si>
  <si>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</si>
  <si>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</si>
  <si>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</si>
  <si>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</si>
  <si>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</si>
  <si>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</si>
  <si>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</si>
  <si>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</si>
  <si>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</si>
  <si>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</si>
  <si>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</si>
  <si>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</si>
  <si>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</si>
  <si>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</si>
  <si>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</si>
  <si>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</si>
  <si>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</si>
  <si>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</si>
  <si>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</si>
  <si>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</si>
  <si>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</si>
  <si>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</si>
  <si>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</si>
  <si>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</si>
  <si>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</si>
  <si>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</si>
  <si>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</si>
  <si>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</si>
  <si>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</si>
  <si>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</si>
  <si>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</si>
  <si>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</si>
  <si>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</si>
  <si>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</si>
  <si>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</si>
  <si>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</si>
  <si>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</si>
  <si>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</si>
  <si>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</si>
  <si>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</si>
  <si>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</si>
  <si>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</si>
  <si>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</si>
  <si>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</si>
  <si>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</si>
  <si>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</si>
  <si>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</si>
  <si>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</si>
  <si>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</si>
  <si>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</si>
  <si>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</si>
  <si>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</si>
  <si>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</si>
  <si>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</si>
  <si>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</si>
  <si>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</si>
  <si>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</si>
  <si>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</si>
  <si>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</si>
  <si>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</si>
  <si>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</si>
  <si>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</si>
  <si>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</si>
  <si>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</si>
  <si>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</si>
  <si>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</si>
  <si>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</si>
  <si>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</si>
  <si>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</si>
  <si>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</si>
  <si>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</si>
  <si>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</si>
  <si>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</si>
  <si>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</si>
  <si>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</si>
  <si>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</si>
  <si>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</si>
  <si>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</si>
  <si>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</si>
  <si>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</si>
  <si>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</si>
  <si>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</si>
  <si>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</si>
  <si>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</si>
  <si>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</si>
  <si>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</si>
  <si>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</si>
  <si>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</si>
  <si>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</si>
  <si>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</si>
  <si>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</si>
  <si>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</si>
  <si>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</si>
  <si>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</si>
  <si>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</si>
  <si>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</si>
  <si>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</si>
  <si>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</si>
  <si>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</si>
  <si>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</si>
  <si>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</si>
  <si>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</si>
  <si>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</si>
  <si>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</si>
  <si>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</si>
  <si>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</si>
  <si>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</si>
  <si>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</si>
  <si>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</si>
  <si>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</si>
  <si>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</si>
  <si>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</si>
  <si>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</si>
  <si>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</si>
  <si>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</si>
  <si>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</si>
  <si>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</si>
  <si>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</si>
  <si>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</si>
  <si>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</si>
  <si>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</si>
  <si>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</si>
  <si>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</si>
  <si>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</si>
  <si>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</si>
  <si>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</si>
  <si>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</si>
  <si>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</si>
  <si>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</si>
  <si>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</si>
  <si>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</si>
  <si>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</si>
  <si>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</si>
  <si>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</si>
  <si>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</si>
  <si>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</si>
  <si>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</si>
  <si>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</si>
  <si>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</si>
  <si>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</si>
  <si>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</si>
  <si>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</si>
  <si>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</si>
  <si>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</si>
  <si>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</si>
  <si>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</si>
  <si>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</si>
  <si>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</si>
  <si>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</si>
  <si>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</si>
  <si>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</si>
  <si>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</si>
  <si>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</si>
  <si>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</si>
  <si>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</si>
  <si>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</si>
  <si>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</si>
  <si>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</si>
  <si>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</si>
  <si>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</si>
  <si>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</si>
  <si>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</si>
  <si>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</si>
  <si>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</si>
  <si>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</si>
  <si>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</si>
  <si>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</si>
  <si>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</si>
  <si>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</si>
  <si>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</si>
  <si>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</si>
  <si>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</si>
  <si>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</si>
  <si>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</si>
  <si>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</si>
  <si>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</si>
  <si>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</si>
  <si>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</si>
  <si>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</si>
  <si>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</si>
  <si>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</si>
  <si>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</si>
  <si>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</si>
  <si>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</si>
  <si>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</si>
  <si>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</si>
  <si>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</si>
  <si>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</si>
  <si>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</si>
  <si>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</si>
  <si>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</si>
  <si>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</si>
  <si>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</si>
  <si>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</si>
  <si>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</si>
  <si>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</si>
  <si>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</si>
  <si>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</si>
  <si>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</si>
  <si>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</si>
  <si>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</si>
  <si>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</si>
  <si>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</si>
  <si>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</si>
  <si>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</si>
  <si>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</si>
  <si>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</si>
  <si>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</si>
  <si>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</si>
  <si>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</si>
  <si>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</si>
  <si>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</si>
  <si>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</si>
  <si>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</si>
  <si>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</si>
  <si>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</si>
  <si>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</si>
  <si>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</si>
  <si>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</si>
  <si>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</si>
  <si>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</si>
  <si>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</si>
  <si>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</si>
  <si>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</si>
  <si>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</si>
  <si>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</si>
  <si>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</si>
  <si>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</si>
  <si>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</si>
  <si>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</si>
  <si>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</si>
  <si>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</si>
  <si>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</si>
  <si>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</si>
  <si>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</si>
  <si>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</si>
  <si>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</si>
  <si>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</si>
  <si>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</si>
  <si>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</si>
  <si>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</si>
  <si>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</si>
  <si>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</si>
  <si>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</si>
  <si>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</si>
  <si>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</si>
  <si>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</si>
  <si>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</si>
  <si>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</si>
  <si>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</si>
  <si>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</si>
  <si>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</si>
  <si>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</si>
  <si>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</si>
  <si>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</si>
  <si>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</si>
  <si>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</si>
  <si>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</si>
  <si>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</si>
  <si>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</si>
  <si>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</si>
  <si>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</si>
  <si>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</si>
  <si>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</si>
  <si>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</si>
  <si>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</si>
  <si>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</si>
  <si>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</si>
  <si>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</si>
  <si>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</si>
  <si>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</si>
  <si>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</si>
  <si>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</si>
  <si>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</si>
  <si>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</si>
  <si>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</si>
  <si>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</si>
  <si>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</si>
  <si>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</si>
  <si>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</si>
  <si>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</si>
  <si>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</si>
  <si>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</si>
  <si>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</si>
  <si>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</si>
  <si>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</si>
  <si>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</si>
  <si>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</si>
  <si>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</si>
  <si>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</si>
  <si>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</si>
  <si>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</si>
  <si>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</si>
  <si>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</si>
  <si>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</si>
  <si>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</si>
  <si>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</si>
  <si>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</si>
  <si>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</si>
  <si>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</si>
  <si>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</si>
  <si>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</si>
  <si>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</si>
  <si>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</si>
  <si>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</si>
  <si>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</si>
  <si>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</si>
  <si>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</si>
  <si>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</si>
  <si>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</si>
  <si>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</si>
  <si>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</si>
  <si>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</si>
  <si>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</si>
  <si>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</si>
  <si>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</si>
  <si>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</si>
  <si>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</si>
  <si>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</si>
  <si>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</si>
  <si>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</si>
  <si>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</si>
  <si>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</si>
  <si>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</si>
  <si>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</si>
  <si>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</si>
  <si>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</si>
  <si>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</si>
  <si>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</si>
  <si>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</si>
  <si>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</si>
  <si>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</si>
  <si>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</si>
  <si>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</si>
  <si>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</si>
  <si>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</si>
  <si>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</si>
  <si>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</si>
  <si>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</si>
  <si>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</si>
  <si>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</si>
  <si>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</si>
  <si>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</si>
  <si>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</si>
  <si>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</si>
  <si>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</si>
  <si>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</si>
  <si>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</si>
  <si>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</si>
  <si>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</si>
  <si>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</si>
  <si>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</si>
  <si>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</si>
  <si>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</si>
  <si>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</si>
  <si>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</si>
  <si>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</si>
  <si>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</si>
  <si>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</si>
  <si>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</si>
  <si>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</si>
  <si>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</si>
  <si>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</si>
  <si>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</si>
  <si>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</si>
  <si>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</si>
  <si>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</si>
  <si>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</si>
  <si>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</si>
  <si>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</si>
  <si>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</si>
  <si>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</si>
  <si>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</si>
  <si>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</si>
  <si>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</si>
  <si>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</si>
  <si>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</si>
  <si>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</si>
  <si>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</si>
  <si>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</si>
  <si>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</si>
  <si>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</si>
  <si>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</si>
  <si>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</si>
  <si>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</si>
  <si>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</si>
  <si>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</si>
  <si>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</si>
  <si>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</si>
  <si>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</si>
  <si>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</si>
  <si>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</si>
  <si>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</si>
  <si>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</si>
  <si>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</si>
  <si>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</si>
  <si>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</si>
  <si>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</si>
  <si>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</si>
  <si>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</si>
  <si>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</si>
  <si>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</si>
  <si>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</si>
  <si>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</si>
  <si>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</si>
  <si>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</si>
  <si>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</si>
  <si>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</si>
  <si>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</si>
  <si>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</si>
  <si>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</si>
  <si>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</si>
  <si>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</si>
  <si>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</si>
  <si>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</si>
  <si>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</si>
  <si>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</si>
  <si>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</si>
  <si>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</si>
  <si>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</si>
  <si>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</si>
  <si>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</si>
  <si>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</si>
  <si>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</si>
  <si>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</si>
  <si>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</si>
  <si>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</si>
  <si>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</si>
  <si>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</si>
  <si>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</si>
  <si>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</si>
  <si>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</si>
  <si>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</si>
  <si>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</si>
  <si>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</si>
  <si>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</si>
  <si>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</si>
  <si>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</si>
  <si>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</si>
  <si>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</si>
  <si>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</si>
  <si>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</si>
  <si>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</si>
  <si>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</si>
  <si>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</si>
  <si>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</si>
  <si>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</si>
  <si>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</si>
  <si>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</si>
  <si>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</si>
  <si>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</si>
  <si>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</si>
  <si>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</si>
  <si>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</si>
  <si>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</si>
  <si>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</si>
  <si>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</si>
  <si>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</si>
  <si>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</si>
  <si>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</si>
  <si>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</si>
  <si>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</si>
  <si>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</si>
  <si>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</si>
  <si>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</si>
  <si>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</si>
  <si>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</si>
  <si>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</si>
  <si>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</si>
  <si>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</si>
  <si>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</si>
  <si>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</si>
  <si>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</si>
  <si>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</si>
  <si>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</si>
  <si>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</si>
  <si>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</si>
  <si>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</si>
  <si>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</si>
  <si>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</si>
  <si>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</si>
  <si>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</si>
  <si>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</si>
  <si>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</si>
  <si>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</si>
  <si>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</si>
  <si>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</si>
  <si>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</si>
  <si>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</si>
  <si>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</si>
  <si>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</si>
  <si>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</si>
  <si>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</si>
  <si>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</si>
  <si>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</si>
  <si>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</si>
  <si>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</si>
  <si>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</si>
  <si>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</si>
  <si>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</si>
  <si>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</si>
  <si>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</si>
  <si>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</si>
  <si>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</si>
  <si>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</si>
  <si>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</si>
  <si>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</si>
  <si>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</si>
  <si>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</si>
  <si>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</si>
  <si>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</si>
  <si>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</si>
  <si>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</si>
  <si>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</si>
  <si>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</si>
  <si>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</si>
  <si>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</si>
  <si>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</si>
  <si>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</si>
  <si>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</si>
  <si>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</si>
  <si>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</si>
  <si>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</si>
  <si>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</si>
  <si>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</si>
  <si>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</si>
  <si>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</si>
  <si>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</si>
  <si>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</si>
  <si>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</si>
  <si>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</si>
  <si>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</si>
  <si>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</si>
  <si>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</si>
  <si>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</si>
  <si>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</si>
  <si>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</si>
  <si>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</si>
  <si>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</si>
  <si>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</si>
  <si>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</si>
  <si>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</si>
  <si>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</si>
  <si>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</si>
  <si>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</si>
  <si>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</si>
  <si>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</si>
  <si>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</si>
  <si>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</si>
  <si>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</si>
  <si>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</si>
  <si>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</si>
  <si>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</si>
  <si>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</si>
  <si>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</si>
  <si>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</si>
  <si>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</si>
  <si>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</si>
  <si>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</si>
  <si>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</si>
  <si>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</si>
  <si>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</si>
  <si>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</si>
  <si>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</si>
  <si>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</si>
  <si>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</si>
  <si>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</si>
  <si>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</si>
  <si>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</si>
  <si>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</si>
  <si>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</si>
  <si>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</si>
  <si>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</si>
  <si>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</si>
  <si>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</si>
  <si>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</si>
  <si>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</si>
  <si>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</si>
  <si>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</si>
  <si>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</si>
  <si>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</si>
  <si>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</si>
  <si>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</si>
  <si>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</si>
  <si>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</si>
  <si>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</si>
  <si>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</si>
  <si>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</si>
  <si>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</si>
  <si>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</si>
  <si>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</si>
  <si>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</si>
  <si>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</si>
  <si>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</si>
  <si>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</si>
  <si>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</si>
  <si>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</si>
  <si>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</si>
  <si>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</si>
  <si>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</si>
  <si>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</si>
  <si>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</si>
  <si>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</si>
  <si>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</si>
  <si>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</si>
  <si>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</si>
  <si>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</si>
  <si>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</si>
  <si>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</si>
  <si>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</si>
  <si>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</si>
  <si>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</si>
  <si>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</si>
  <si>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</si>
  <si>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</si>
  <si>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</si>
  <si>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</si>
  <si>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</si>
  <si>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</si>
  <si>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</si>
  <si>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</si>
  <si>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</si>
  <si>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</si>
  <si>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</si>
  <si>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</si>
  <si>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</si>
  <si>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</si>
  <si>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</si>
  <si>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</si>
  <si>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</si>
  <si>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</si>
  <si>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</si>
  <si>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</si>
  <si>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</si>
  <si>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</si>
  <si>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</si>
  <si>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</si>
  <si>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</si>
  <si>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</si>
  <si>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</si>
  <si>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</si>
  <si>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</si>
  <si>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</si>
  <si>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</si>
  <si>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</si>
  <si>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</si>
  <si>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</si>
  <si>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</si>
  <si>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</si>
  <si>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</si>
  <si>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</si>
  <si>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</si>
  <si>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</si>
  <si>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</si>
  <si>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</si>
  <si>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</si>
  <si>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</si>
  <si>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</si>
  <si>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</si>
  <si>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</si>
  <si>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</si>
  <si>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</si>
  <si>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</si>
  <si>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</si>
  <si>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</si>
  <si>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</si>
  <si>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</si>
  <si>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</si>
  <si>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</si>
  <si>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</si>
  <si>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</si>
  <si>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</si>
  <si>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</si>
  <si>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</si>
  <si>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</si>
  <si>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</si>
  <si>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</si>
  <si>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</si>
  <si>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</si>
  <si>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</si>
  <si>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</si>
  <si>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</si>
  <si>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</si>
  <si>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</si>
  <si>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</si>
  <si>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</si>
  <si>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</si>
  <si>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</si>
  <si>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</si>
  <si>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</si>
  <si>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</si>
  <si>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</si>
  <si>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</si>
  <si>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</si>
  <si>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</si>
  <si>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</si>
  <si>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</si>
  <si>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</si>
  <si>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</si>
  <si>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</si>
  <si>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</si>
  <si>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</si>
  <si>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</si>
  <si>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</si>
  <si>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</si>
  <si>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</si>
  <si>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</si>
  <si>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</si>
  <si>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</si>
  <si>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</si>
  <si>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</si>
  <si>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</si>
  <si>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</si>
  <si>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</si>
  <si>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</si>
  <si>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</si>
  <si>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</si>
  <si>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</si>
  <si>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</si>
  <si>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</si>
  <si>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</si>
  <si>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</si>
  <si>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</si>
  <si>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</si>
  <si>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</si>
  <si>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</si>
  <si>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</si>
  <si>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</si>
  <si>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</si>
  <si>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</si>
  <si>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</si>
  <si>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</si>
  <si>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</si>
  <si>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</si>
  <si>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</si>
  <si>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</si>
  <si>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</si>
  <si>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</si>
  <si>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</si>
  <si>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</si>
  <si>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</si>
  <si>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</si>
  <si>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</si>
  <si>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</si>
  <si>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</si>
  <si>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</si>
  <si>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</si>
  <si>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</si>
  <si>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</si>
  <si>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</si>
  <si>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</si>
  <si>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</si>
  <si>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</si>
  <si>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</si>
  <si>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</si>
  <si>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</si>
  <si>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</si>
  <si>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</si>
  <si>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</si>
  <si>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</si>
  <si>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</si>
  <si>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</si>
  <si>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</si>
  <si>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</si>
  <si>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</si>
  <si>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</si>
  <si>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</si>
  <si>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</si>
  <si>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</si>
  <si>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</si>
  <si>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</si>
  <si>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</si>
  <si>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</si>
  <si>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</si>
  <si>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</si>
  <si>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</si>
  <si>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</si>
  <si>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</si>
  <si>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</si>
  <si>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</si>
  <si>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</si>
  <si>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</si>
  <si>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</si>
  <si>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</si>
  <si>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</si>
  <si>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</si>
  <si>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</si>
  <si>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</si>
  <si>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</si>
  <si>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</si>
  <si>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</si>
  <si>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</si>
  <si>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</si>
  <si>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</si>
  <si>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</si>
  <si>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</si>
  <si>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</si>
  <si>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</si>
  <si>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</si>
  <si>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</si>
  <si>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</si>
  <si>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</si>
  <si>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</si>
  <si>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</si>
  <si>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</si>
  <si>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</si>
  <si>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</si>
  <si>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</si>
  <si>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</si>
  <si>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</si>
  <si>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</si>
  <si>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</si>
  <si>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</si>
  <si>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</si>
  <si>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</si>
  <si>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</si>
  <si>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</si>
  <si>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</si>
  <si>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</si>
  <si>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</si>
  <si>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</si>
  <si>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</si>
  <si>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</si>
  <si>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</si>
  <si>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</si>
  <si>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</si>
  <si>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</si>
  <si>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</si>
  <si>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</si>
  <si>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</si>
  <si>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</si>
  <si>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</si>
  <si>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</si>
  <si>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</si>
  <si>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</si>
  <si>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</si>
  <si>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</si>
  <si>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</si>
  <si>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</si>
  <si>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</si>
  <si>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</si>
  <si>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</si>
  <si>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</si>
  <si>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</si>
  <si>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</si>
  <si>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</si>
  <si>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</si>
  <si>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</si>
  <si>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</si>
  <si>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</si>
  <si>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</si>
  <si>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</si>
  <si>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</si>
  <si>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</si>
  <si>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</si>
  <si>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</si>
  <si>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</si>
  <si>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</si>
  <si>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</si>
  <si>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</si>
  <si>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</si>
  <si>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</si>
  <si>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</si>
  <si>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</si>
  <si>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</si>
  <si>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</si>
  <si>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</si>
  <si>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</si>
  <si>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</si>
  <si>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</si>
  <si>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</si>
  <si>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</si>
  <si>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</si>
  <si>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</si>
  <si>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</si>
  <si>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</si>
  <si>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</si>
  <si>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</si>
  <si>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</si>
  <si>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</si>
  <si>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</si>
  <si>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</si>
  <si>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</si>
  <si>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</si>
  <si>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</si>
  <si>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</si>
  <si>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</si>
  <si>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</si>
  <si>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</si>
  <si>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</si>
  <si>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</si>
  <si>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</si>
  <si>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</si>
  <si>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</si>
  <si>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</si>
  <si>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</si>
  <si>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</si>
  <si>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</si>
  <si>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</si>
  <si>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</si>
  <si>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</si>
  <si>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</si>
  <si>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</si>
  <si>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</si>
  <si>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</si>
  <si>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</si>
  <si>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</si>
  <si>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</si>
  <si>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</si>
  <si>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</si>
  <si>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</si>
  <si>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</si>
  <si>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</si>
  <si>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</si>
  <si>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</si>
  <si>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</si>
  <si>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</si>
  <si>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</si>
  <si>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</si>
  <si>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</si>
  <si>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</si>
  <si>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</si>
  <si>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</si>
  <si>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</si>
  <si>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</si>
  <si>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</si>
  <si>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</si>
  <si>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</si>
  <si>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</si>
  <si>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</si>
  <si>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</si>
  <si>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</si>
  <si>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</si>
  <si>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</si>
  <si>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</si>
  <si>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</si>
  <si>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</si>
  <si>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</si>
  <si>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</si>
  <si>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</si>
  <si>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</si>
  <si>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</si>
  <si>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</si>
  <si>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</si>
  <si>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</si>
  <si>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</si>
  <si>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</si>
  <si>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</si>
  <si>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</si>
  <si>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</si>
  <si>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</si>
  <si>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</si>
  <si>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</si>
  <si>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</si>
  <si>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</si>
  <si>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</si>
  <si>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</si>
  <si>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</si>
  <si>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</si>
  <si>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</si>
  <si>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</si>
  <si>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</si>
  <si>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</si>
  <si>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</si>
  <si>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</si>
  <si>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</si>
  <si>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</si>
  <si>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</si>
  <si>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</si>
  <si>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</si>
  <si>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</si>
  <si>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</si>
  <si>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</si>
  <si>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</si>
  <si>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</si>
  <si>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</si>
  <si>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</si>
  <si>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</si>
  <si>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</si>
  <si>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</si>
  <si>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</si>
  <si>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</si>
  <si>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</si>
  <si>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</si>
  <si>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</si>
  <si>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</si>
  <si>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</si>
  <si>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</si>
  <si>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</si>
  <si>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</si>
  <si>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</si>
  <si>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</si>
  <si>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</si>
  <si>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</si>
  <si>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</si>
  <si>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</si>
  <si>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</si>
  <si>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</si>
  <si>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</si>
  <si>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</si>
  <si>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</si>
  <si>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</si>
  <si>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</si>
  <si>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</si>
  <si>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</si>
  <si>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</si>
  <si>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</si>
  <si>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</si>
  <si>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</si>
  <si>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</si>
  <si>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</si>
  <si>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</si>
  <si>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</si>
  <si>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</si>
  <si>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</si>
  <si>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</si>
  <si>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</si>
  <si>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</si>
  <si>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</si>
  <si>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</si>
  <si>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</si>
  <si>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</si>
  <si>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</si>
  <si>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</si>
  <si>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</si>
  <si>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</si>
  <si>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</si>
  <si>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</si>
  <si>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</si>
  <si>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</si>
  <si>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</si>
  <si>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</si>
  <si>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</si>
  <si>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</si>
  <si>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</si>
  <si>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</si>
  <si>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</si>
  <si>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</si>
  <si>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</si>
  <si>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</si>
  <si>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</si>
  <si>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</si>
  <si>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</si>
  <si>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</si>
  <si>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</si>
  <si>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</si>
  <si>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</si>
  <si>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</si>
  <si>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</si>
  <si>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</si>
  <si>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</si>
  <si>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</si>
  <si>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</si>
  <si>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</si>
  <si>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</si>
  <si>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</si>
  <si>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</si>
  <si>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</si>
  <si>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</si>
  <si>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</si>
  <si>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</si>
  <si>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</si>
  <si>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</si>
  <si>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</si>
  <si>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</si>
  <si>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</si>
  <si>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</si>
  <si>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</si>
  <si>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</si>
  <si>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</si>
  <si>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</si>
  <si>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</si>
  <si>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</si>
  <si>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</si>
  <si>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</si>
  <si>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</si>
  <si>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</si>
  <si>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</si>
  <si>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</si>
  <si>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</si>
  <si>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</si>
  <si>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</si>
  <si>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</si>
  <si>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</si>
  <si>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</si>
  <si>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</si>
  <si>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</si>
  <si>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</si>
  <si>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</si>
  <si>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</si>
  <si>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</si>
  <si>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</si>
  <si>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</si>
  <si>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</si>
  <si>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</si>
  <si>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</si>
  <si>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</si>
  <si>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</si>
  <si>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</si>
  <si>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</si>
  <si>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</si>
  <si>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</si>
  <si>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</si>
  <si>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</si>
  <si>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</si>
  <si>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</si>
  <si>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</si>
  <si>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</si>
  <si>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</si>
  <si>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</si>
  <si>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</si>
  <si>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</si>
  <si>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</si>
  <si>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</si>
  <si>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</si>
  <si>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</si>
  <si>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</si>
  <si>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</si>
  <si>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</si>
  <si>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</si>
  <si>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</si>
  <si>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</si>
  <si>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</si>
  <si>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</si>
  <si>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</si>
  <si>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</si>
  <si>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</si>
  <si>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</si>
  <si>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</si>
  <si>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</si>
  <si>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</si>
  <si>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</si>
  <si>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</si>
  <si>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</si>
  <si>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</si>
  <si>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</si>
  <si>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</si>
  <si>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</si>
  <si>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</si>
  <si>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</si>
  <si>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</si>
  <si>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</si>
  <si>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</si>
  <si>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</si>
  <si>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</si>
  <si>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</si>
  <si>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</si>
  <si>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</si>
  <si>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</si>
  <si>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</si>
  <si>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</si>
  <si>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</si>
  <si>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</si>
  <si>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</si>
  <si>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</si>
  <si>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</si>
  <si>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</si>
  <si>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</si>
  <si>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</si>
  <si>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</si>
  <si>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</si>
  <si>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</si>
  <si>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</si>
  <si>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</si>
  <si>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</si>
  <si>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</si>
  <si>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</si>
  <si>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</si>
  <si>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</si>
  <si>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</si>
  <si>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</si>
  <si>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</si>
  <si>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</si>
  <si>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</si>
  <si>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</si>
  <si>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</si>
  <si>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</si>
  <si>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</si>
  <si>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</si>
  <si>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</si>
  <si>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</si>
  <si>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</si>
  <si>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</si>
  <si>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</si>
  <si>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</si>
  <si>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</si>
  <si>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</si>
  <si>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</si>
  <si>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</si>
  <si>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</si>
  <si>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</si>
  <si>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</si>
  <si>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</si>
  <si>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</si>
  <si>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</si>
  <si>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</si>
  <si>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</si>
  <si>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</si>
  <si>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</si>
  <si>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</si>
  <si>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</si>
  <si>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</si>
  <si>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</si>
  <si>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</si>
  <si>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</si>
  <si>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</si>
  <si>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</si>
  <si>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</si>
  <si>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</si>
  <si>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</si>
  <si>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</si>
  <si>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</si>
  <si>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</si>
  <si>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</si>
  <si>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</si>
  <si>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</si>
  <si>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</si>
  <si>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</si>
  <si>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</si>
  <si>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</si>
  <si>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</si>
  <si>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</si>
  <si>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</si>
  <si>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</si>
  <si>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</si>
  <si>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</si>
  <si>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</si>
  <si>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</si>
  <si>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</si>
  <si>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</si>
  <si>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</si>
  <si>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</si>
  <si>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</si>
  <si>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</si>
  <si>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</si>
  <si>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</si>
  <si>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</si>
  <si>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</si>
  <si>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</si>
  <si>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</si>
  <si>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</si>
  <si>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</si>
  <si>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</si>
  <si>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</si>
  <si>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Standard Deviation</t>
  </si>
  <si>
    <t>Mean</t>
  </si>
  <si>
    <t>Median</t>
  </si>
  <si>
    <t xml:space="preserve">Minimium </t>
  </si>
  <si>
    <t>Maximium</t>
  </si>
  <si>
    <t xml:space="preserve">Variance 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</si>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</sst>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B7D7D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  <fill>
        <patternFill>
          <bgColor theme="4" tint="0.39994506668294322"/>
        </patternFill>
      </fill>
    </dxf>
    <dxf>
      <numFmt numFmtId="0" formatCode="General"/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B7D7D"/>
      <color rgb="FFFC70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8-894E-BEF2-56C81E4E0416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A8-894E-BEF2-56C81E4E041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A8-894E-BEF2-56C81E4E041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A8-894E-BEF2-56C81E4E0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1099423"/>
        <c:axId val="370028511"/>
      </c:barChart>
      <c:catAx>
        <c:axId val="37109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28511"/>
        <c:crosses val="autoZero"/>
        <c:auto val="1"/>
        <c:lblAlgn val="ctr"/>
        <c:lblOffset val="100"/>
        <c:noMultiLvlLbl val="0"/>
      </c:catAx>
      <c:valAx>
        <c:axId val="3700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09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293943349210044E-2"/>
          <c:y val="3.0036635234628694E-2"/>
          <c:w val="0.82775738787926734"/>
          <c:h val="0.735622030334636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8-0C4B-BB37-FC7C58DDE7F6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28-0C4B-BB37-FC7C58DDE7F6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28-0C4B-BB37-FC7C58DDE7F6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28-0C4B-BB37-FC7C58DDE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630240"/>
        <c:axId val="2050631888"/>
      </c:barChart>
      <c:catAx>
        <c:axId val="205063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631888"/>
        <c:crosses val="autoZero"/>
        <c:auto val="1"/>
        <c:lblAlgn val="ctr"/>
        <c:lblOffset val="100"/>
        <c:noMultiLvlLbl val="0"/>
      </c:catAx>
      <c:valAx>
        <c:axId val="205063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63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Excel.xlsx]Date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2-1E4C-BF51-3DD1CB818E82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92-1E4C-BF51-3DD1CB818E82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92-1E4C-BF51-3DD1CB818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1402480"/>
        <c:axId val="1793591264"/>
      </c:lineChart>
      <c:catAx>
        <c:axId val="183140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591264"/>
        <c:crosses val="autoZero"/>
        <c:auto val="1"/>
        <c:lblAlgn val="ctr"/>
        <c:lblOffset val="100"/>
        <c:noMultiLvlLbl val="0"/>
      </c:catAx>
      <c:valAx>
        <c:axId val="179359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40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0.00%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E1-BA41-8778-7EAD375057DF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0.00%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E1-BA41-8778-7EAD375057DF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0.00%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E1-BA41-8778-7EAD37505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561472"/>
        <c:axId val="1970563120"/>
      </c:lineChart>
      <c:catAx>
        <c:axId val="197056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563120"/>
        <c:crosses val="autoZero"/>
        <c:auto val="1"/>
        <c:lblAlgn val="ctr"/>
        <c:lblOffset val="100"/>
        <c:noMultiLvlLbl val="0"/>
      </c:catAx>
      <c:valAx>
        <c:axId val="19705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56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12700</xdr:rowOff>
    </xdr:from>
    <xdr:to>
      <xdr:col>14</xdr:col>
      <xdr:colOff>609600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39C74-E69F-D347-BD1C-83D0844AB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542073</xdr:colOff>
      <xdr:row>2</xdr:row>
      <xdr:rowOff>108415</xdr:rowOff>
    </xdr:from>
    <xdr:to>
      <xdr:col>19</xdr:col>
      <xdr:colOff>340732</xdr:colOff>
      <xdr:row>36</xdr:row>
      <xdr:rowOff>139389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DA74C-D401-8D46-BB13-D5C763BD3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171450</xdr:rowOff>
    </xdr:from>
    <xdr:to>
      <xdr:col>14</xdr:col>
      <xdr:colOff>38100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970FB-5C4B-F046-BB5D-D7B3A04A0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999067</xdr:colOff>
      <xdr:row>13</xdr:row>
      <xdr:rowOff>69426</xdr:rowOff>
    </xdr:from>
    <xdr:to>
      <xdr:col>6</xdr:col>
      <xdr:colOff>636693</xdr:colOff>
      <xdr:row>31</xdr:row>
      <xdr:rowOff>84666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1506E5-A660-3342-8C57-E4F1F3BBD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1.546352430552" createdVersion="6" refreshedVersion="6" minRefreshableVersion="3" recordCount="4114" xr:uid="{6DE05C3E-D8B8-0245-97C1-0DCF791ABF20}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1.665743518519" createdVersion="6" refreshedVersion="6" minRefreshableVersion="3" recordCount="4114" xr:uid="{9E6D08D1-A838-794B-868D-7F7DF567F6F1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862C8-D20F-D545-9D36-B3EE7F50DDA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3130-6B57-6641-B5E3-D7995A343DA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F1F2B-F64F-3547-AD59-F37531E1663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K1" zoomScale="80" zoomScaleNormal="80" workbookViewId="0">
      <selection activeCell="S6" sqref="S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0.6640625" customWidth="1"/>
    <col min="15" max="15" width="26" customWidth="1"/>
    <col min="16" max="16" width="18.33203125" customWidth="1"/>
    <col min="17" max="17" width="12" customWidth="1"/>
    <col min="18" max="18" width="13.83203125" customWidth="1"/>
    <col min="19" max="19" width="21.5" customWidth="1"/>
    <col min="20" max="20" width="17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61" si="12">E131/D131*100</f>
        <v>0</v>
      </c>
      <c r="P131" t="e">
        <f t="shared" ref="P131:P161" si="13">E131/L131</f>
        <v>#DIV/0!</v>
      </c>
      <c r="Q131" t="str">
        <f t="shared" ref="Q131:Q161" si="14">LEFT(N131,FIND("/",N131)-1)</f>
        <v>film &amp; video</v>
      </c>
      <c r="R131" t="str">
        <f t="shared" ref="R131:R161" si="15">RIGHT(N131,LEN(N131)-FIND("/",N131))</f>
        <v>science fiction</v>
      </c>
      <c r="S131" s="9">
        <f t="shared" ref="S131:S161" si="16">(((J131/60)/60)/24)+DATE(1970,1,1)</f>
        <v>41882.937303240738</v>
      </c>
      <c r="T131" s="10">
        <f t="shared" ref="T131:T161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ref="O162:O225" si="18">E162/D162*100</f>
        <v>0</v>
      </c>
      <c r="P162" t="e">
        <f t="shared" ref="P162:P225" si="19">E162/L162</f>
        <v>#DIV/0!</v>
      </c>
      <c r="Q162" t="str">
        <f t="shared" ref="Q162:Q225" si="20">LEFT(N162,FIND("/",N162)-1)</f>
        <v>film &amp; video</v>
      </c>
      <c r="R162" t="str">
        <f t="shared" ref="R162:R225" si="21">RIGHT(N162,LEN(N162)-FIND("/",N162))</f>
        <v>drama</v>
      </c>
      <c r="S162" s="9">
        <f t="shared" ref="S162:S225" si="22">(((J162/60)/60)/24)+DATE(1970,1,1)</f>
        <v>42171.913090277783</v>
      </c>
      <c r="T162" s="10">
        <f t="shared" ref="T162:T225" si="23"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8"/>
        <v>0.01</v>
      </c>
      <c r="P163">
        <f t="shared" si="19"/>
        <v>5</v>
      </c>
      <c r="Q163" t="str">
        <f t="shared" si="20"/>
        <v>film &amp; video</v>
      </c>
      <c r="R163" t="str">
        <f t="shared" si="21"/>
        <v>drama</v>
      </c>
      <c r="S163" s="9">
        <f t="shared" si="22"/>
        <v>41792.687442129631</v>
      </c>
      <c r="T163" s="10">
        <f t="shared" si="23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8"/>
        <v>15.535714285714286</v>
      </c>
      <c r="P164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9">
        <f t="shared" si="22"/>
        <v>41835.126805555556</v>
      </c>
      <c r="T164" s="10">
        <f t="shared" si="2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8"/>
        <v>0</v>
      </c>
      <c r="P165" t="e">
        <f t="shared" si="19"/>
        <v>#DIV/0!</v>
      </c>
      <c r="Q165" t="str">
        <f t="shared" si="20"/>
        <v>film &amp; video</v>
      </c>
      <c r="R165" t="str">
        <f t="shared" si="21"/>
        <v>drama</v>
      </c>
      <c r="S165" s="9">
        <f t="shared" si="22"/>
        <v>42243.961273148147</v>
      </c>
      <c r="T165" s="10">
        <f t="shared" si="23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8"/>
        <v>0.53333333333333333</v>
      </c>
      <c r="P166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9">
        <f t="shared" si="22"/>
        <v>41841.762743055559</v>
      </c>
      <c r="T166" s="10">
        <f t="shared" si="2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8"/>
        <v>0</v>
      </c>
      <c r="P167" t="e">
        <f t="shared" si="19"/>
        <v>#DIV/0!</v>
      </c>
      <c r="Q167" t="str">
        <f t="shared" si="20"/>
        <v>film &amp; video</v>
      </c>
      <c r="R167" t="str">
        <f t="shared" si="21"/>
        <v>drama</v>
      </c>
      <c r="S167" s="9">
        <f t="shared" si="22"/>
        <v>42351.658842592587</v>
      </c>
      <c r="T167" s="10">
        <f t="shared" si="23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8"/>
        <v>60</v>
      </c>
      <c r="P168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9">
        <f t="shared" si="22"/>
        <v>42721.075949074075</v>
      </c>
      <c r="T168" s="10">
        <f t="shared" si="23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8"/>
        <v>0.01</v>
      </c>
      <c r="P169">
        <f t="shared" si="19"/>
        <v>5.5</v>
      </c>
      <c r="Q169" t="str">
        <f t="shared" si="20"/>
        <v>film &amp; video</v>
      </c>
      <c r="R169" t="str">
        <f t="shared" si="21"/>
        <v>drama</v>
      </c>
      <c r="S169" s="9">
        <f t="shared" si="22"/>
        <v>42160.927488425921</v>
      </c>
      <c r="T169" s="10">
        <f t="shared" si="23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8"/>
        <v>4.0625</v>
      </c>
      <c r="P170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9">
        <f t="shared" si="22"/>
        <v>42052.83530092593</v>
      </c>
      <c r="T170" s="10">
        <f t="shared" si="23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8"/>
        <v>22.400000000000002</v>
      </c>
      <c r="P171">
        <f t="shared" si="19"/>
        <v>56</v>
      </c>
      <c r="Q171" t="str">
        <f t="shared" si="20"/>
        <v>film &amp; video</v>
      </c>
      <c r="R171" t="str">
        <f t="shared" si="21"/>
        <v>drama</v>
      </c>
      <c r="S171" s="9">
        <f t="shared" si="22"/>
        <v>41900.505312499998</v>
      </c>
      <c r="T171" s="10">
        <f t="shared" si="23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8"/>
        <v>3.25</v>
      </c>
      <c r="P172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9">
        <f t="shared" si="22"/>
        <v>42216.977812500001</v>
      </c>
      <c r="T172" s="10">
        <f t="shared" si="23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8"/>
        <v>2E-3</v>
      </c>
      <c r="P173">
        <f t="shared" si="19"/>
        <v>1</v>
      </c>
      <c r="Q173" t="str">
        <f t="shared" si="20"/>
        <v>film &amp; video</v>
      </c>
      <c r="R173" t="str">
        <f t="shared" si="21"/>
        <v>drama</v>
      </c>
      <c r="S173" s="9">
        <f t="shared" si="22"/>
        <v>42534.180717592593</v>
      </c>
      <c r="T173" s="10">
        <f t="shared" si="2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8"/>
        <v>0</v>
      </c>
      <c r="P174" t="e">
        <f t="shared" si="19"/>
        <v>#DIV/0!</v>
      </c>
      <c r="Q174" t="str">
        <f t="shared" si="20"/>
        <v>film &amp; video</v>
      </c>
      <c r="R174" t="str">
        <f t="shared" si="21"/>
        <v>drama</v>
      </c>
      <c r="S174" s="9">
        <f t="shared" si="22"/>
        <v>42047.394942129627</v>
      </c>
      <c r="T174" s="10">
        <f t="shared" si="23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8"/>
        <v>0</v>
      </c>
      <c r="P175" t="e">
        <f t="shared" si="19"/>
        <v>#DIV/0!</v>
      </c>
      <c r="Q175" t="str">
        <f t="shared" si="20"/>
        <v>film &amp; video</v>
      </c>
      <c r="R175" t="str">
        <f t="shared" si="21"/>
        <v>drama</v>
      </c>
      <c r="S175" s="9">
        <f t="shared" si="22"/>
        <v>42033.573009259257</v>
      </c>
      <c r="T175" s="10">
        <f t="shared" si="23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8"/>
        <v>0</v>
      </c>
      <c r="P176" t="e">
        <f t="shared" si="19"/>
        <v>#DIV/0!</v>
      </c>
      <c r="Q176" t="str">
        <f t="shared" si="20"/>
        <v>film &amp; video</v>
      </c>
      <c r="R176" t="str">
        <f t="shared" si="21"/>
        <v>drama</v>
      </c>
      <c r="S176" s="9">
        <f t="shared" si="22"/>
        <v>42072.758981481486</v>
      </c>
      <c r="T176" s="10">
        <f t="shared" si="23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8"/>
        <v>6.4850000000000003</v>
      </c>
      <c r="P177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9">
        <f t="shared" si="22"/>
        <v>41855.777905092589</v>
      </c>
      <c r="T177" s="10">
        <f t="shared" si="23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8"/>
        <v>0</v>
      </c>
      <c r="P178" t="e">
        <f t="shared" si="19"/>
        <v>#DIV/0!</v>
      </c>
      <c r="Q178" t="str">
        <f t="shared" si="20"/>
        <v>film &amp; video</v>
      </c>
      <c r="R178" t="str">
        <f t="shared" si="21"/>
        <v>drama</v>
      </c>
      <c r="S178" s="9">
        <f t="shared" si="22"/>
        <v>42191.824062500003</v>
      </c>
      <c r="T178" s="10">
        <f t="shared" si="2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8"/>
        <v>40</v>
      </c>
      <c r="P179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9">
        <f t="shared" si="22"/>
        <v>42070.047754629632</v>
      </c>
      <c r="T179" s="10">
        <f t="shared" si="23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8"/>
        <v>0</v>
      </c>
      <c r="P180" t="e">
        <f t="shared" si="19"/>
        <v>#DIV/0!</v>
      </c>
      <c r="Q180" t="str">
        <f t="shared" si="20"/>
        <v>film &amp; video</v>
      </c>
      <c r="R180" t="str">
        <f t="shared" si="21"/>
        <v>drama</v>
      </c>
      <c r="S180" s="9">
        <f t="shared" si="22"/>
        <v>42304.955381944441</v>
      </c>
      <c r="T180" s="10">
        <f t="shared" si="23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8"/>
        <v>20</v>
      </c>
      <c r="P181">
        <f t="shared" si="19"/>
        <v>100</v>
      </c>
      <c r="Q181" t="str">
        <f t="shared" si="20"/>
        <v>film &amp; video</v>
      </c>
      <c r="R181" t="str">
        <f t="shared" si="21"/>
        <v>drama</v>
      </c>
      <c r="S181" s="9">
        <f t="shared" si="22"/>
        <v>42403.080497685187</v>
      </c>
      <c r="T181" s="10">
        <f t="shared" si="23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8"/>
        <v>33.416666666666664</v>
      </c>
      <c r="P182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9">
        <f t="shared" si="22"/>
        <v>42067.991238425922</v>
      </c>
      <c r="T182" s="10">
        <f t="shared" si="23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8"/>
        <v>21.092608822670172</v>
      </c>
      <c r="P183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9">
        <f t="shared" si="22"/>
        <v>42147.741840277777</v>
      </c>
      <c r="T183" s="10">
        <f t="shared" si="23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8"/>
        <v>0</v>
      </c>
      <c r="P184" t="e">
        <f t="shared" si="19"/>
        <v>#DIV/0!</v>
      </c>
      <c r="Q184" t="str">
        <f t="shared" si="20"/>
        <v>film &amp; video</v>
      </c>
      <c r="R184" t="str">
        <f t="shared" si="21"/>
        <v>drama</v>
      </c>
      <c r="S184" s="9">
        <f t="shared" si="22"/>
        <v>42712.011944444443</v>
      </c>
      <c r="T184" s="10">
        <f t="shared" si="23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8"/>
        <v>35.856000000000002</v>
      </c>
      <c r="P185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9">
        <f t="shared" si="22"/>
        <v>41939.810300925928</v>
      </c>
      <c r="T185" s="10">
        <f t="shared" si="23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8"/>
        <v>3.4000000000000004</v>
      </c>
      <c r="P186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9">
        <f t="shared" si="22"/>
        <v>41825.791226851856</v>
      </c>
      <c r="T186" s="10">
        <f t="shared" si="23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8"/>
        <v>5.5</v>
      </c>
      <c r="P187">
        <f t="shared" si="19"/>
        <v>220</v>
      </c>
      <c r="Q187" t="str">
        <f t="shared" si="20"/>
        <v>film &amp; video</v>
      </c>
      <c r="R187" t="str">
        <f t="shared" si="21"/>
        <v>drama</v>
      </c>
      <c r="S187" s="9">
        <f t="shared" si="22"/>
        <v>42570.91133101852</v>
      </c>
      <c r="T187" s="10">
        <f t="shared" si="23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8"/>
        <v>0</v>
      </c>
      <c r="P188" t="e">
        <f t="shared" si="19"/>
        <v>#DIV/0!</v>
      </c>
      <c r="Q188" t="str">
        <f t="shared" si="20"/>
        <v>film &amp; video</v>
      </c>
      <c r="R188" t="str">
        <f t="shared" si="21"/>
        <v>drama</v>
      </c>
      <c r="S188" s="9">
        <f t="shared" si="22"/>
        <v>42767.812893518523</v>
      </c>
      <c r="T188" s="10">
        <f t="shared" si="23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8"/>
        <v>16</v>
      </c>
      <c r="P189">
        <f t="shared" si="19"/>
        <v>160</v>
      </c>
      <c r="Q189" t="str">
        <f t="shared" si="20"/>
        <v>film &amp; video</v>
      </c>
      <c r="R189" t="str">
        <f t="shared" si="21"/>
        <v>drama</v>
      </c>
      <c r="S189" s="9">
        <f t="shared" si="22"/>
        <v>42182.234456018516</v>
      </c>
      <c r="T189" s="10">
        <f t="shared" si="23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8"/>
        <v>0</v>
      </c>
      <c r="P190" t="e">
        <f t="shared" si="19"/>
        <v>#DIV/0!</v>
      </c>
      <c r="Q190" t="str">
        <f t="shared" si="20"/>
        <v>film &amp; video</v>
      </c>
      <c r="R190" t="str">
        <f t="shared" si="21"/>
        <v>drama</v>
      </c>
      <c r="S190" s="9">
        <f t="shared" si="22"/>
        <v>41857.18304398148</v>
      </c>
      <c r="T190" s="10">
        <f t="shared" si="23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8"/>
        <v>6.8999999999999992E-2</v>
      </c>
      <c r="P191">
        <f t="shared" si="19"/>
        <v>69</v>
      </c>
      <c r="Q191" t="str">
        <f t="shared" si="20"/>
        <v>film &amp; video</v>
      </c>
      <c r="R191" t="str">
        <f t="shared" si="21"/>
        <v>drama</v>
      </c>
      <c r="S191" s="9">
        <f t="shared" si="22"/>
        <v>42556.690706018519</v>
      </c>
      <c r="T191" s="10">
        <f t="shared" si="2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8"/>
        <v>0.41666666666666669</v>
      </c>
      <c r="P192">
        <f t="shared" si="19"/>
        <v>50</v>
      </c>
      <c r="Q192" t="str">
        <f t="shared" si="20"/>
        <v>film &amp; video</v>
      </c>
      <c r="R192" t="str">
        <f t="shared" si="21"/>
        <v>drama</v>
      </c>
      <c r="S192" s="9">
        <f t="shared" si="22"/>
        <v>42527.650995370372</v>
      </c>
      <c r="T192" s="10">
        <f t="shared" si="23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8"/>
        <v>5</v>
      </c>
      <c r="P193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9">
        <f t="shared" si="22"/>
        <v>42239.441412037035</v>
      </c>
      <c r="T193" s="10">
        <f t="shared" si="23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8"/>
        <v>1.6999999999999999E-3</v>
      </c>
      <c r="P194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9">
        <f t="shared" si="22"/>
        <v>41899.792037037041</v>
      </c>
      <c r="T194" s="10">
        <f t="shared" si="23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9">
        <f t="shared" si="22"/>
        <v>41911.934791666667</v>
      </c>
      <c r="T195" s="10">
        <f t="shared" si="2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ref="O226:O289" si="24">E226/D226*100</f>
        <v>0</v>
      </c>
      <c r="P226" t="e">
        <f t="shared" ref="P226:P289" si="25">E226/L226</f>
        <v>#DIV/0!</v>
      </c>
      <c r="Q226" t="str">
        <f t="shared" ref="Q226:Q289" si="26">LEFT(N226,FIND("/",N226)-1)</f>
        <v>film &amp; video</v>
      </c>
      <c r="R226" t="str">
        <f t="shared" ref="R226:R289" si="27">RIGHT(N226,LEN(N226)-FIND("/",N226))</f>
        <v>drama</v>
      </c>
      <c r="S226" s="9">
        <f t="shared" ref="S226:S289" si="28">(((J226/60)/60)/24)+DATE(1970,1,1)</f>
        <v>42135.235254629632</v>
      </c>
      <c r="T226" s="10">
        <f t="shared" ref="T226:T289" si="29"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9">
        <f t="shared" si="28"/>
        <v>42438.961273148147</v>
      </c>
      <c r="T227" s="10">
        <f t="shared" si="29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0.86206896551724133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28"/>
        <v>42106.666018518517</v>
      </c>
      <c r="T228" s="10">
        <f t="shared" si="29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9">
        <f t="shared" si="28"/>
        <v>42164.893993055557</v>
      </c>
      <c r="T229" s="10">
        <f t="shared" si="29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9">
        <f t="shared" si="28"/>
        <v>42096.686400462961</v>
      </c>
      <c r="T230" s="10">
        <f t="shared" si="29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9">
        <f t="shared" si="28"/>
        <v>42383.933993055558</v>
      </c>
      <c r="T231" s="10">
        <f t="shared" si="29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0.4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28"/>
        <v>42129.777210648142</v>
      </c>
      <c r="T232" s="10">
        <f t="shared" si="29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9">
        <f t="shared" si="28"/>
        <v>42341.958923611113</v>
      </c>
      <c r="T233" s="10">
        <f t="shared" si="29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2.75</v>
      </c>
      <c r="P234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9">
        <f t="shared" si="28"/>
        <v>42032.82576388889</v>
      </c>
      <c r="T234" s="10">
        <f t="shared" si="29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9">
        <f t="shared" si="28"/>
        <v>42612.911712962959</v>
      </c>
      <c r="T235" s="10">
        <f t="shared" si="29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40.1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28"/>
        <v>42136.035405092596</v>
      </c>
      <c r="T236" s="10">
        <f t="shared" si="29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9">
        <f t="shared" si="28"/>
        <v>42164.908530092594</v>
      </c>
      <c r="T237" s="10">
        <f t="shared" si="29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9">
        <f t="shared" si="28"/>
        <v>42321.08447916666</v>
      </c>
      <c r="T238" s="10">
        <f t="shared" si="29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0.33333333333333337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28"/>
        <v>42377.577187499999</v>
      </c>
      <c r="T239" s="10">
        <f t="shared" si="29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9">
        <f t="shared" si="28"/>
        <v>42713.962499999994</v>
      </c>
      <c r="T240" s="10">
        <f t="shared" si="29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28"/>
        <v>42297.110300925924</v>
      </c>
      <c r="T241" s="10">
        <f t="shared" si="29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107.63413333333334</v>
      </c>
      <c r="P242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9">
        <f t="shared" si="28"/>
        <v>41354.708460648151</v>
      </c>
      <c r="T242" s="10">
        <f t="shared" si="2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112.63736263736264</v>
      </c>
      <c r="P243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9">
        <f t="shared" si="28"/>
        <v>41949.697962962964</v>
      </c>
      <c r="T243" s="10">
        <f t="shared" si="2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113.46153846153845</v>
      </c>
      <c r="P244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9">
        <f t="shared" si="28"/>
        <v>40862.492939814816</v>
      </c>
      <c r="T244" s="10">
        <f t="shared" si="2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102.592</v>
      </c>
      <c r="P245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9">
        <f t="shared" si="28"/>
        <v>41662.047500000001</v>
      </c>
      <c r="T245" s="10">
        <f t="shared" si="2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113.75714285714287</v>
      </c>
      <c r="P24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9">
        <f t="shared" si="28"/>
        <v>40213.323599537034</v>
      </c>
      <c r="T246" s="10">
        <f t="shared" si="29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103.71999999999998</v>
      </c>
      <c r="P24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9">
        <f t="shared" si="28"/>
        <v>41107.053067129629</v>
      </c>
      <c r="T247" s="10">
        <f t="shared" si="2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305.46000000000004</v>
      </c>
      <c r="P24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9">
        <f t="shared" si="28"/>
        <v>40480.363483796296</v>
      </c>
      <c r="T248" s="10">
        <f t="shared" si="2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134.1</v>
      </c>
      <c r="P249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9">
        <f t="shared" si="28"/>
        <v>40430.604328703703</v>
      </c>
      <c r="T249" s="10">
        <f t="shared" si="2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101.33294117647058</v>
      </c>
      <c r="P250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9">
        <f t="shared" si="28"/>
        <v>40870.774409722224</v>
      </c>
      <c r="T250" s="10">
        <f t="shared" si="2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112.92</v>
      </c>
      <c r="P251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40332.923842592594</v>
      </c>
      <c r="T251" s="10">
        <f t="shared" si="2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105.58333333333334</v>
      </c>
      <c r="P252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41401.565868055557</v>
      </c>
      <c r="T252" s="10">
        <f t="shared" si="2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125.57142857142858</v>
      </c>
      <c r="P253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41013.787569444445</v>
      </c>
      <c r="T253" s="10">
        <f t="shared" si="2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184.56</v>
      </c>
      <c r="P254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40266.662708333337</v>
      </c>
      <c r="T254" s="10">
        <f t="shared" si="2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100.73333333333335</v>
      </c>
      <c r="P255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40924.650868055556</v>
      </c>
      <c r="T255" s="10">
        <f t="shared" si="2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116.94725</v>
      </c>
      <c r="P25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42263.952662037031</v>
      </c>
      <c r="T256" s="10">
        <f t="shared" si="2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106.73325</v>
      </c>
      <c r="P25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40588.526412037041</v>
      </c>
      <c r="T257" s="10">
        <f t="shared" si="2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4"/>
        <v>139.1</v>
      </c>
      <c r="P25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41319.769293981481</v>
      </c>
      <c r="T258" s="10">
        <f t="shared" si="29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42479.626875000002</v>
      </c>
      <c r="T259" s="10">
        <f t="shared" si="2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ref="O290:O353" si="30">E290/D290*100</f>
        <v>103.21061999999999</v>
      </c>
      <c r="P290">
        <f t="shared" ref="P290:P353" si="31">E290/L290</f>
        <v>115.44812080536913</v>
      </c>
      <c r="Q290" t="str">
        <f t="shared" ref="Q290:Q353" si="32">LEFT(N290,FIND("/",N290)-1)</f>
        <v>film &amp; video</v>
      </c>
      <c r="R290" t="str">
        <f t="shared" ref="R290:R353" si="33">RIGHT(N290,LEN(N290)-FIND("/",N290))</f>
        <v>documentary</v>
      </c>
      <c r="S290" s="9">
        <f t="shared" ref="S290:S353" si="34">(((J290/60)/60)/24)+DATE(1970,1,1)</f>
        <v>41051.168900462959</v>
      </c>
      <c r="T290" s="10">
        <f t="shared" ref="T290:T353" si="35"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0"/>
        <v>104.82000000000001</v>
      </c>
      <c r="P291">
        <f t="shared" si="31"/>
        <v>67.771551724137936</v>
      </c>
      <c r="Q291" t="str">
        <f t="shared" si="32"/>
        <v>film &amp; video</v>
      </c>
      <c r="R291" t="str">
        <f t="shared" si="33"/>
        <v>documentary</v>
      </c>
      <c r="S291" s="9">
        <f t="shared" si="34"/>
        <v>41550.456412037034</v>
      </c>
      <c r="T291" s="10">
        <f t="shared" si="35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0"/>
        <v>106.68444444444445</v>
      </c>
      <c r="P292">
        <f t="shared" si="31"/>
        <v>28.576190476190476</v>
      </c>
      <c r="Q292" t="str">
        <f t="shared" si="32"/>
        <v>film &amp; video</v>
      </c>
      <c r="R292" t="str">
        <f t="shared" si="33"/>
        <v>documentary</v>
      </c>
      <c r="S292" s="9">
        <f t="shared" si="34"/>
        <v>40526.36917824074</v>
      </c>
      <c r="T292" s="10">
        <f t="shared" si="35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0"/>
        <v>120.02</v>
      </c>
      <c r="P293">
        <f t="shared" si="31"/>
        <v>46.8828125</v>
      </c>
      <c r="Q293" t="str">
        <f t="shared" si="32"/>
        <v>film &amp; video</v>
      </c>
      <c r="R293" t="str">
        <f t="shared" si="33"/>
        <v>documentary</v>
      </c>
      <c r="S293" s="9">
        <f t="shared" si="34"/>
        <v>41376.769050925926</v>
      </c>
      <c r="T293" s="10">
        <f t="shared" si="35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0"/>
        <v>101.50693333333334</v>
      </c>
      <c r="P294">
        <f t="shared" si="31"/>
        <v>154.42231237322514</v>
      </c>
      <c r="Q294" t="str">
        <f t="shared" si="32"/>
        <v>film &amp; video</v>
      </c>
      <c r="R294" t="str">
        <f t="shared" si="33"/>
        <v>documentary</v>
      </c>
      <c r="S294" s="9">
        <f t="shared" si="34"/>
        <v>40812.803229166668</v>
      </c>
      <c r="T294" s="10">
        <f t="shared" si="35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0"/>
        <v>101.38461538461539</v>
      </c>
      <c r="P295">
        <f t="shared" si="31"/>
        <v>201.22137404580153</v>
      </c>
      <c r="Q295" t="str">
        <f t="shared" si="32"/>
        <v>film &amp; video</v>
      </c>
      <c r="R295" t="str">
        <f t="shared" si="33"/>
        <v>documentary</v>
      </c>
      <c r="S295" s="9">
        <f t="shared" si="34"/>
        <v>41719.667986111112</v>
      </c>
      <c r="T295" s="10">
        <f t="shared" si="35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0"/>
        <v>100</v>
      </c>
      <c r="P296">
        <f t="shared" si="31"/>
        <v>100</v>
      </c>
      <c r="Q296" t="str">
        <f t="shared" si="32"/>
        <v>film &amp; video</v>
      </c>
      <c r="R296" t="str">
        <f t="shared" si="33"/>
        <v>documentary</v>
      </c>
      <c r="S296" s="9">
        <f t="shared" si="34"/>
        <v>40343.084421296298</v>
      </c>
      <c r="T296" s="10">
        <f t="shared" si="35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0"/>
        <v>133.10911999999999</v>
      </c>
      <c r="P297">
        <f t="shared" si="31"/>
        <v>100.08204511278196</v>
      </c>
      <c r="Q297" t="str">
        <f t="shared" si="32"/>
        <v>film &amp; video</v>
      </c>
      <c r="R297" t="str">
        <f t="shared" si="33"/>
        <v>documentary</v>
      </c>
      <c r="S297" s="9">
        <f t="shared" si="34"/>
        <v>41519.004733796297</v>
      </c>
      <c r="T297" s="10">
        <f t="shared" si="35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0"/>
        <v>118.72620000000001</v>
      </c>
      <c r="P298">
        <f t="shared" si="31"/>
        <v>230.08953488372092</v>
      </c>
      <c r="Q298" t="str">
        <f t="shared" si="32"/>
        <v>film &amp; video</v>
      </c>
      <c r="R298" t="str">
        <f t="shared" si="33"/>
        <v>documentary</v>
      </c>
      <c r="S298" s="9">
        <f t="shared" si="34"/>
        <v>41134.475497685184</v>
      </c>
      <c r="T298" s="10">
        <f t="shared" si="35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0"/>
        <v>100.64</v>
      </c>
      <c r="P299">
        <f t="shared" si="31"/>
        <v>141.74647887323943</v>
      </c>
      <c r="Q299" t="str">
        <f t="shared" si="32"/>
        <v>film &amp; video</v>
      </c>
      <c r="R299" t="str">
        <f t="shared" si="33"/>
        <v>documentary</v>
      </c>
      <c r="S299" s="9">
        <f t="shared" si="34"/>
        <v>42089.72802083334</v>
      </c>
      <c r="T299" s="10">
        <f t="shared" si="35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0"/>
        <v>108.93241269841269</v>
      </c>
      <c r="P300">
        <f t="shared" si="31"/>
        <v>56.344351395730705</v>
      </c>
      <c r="Q300" t="str">
        <f t="shared" si="32"/>
        <v>film &amp; video</v>
      </c>
      <c r="R300" t="str">
        <f t="shared" si="33"/>
        <v>documentary</v>
      </c>
      <c r="S300" s="9">
        <f t="shared" si="34"/>
        <v>41709.463518518518</v>
      </c>
      <c r="T300" s="10">
        <f t="shared" si="35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0"/>
        <v>178.95250000000001</v>
      </c>
      <c r="P301">
        <f t="shared" si="31"/>
        <v>73.341188524590166</v>
      </c>
      <c r="Q301" t="str">
        <f t="shared" si="32"/>
        <v>film &amp; video</v>
      </c>
      <c r="R301" t="str">
        <f t="shared" si="33"/>
        <v>documentary</v>
      </c>
      <c r="S301" s="9">
        <f t="shared" si="34"/>
        <v>40469.225231481483</v>
      </c>
      <c r="T301" s="10">
        <f t="shared" si="35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0"/>
        <v>101.72264</v>
      </c>
      <c r="P302">
        <f t="shared" si="31"/>
        <v>85.337785234899329</v>
      </c>
      <c r="Q302" t="str">
        <f t="shared" si="32"/>
        <v>film &amp; video</v>
      </c>
      <c r="R302" t="str">
        <f t="shared" si="33"/>
        <v>documentary</v>
      </c>
      <c r="S302" s="9">
        <f t="shared" si="34"/>
        <v>40626.959930555553</v>
      </c>
      <c r="T302" s="10">
        <f t="shared" si="35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0"/>
        <v>118.73499999999999</v>
      </c>
      <c r="P303">
        <f t="shared" si="31"/>
        <v>61.496215139442228</v>
      </c>
      <c r="Q303" t="str">
        <f t="shared" si="32"/>
        <v>film &amp; video</v>
      </c>
      <c r="R303" t="str">
        <f t="shared" si="33"/>
        <v>documentary</v>
      </c>
      <c r="S303" s="9">
        <f t="shared" si="34"/>
        <v>41312.737673611111</v>
      </c>
      <c r="T303" s="10">
        <f t="shared" si="35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0"/>
        <v>100.46</v>
      </c>
      <c r="P304">
        <f t="shared" si="31"/>
        <v>93.018518518518519</v>
      </c>
      <c r="Q304" t="str">
        <f t="shared" si="32"/>
        <v>film &amp; video</v>
      </c>
      <c r="R304" t="str">
        <f t="shared" si="33"/>
        <v>documentary</v>
      </c>
      <c r="S304" s="9">
        <f t="shared" si="34"/>
        <v>40933.856921296298</v>
      </c>
      <c r="T304" s="10">
        <f t="shared" si="35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0"/>
        <v>137.46666666666667</v>
      </c>
      <c r="P305">
        <f t="shared" si="31"/>
        <v>50.292682926829265</v>
      </c>
      <c r="Q305" t="str">
        <f t="shared" si="32"/>
        <v>film &amp; video</v>
      </c>
      <c r="R305" t="str">
        <f t="shared" si="33"/>
        <v>documentary</v>
      </c>
      <c r="S305" s="9">
        <f t="shared" si="34"/>
        <v>41032.071134259262</v>
      </c>
      <c r="T305" s="10">
        <f t="shared" si="35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0"/>
        <v>231.64705882352939</v>
      </c>
      <c r="P306">
        <f t="shared" si="31"/>
        <v>106.43243243243244</v>
      </c>
      <c r="Q306" t="str">
        <f t="shared" si="32"/>
        <v>film &amp; video</v>
      </c>
      <c r="R306" t="str">
        <f t="shared" si="33"/>
        <v>documentary</v>
      </c>
      <c r="S306" s="9">
        <f t="shared" si="34"/>
        <v>41114.094872685186</v>
      </c>
      <c r="T306" s="10">
        <f t="shared" si="35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0"/>
        <v>130.33333333333331</v>
      </c>
      <c r="P307">
        <f t="shared" si="31"/>
        <v>51.719576719576722</v>
      </c>
      <c r="Q307" t="str">
        <f t="shared" si="32"/>
        <v>film &amp; video</v>
      </c>
      <c r="R307" t="str">
        <f t="shared" si="33"/>
        <v>documentary</v>
      </c>
      <c r="S307" s="9">
        <f t="shared" si="34"/>
        <v>40948.630196759259</v>
      </c>
      <c r="T307" s="10">
        <f t="shared" si="35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0"/>
        <v>292.89999999999998</v>
      </c>
      <c r="P308">
        <f t="shared" si="31"/>
        <v>36.612499999999997</v>
      </c>
      <c r="Q308" t="str">
        <f t="shared" si="32"/>
        <v>film &amp; video</v>
      </c>
      <c r="R308" t="str">
        <f t="shared" si="33"/>
        <v>documentary</v>
      </c>
      <c r="S308" s="9">
        <f t="shared" si="34"/>
        <v>41333.837187500001</v>
      </c>
      <c r="T308" s="10">
        <f t="shared" si="35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0"/>
        <v>111.31818181818183</v>
      </c>
      <c r="P309">
        <f t="shared" si="31"/>
        <v>42.517361111111114</v>
      </c>
      <c r="Q309" t="str">
        <f t="shared" si="32"/>
        <v>film &amp; video</v>
      </c>
      <c r="R309" t="str">
        <f t="shared" si="33"/>
        <v>documentary</v>
      </c>
      <c r="S309" s="9">
        <f t="shared" si="34"/>
        <v>41282.944456018515</v>
      </c>
      <c r="T309" s="10">
        <f t="shared" si="35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0"/>
        <v>105.56666666666668</v>
      </c>
      <c r="P310">
        <f t="shared" si="31"/>
        <v>62.712871287128714</v>
      </c>
      <c r="Q310" t="str">
        <f t="shared" si="32"/>
        <v>film &amp; video</v>
      </c>
      <c r="R310" t="str">
        <f t="shared" si="33"/>
        <v>documentary</v>
      </c>
      <c r="S310" s="9">
        <f t="shared" si="34"/>
        <v>40567.694560185184</v>
      </c>
      <c r="T310" s="10">
        <f t="shared" si="35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0"/>
        <v>118.94444444444446</v>
      </c>
      <c r="P311">
        <f t="shared" si="31"/>
        <v>89.957983193277315</v>
      </c>
      <c r="Q311" t="str">
        <f t="shared" si="32"/>
        <v>film &amp; video</v>
      </c>
      <c r="R311" t="str">
        <f t="shared" si="33"/>
        <v>documentary</v>
      </c>
      <c r="S311" s="9">
        <f t="shared" si="34"/>
        <v>41134.751550925925</v>
      </c>
      <c r="T311" s="10">
        <f t="shared" si="35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0"/>
        <v>104.129</v>
      </c>
      <c r="P312">
        <f t="shared" si="31"/>
        <v>28.924722222222222</v>
      </c>
      <c r="Q312" t="str">
        <f t="shared" si="32"/>
        <v>film &amp; video</v>
      </c>
      <c r="R312" t="str">
        <f t="shared" si="33"/>
        <v>documentary</v>
      </c>
      <c r="S312" s="9">
        <f t="shared" si="34"/>
        <v>40821.183136574073</v>
      </c>
      <c r="T312" s="10">
        <f t="shared" si="35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0"/>
        <v>104.10165000000001</v>
      </c>
      <c r="P313">
        <f t="shared" si="31"/>
        <v>138.8022</v>
      </c>
      <c r="Q313" t="str">
        <f t="shared" si="32"/>
        <v>film &amp; video</v>
      </c>
      <c r="R313" t="str">
        <f t="shared" si="33"/>
        <v>documentary</v>
      </c>
      <c r="S313" s="9">
        <f t="shared" si="34"/>
        <v>40868.219814814816</v>
      </c>
      <c r="T313" s="10">
        <f t="shared" si="35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0"/>
        <v>111.87499999999999</v>
      </c>
      <c r="P314">
        <f t="shared" si="31"/>
        <v>61.301369863013697</v>
      </c>
      <c r="Q314" t="str">
        <f t="shared" si="32"/>
        <v>film &amp; video</v>
      </c>
      <c r="R314" t="str">
        <f t="shared" si="33"/>
        <v>documentary</v>
      </c>
      <c r="S314" s="9">
        <f t="shared" si="34"/>
        <v>41348.877685185187</v>
      </c>
      <c r="T314" s="10">
        <f t="shared" si="35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0"/>
        <v>104.73529411764706</v>
      </c>
      <c r="P315">
        <f t="shared" si="31"/>
        <v>80.202702702702709</v>
      </c>
      <c r="Q315" t="str">
        <f t="shared" si="32"/>
        <v>film &amp; video</v>
      </c>
      <c r="R315" t="str">
        <f t="shared" si="33"/>
        <v>documentary</v>
      </c>
      <c r="S315" s="9">
        <f t="shared" si="34"/>
        <v>40357.227939814817</v>
      </c>
      <c r="T315" s="10">
        <f t="shared" si="35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0"/>
        <v>385.15000000000003</v>
      </c>
      <c r="P316">
        <f t="shared" si="31"/>
        <v>32.095833333333331</v>
      </c>
      <c r="Q316" t="str">
        <f t="shared" si="32"/>
        <v>film &amp; video</v>
      </c>
      <c r="R316" t="str">
        <f t="shared" si="33"/>
        <v>documentary</v>
      </c>
      <c r="S316" s="9">
        <f t="shared" si="34"/>
        <v>41304.833194444444</v>
      </c>
      <c r="T316" s="10">
        <f t="shared" si="35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0"/>
        <v>101.248</v>
      </c>
      <c r="P317">
        <f t="shared" si="31"/>
        <v>200.88888888888889</v>
      </c>
      <c r="Q317" t="str">
        <f t="shared" si="32"/>
        <v>film &amp; video</v>
      </c>
      <c r="R317" t="str">
        <f t="shared" si="33"/>
        <v>documentary</v>
      </c>
      <c r="S317" s="9">
        <f t="shared" si="34"/>
        <v>41113.77238425926</v>
      </c>
      <c r="T317" s="10">
        <f t="shared" si="35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0"/>
        <v>113.77333333333333</v>
      </c>
      <c r="P318">
        <f t="shared" si="31"/>
        <v>108.01265822784811</v>
      </c>
      <c r="Q318" t="str">
        <f t="shared" si="32"/>
        <v>film &amp; video</v>
      </c>
      <c r="R318" t="str">
        <f t="shared" si="33"/>
        <v>documentary</v>
      </c>
      <c r="S318" s="9">
        <f t="shared" si="34"/>
        <v>41950.923576388886</v>
      </c>
      <c r="T318" s="10">
        <f t="shared" si="35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0"/>
        <v>100.80333333333333</v>
      </c>
      <c r="P319">
        <f t="shared" si="31"/>
        <v>95.699367088607602</v>
      </c>
      <c r="Q319" t="str">
        <f t="shared" si="32"/>
        <v>film &amp; video</v>
      </c>
      <c r="R319" t="str">
        <f t="shared" si="33"/>
        <v>documentary</v>
      </c>
      <c r="S319" s="9">
        <f t="shared" si="34"/>
        <v>41589.676886574074</v>
      </c>
      <c r="T319" s="10">
        <f t="shared" si="35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0"/>
        <v>283.32</v>
      </c>
      <c r="P320">
        <f t="shared" si="31"/>
        <v>49.880281690140848</v>
      </c>
      <c r="Q320" t="str">
        <f t="shared" si="32"/>
        <v>film &amp; video</v>
      </c>
      <c r="R320" t="str">
        <f t="shared" si="33"/>
        <v>documentary</v>
      </c>
      <c r="S320" s="9">
        <f t="shared" si="34"/>
        <v>41330.038784722223</v>
      </c>
      <c r="T320" s="10">
        <f t="shared" si="35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0"/>
        <v>112.68</v>
      </c>
      <c r="P321">
        <f t="shared" si="31"/>
        <v>110.47058823529412</v>
      </c>
      <c r="Q321" t="str">
        <f t="shared" si="32"/>
        <v>film &amp; video</v>
      </c>
      <c r="R321" t="str">
        <f t="shared" si="33"/>
        <v>documentary</v>
      </c>
      <c r="S321" s="9">
        <f t="shared" si="34"/>
        <v>40123.83829861111</v>
      </c>
      <c r="T321" s="10">
        <f t="shared" si="35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0"/>
        <v>106.58000000000001</v>
      </c>
      <c r="P322">
        <f t="shared" si="31"/>
        <v>134.91139240506328</v>
      </c>
      <c r="Q322" t="str">
        <f t="shared" si="32"/>
        <v>film &amp; video</v>
      </c>
      <c r="R322" t="str">
        <f t="shared" si="33"/>
        <v>documentary</v>
      </c>
      <c r="S322" s="9">
        <f t="shared" si="34"/>
        <v>42331.551307870366</v>
      </c>
      <c r="T322" s="10">
        <f t="shared" si="35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si="34"/>
        <v>42647.446597222224</v>
      </c>
      <c r="T323" s="10">
        <f t="shared" si="35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ref="O354:O417" si="36">E354/D354*100</f>
        <v>116.56</v>
      </c>
      <c r="P354">
        <f t="shared" ref="P354:P417" si="37">E354/L354</f>
        <v>40.755244755244753</v>
      </c>
      <c r="Q354" t="str">
        <f t="shared" ref="Q354:Q417" si="38">LEFT(N354,FIND("/",N354)-1)</f>
        <v>film &amp; video</v>
      </c>
      <c r="R354" t="str">
        <f t="shared" ref="R354:R417" si="39">RIGHT(N354,LEN(N354)-FIND("/",N354))</f>
        <v>documentary</v>
      </c>
      <c r="S354" s="9">
        <f t="shared" ref="S354:S417" si="40">(((J354/60)/60)/24)+DATE(1970,1,1)</f>
        <v>41890.167453703703</v>
      </c>
      <c r="T354" s="10">
        <f t="shared" ref="T354:T417" si="41"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6"/>
        <v>108.61819426615318</v>
      </c>
      <c r="P355">
        <f t="shared" si="37"/>
        <v>103.52394779771615</v>
      </c>
      <c r="Q355" t="str">
        <f t="shared" si="38"/>
        <v>film &amp; video</v>
      </c>
      <c r="R355" t="str">
        <f t="shared" si="39"/>
        <v>documentary</v>
      </c>
      <c r="S355" s="9">
        <f t="shared" si="40"/>
        <v>42297.791886574079</v>
      </c>
      <c r="T355" s="10">
        <f t="shared" si="4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6"/>
        <v>103.94285714285714</v>
      </c>
      <c r="P356">
        <f t="shared" si="37"/>
        <v>125.44827586206897</v>
      </c>
      <c r="Q356" t="str">
        <f t="shared" si="38"/>
        <v>film &amp; video</v>
      </c>
      <c r="R356" t="str">
        <f t="shared" si="39"/>
        <v>documentary</v>
      </c>
      <c r="S356" s="9">
        <f t="shared" si="40"/>
        <v>42438.827789351853</v>
      </c>
      <c r="T356" s="10">
        <f t="shared" si="4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6"/>
        <v>116.25714285714285</v>
      </c>
      <c r="P357">
        <f t="shared" si="37"/>
        <v>246.60606060606059</v>
      </c>
      <c r="Q357" t="str">
        <f t="shared" si="38"/>
        <v>film &amp; video</v>
      </c>
      <c r="R357" t="str">
        <f t="shared" si="39"/>
        <v>documentary</v>
      </c>
      <c r="S357" s="9">
        <f t="shared" si="40"/>
        <v>41943.293912037036</v>
      </c>
      <c r="T357" s="10">
        <f t="shared" si="4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6"/>
        <v>102.69239999999999</v>
      </c>
      <c r="P358">
        <f t="shared" si="37"/>
        <v>79.401340206185566</v>
      </c>
      <c r="Q358" t="str">
        <f t="shared" si="38"/>
        <v>film &amp; video</v>
      </c>
      <c r="R358" t="str">
        <f t="shared" si="39"/>
        <v>documentary</v>
      </c>
      <c r="S358" s="9">
        <f t="shared" si="40"/>
        <v>42415.803159722222</v>
      </c>
      <c r="T358" s="10">
        <f t="shared" si="4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6"/>
        <v>174</v>
      </c>
      <c r="P359">
        <f t="shared" si="37"/>
        <v>86.138613861386133</v>
      </c>
      <c r="Q359" t="str">
        <f t="shared" si="38"/>
        <v>film &amp; video</v>
      </c>
      <c r="R359" t="str">
        <f t="shared" si="39"/>
        <v>documentary</v>
      </c>
      <c r="S359" s="9">
        <f t="shared" si="40"/>
        <v>42078.222187499996</v>
      </c>
      <c r="T359" s="10">
        <f t="shared" si="4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6"/>
        <v>103.08800000000001</v>
      </c>
      <c r="P360">
        <f t="shared" si="37"/>
        <v>193.04868913857678</v>
      </c>
      <c r="Q360" t="str">
        <f t="shared" si="38"/>
        <v>film &amp; video</v>
      </c>
      <c r="R360" t="str">
        <f t="shared" si="39"/>
        <v>documentary</v>
      </c>
      <c r="S360" s="9">
        <f t="shared" si="40"/>
        <v>42507.860196759255</v>
      </c>
      <c r="T360" s="10">
        <f t="shared" si="4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6"/>
        <v>104.85537190082646</v>
      </c>
      <c r="P361">
        <f t="shared" si="37"/>
        <v>84.023178807947019</v>
      </c>
      <c r="Q361" t="str">
        <f t="shared" si="38"/>
        <v>film &amp; video</v>
      </c>
      <c r="R361" t="str">
        <f t="shared" si="39"/>
        <v>documentary</v>
      </c>
      <c r="S361" s="9">
        <f t="shared" si="40"/>
        <v>41935.070486111108</v>
      </c>
      <c r="T361" s="10">
        <f t="shared" si="4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6"/>
        <v>101.375</v>
      </c>
      <c r="P362">
        <f t="shared" si="37"/>
        <v>139.82758620689654</v>
      </c>
      <c r="Q362" t="str">
        <f t="shared" si="38"/>
        <v>film &amp; video</v>
      </c>
      <c r="R362" t="str">
        <f t="shared" si="39"/>
        <v>documentary</v>
      </c>
      <c r="S362" s="9">
        <f t="shared" si="40"/>
        <v>42163.897916666669</v>
      </c>
      <c r="T362" s="10">
        <f t="shared" si="4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6"/>
        <v>111.07699999999998</v>
      </c>
      <c r="P363">
        <f t="shared" si="37"/>
        <v>109.82189265536722</v>
      </c>
      <c r="Q363" t="str">
        <f t="shared" si="38"/>
        <v>film &amp; video</v>
      </c>
      <c r="R363" t="str">
        <f t="shared" si="39"/>
        <v>documentary</v>
      </c>
      <c r="S363" s="9">
        <f t="shared" si="40"/>
        <v>41936.001226851848</v>
      </c>
      <c r="T363" s="10">
        <f t="shared" si="4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6"/>
        <v>124.15933781686496</v>
      </c>
      <c r="P364">
        <f t="shared" si="37"/>
        <v>139.53488372093022</v>
      </c>
      <c r="Q364" t="str">
        <f t="shared" si="38"/>
        <v>film &amp; video</v>
      </c>
      <c r="R364" t="str">
        <f t="shared" si="39"/>
        <v>documentary</v>
      </c>
      <c r="S364" s="9">
        <f t="shared" si="40"/>
        <v>41837.210543981484</v>
      </c>
      <c r="T364" s="10">
        <f t="shared" si="4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6"/>
        <v>101.33333333333334</v>
      </c>
      <c r="P365">
        <f t="shared" si="37"/>
        <v>347.84615384615387</v>
      </c>
      <c r="Q365" t="str">
        <f t="shared" si="38"/>
        <v>film &amp; video</v>
      </c>
      <c r="R365" t="str">
        <f t="shared" si="39"/>
        <v>documentary</v>
      </c>
      <c r="S365" s="9">
        <f t="shared" si="40"/>
        <v>40255.744629629626</v>
      </c>
      <c r="T365" s="10">
        <f t="shared" si="4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6"/>
        <v>110.16142857142856</v>
      </c>
      <c r="P366">
        <f t="shared" si="37"/>
        <v>68.24159292035398</v>
      </c>
      <c r="Q366" t="str">
        <f t="shared" si="38"/>
        <v>film &amp; video</v>
      </c>
      <c r="R366" t="str">
        <f t="shared" si="39"/>
        <v>documentary</v>
      </c>
      <c r="S366" s="9">
        <f t="shared" si="40"/>
        <v>41780.859629629631</v>
      </c>
      <c r="T366" s="10">
        <f t="shared" si="4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6"/>
        <v>103.97333333333334</v>
      </c>
      <c r="P367">
        <f t="shared" si="37"/>
        <v>239.93846153846152</v>
      </c>
      <c r="Q367" t="str">
        <f t="shared" si="38"/>
        <v>film &amp; video</v>
      </c>
      <c r="R367" t="str">
        <f t="shared" si="39"/>
        <v>documentary</v>
      </c>
      <c r="S367" s="9">
        <f t="shared" si="40"/>
        <v>41668.606469907405</v>
      </c>
      <c r="T367" s="10">
        <f t="shared" si="4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6"/>
        <v>101.31578947368421</v>
      </c>
      <c r="P368">
        <f t="shared" si="37"/>
        <v>287.31343283582089</v>
      </c>
      <c r="Q368" t="str">
        <f t="shared" si="38"/>
        <v>film &amp; video</v>
      </c>
      <c r="R368" t="str">
        <f t="shared" si="39"/>
        <v>documentary</v>
      </c>
      <c r="S368" s="9">
        <f t="shared" si="40"/>
        <v>41019.793032407404</v>
      </c>
      <c r="T368" s="10">
        <f t="shared" si="4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6"/>
        <v>103.3501</v>
      </c>
      <c r="P369">
        <f t="shared" si="37"/>
        <v>86.84882352941176</v>
      </c>
      <c r="Q369" t="str">
        <f t="shared" si="38"/>
        <v>film &amp; video</v>
      </c>
      <c r="R369" t="str">
        <f t="shared" si="39"/>
        <v>documentary</v>
      </c>
      <c r="S369" s="9">
        <f t="shared" si="40"/>
        <v>41355.577291666668</v>
      </c>
      <c r="T369" s="10">
        <f t="shared" si="4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6"/>
        <v>104.11200000000001</v>
      </c>
      <c r="P370">
        <f t="shared" si="37"/>
        <v>81.84905660377359</v>
      </c>
      <c r="Q370" t="str">
        <f t="shared" si="38"/>
        <v>film &amp; video</v>
      </c>
      <c r="R370" t="str">
        <f t="shared" si="39"/>
        <v>documentary</v>
      </c>
      <c r="S370" s="9">
        <f t="shared" si="40"/>
        <v>42043.605578703704</v>
      </c>
      <c r="T370" s="10">
        <f t="shared" si="4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6"/>
        <v>110.15569230769231</v>
      </c>
      <c r="P371">
        <f t="shared" si="37"/>
        <v>42.874970059880241</v>
      </c>
      <c r="Q371" t="str">
        <f t="shared" si="38"/>
        <v>film &amp; video</v>
      </c>
      <c r="R371" t="str">
        <f t="shared" si="39"/>
        <v>documentary</v>
      </c>
      <c r="S371" s="9">
        <f t="shared" si="40"/>
        <v>40893.551724537036</v>
      </c>
      <c r="T371" s="10">
        <f t="shared" si="4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6"/>
        <v>122.02</v>
      </c>
      <c r="P372">
        <f t="shared" si="37"/>
        <v>709.41860465116281</v>
      </c>
      <c r="Q372" t="str">
        <f t="shared" si="38"/>
        <v>film &amp; video</v>
      </c>
      <c r="R372" t="str">
        <f t="shared" si="39"/>
        <v>documentary</v>
      </c>
      <c r="S372" s="9">
        <f t="shared" si="40"/>
        <v>42711.795138888891</v>
      </c>
      <c r="T372" s="10">
        <f t="shared" si="4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6"/>
        <v>114.16866666666667</v>
      </c>
      <c r="P373">
        <f t="shared" si="37"/>
        <v>161.25517890772127</v>
      </c>
      <c r="Q373" t="str">
        <f t="shared" si="38"/>
        <v>film &amp; video</v>
      </c>
      <c r="R373" t="str">
        <f t="shared" si="39"/>
        <v>documentary</v>
      </c>
      <c r="S373" s="9">
        <f t="shared" si="40"/>
        <v>41261.767812500002</v>
      </c>
      <c r="T373" s="10">
        <f t="shared" si="4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6"/>
        <v>125.33333333333334</v>
      </c>
      <c r="P374">
        <f t="shared" si="37"/>
        <v>41.777777777777779</v>
      </c>
      <c r="Q374" t="str">
        <f t="shared" si="38"/>
        <v>film &amp; video</v>
      </c>
      <c r="R374" t="str">
        <f t="shared" si="39"/>
        <v>documentary</v>
      </c>
      <c r="S374" s="9">
        <f t="shared" si="40"/>
        <v>42425.576898148152</v>
      </c>
      <c r="T374" s="10">
        <f t="shared" si="4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6"/>
        <v>106.66666666666667</v>
      </c>
      <c r="P375">
        <f t="shared" si="37"/>
        <v>89.887640449438209</v>
      </c>
      <c r="Q375" t="str">
        <f t="shared" si="38"/>
        <v>film &amp; video</v>
      </c>
      <c r="R375" t="str">
        <f t="shared" si="39"/>
        <v>documentary</v>
      </c>
      <c r="S375" s="9">
        <f t="shared" si="40"/>
        <v>41078.91201388889</v>
      </c>
      <c r="T375" s="10">
        <f t="shared" si="4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6"/>
        <v>130.65</v>
      </c>
      <c r="P376">
        <f t="shared" si="37"/>
        <v>45.051724137931032</v>
      </c>
      <c r="Q376" t="str">
        <f t="shared" si="38"/>
        <v>film &amp; video</v>
      </c>
      <c r="R376" t="str">
        <f t="shared" si="39"/>
        <v>documentary</v>
      </c>
      <c r="S376" s="9">
        <f t="shared" si="40"/>
        <v>40757.889247685183</v>
      </c>
      <c r="T376" s="10">
        <f t="shared" si="4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6"/>
        <v>120</v>
      </c>
      <c r="P377">
        <f t="shared" si="37"/>
        <v>42.857142857142854</v>
      </c>
      <c r="Q377" t="str">
        <f t="shared" si="38"/>
        <v>film &amp; video</v>
      </c>
      <c r="R377" t="str">
        <f t="shared" si="39"/>
        <v>documentary</v>
      </c>
      <c r="S377" s="9">
        <f t="shared" si="40"/>
        <v>41657.985081018516</v>
      </c>
      <c r="T377" s="10">
        <f t="shared" si="4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6"/>
        <v>105.9591836734694</v>
      </c>
      <c r="P378">
        <f t="shared" si="37"/>
        <v>54.083333333333336</v>
      </c>
      <c r="Q378" t="str">
        <f t="shared" si="38"/>
        <v>film &amp; video</v>
      </c>
      <c r="R378" t="str">
        <f t="shared" si="39"/>
        <v>documentary</v>
      </c>
      <c r="S378" s="9">
        <f t="shared" si="40"/>
        <v>42576.452731481477</v>
      </c>
      <c r="T378" s="10">
        <f t="shared" si="4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6"/>
        <v>114.39999999999999</v>
      </c>
      <c r="P379">
        <f t="shared" si="37"/>
        <v>103.21804511278195</v>
      </c>
      <c r="Q379" t="str">
        <f t="shared" si="38"/>
        <v>film &amp; video</v>
      </c>
      <c r="R379" t="str">
        <f t="shared" si="39"/>
        <v>documentary</v>
      </c>
      <c r="S379" s="9">
        <f t="shared" si="40"/>
        <v>42292.250787037032</v>
      </c>
      <c r="T379" s="10">
        <f t="shared" si="4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6"/>
        <v>111.76666666666665</v>
      </c>
      <c r="P380">
        <f t="shared" si="37"/>
        <v>40.397590361445786</v>
      </c>
      <c r="Q380" t="str">
        <f t="shared" si="38"/>
        <v>film &amp; video</v>
      </c>
      <c r="R380" t="str">
        <f t="shared" si="39"/>
        <v>documentary</v>
      </c>
      <c r="S380" s="9">
        <f t="shared" si="40"/>
        <v>42370.571851851855</v>
      </c>
      <c r="T380" s="10">
        <f t="shared" si="4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6"/>
        <v>116.08000000000001</v>
      </c>
      <c r="P381">
        <f t="shared" si="37"/>
        <v>116.85906040268456</v>
      </c>
      <c r="Q381" t="str">
        <f t="shared" si="38"/>
        <v>film &amp; video</v>
      </c>
      <c r="R381" t="str">
        <f t="shared" si="39"/>
        <v>documentary</v>
      </c>
      <c r="S381" s="9">
        <f t="shared" si="40"/>
        <v>40987.688333333332</v>
      </c>
      <c r="T381" s="10">
        <f t="shared" si="4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6"/>
        <v>141.5</v>
      </c>
      <c r="P382">
        <f t="shared" si="37"/>
        <v>115.51020408163265</v>
      </c>
      <c r="Q382" t="str">
        <f t="shared" si="38"/>
        <v>film &amp; video</v>
      </c>
      <c r="R382" t="str">
        <f t="shared" si="39"/>
        <v>documentary</v>
      </c>
      <c r="S382" s="9">
        <f t="shared" si="40"/>
        <v>42367.719814814816</v>
      </c>
      <c r="T382" s="10">
        <f t="shared" si="4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6"/>
        <v>104.72999999999999</v>
      </c>
      <c r="P383">
        <f t="shared" si="37"/>
        <v>104.31274900398407</v>
      </c>
      <c r="Q383" t="str">
        <f t="shared" si="38"/>
        <v>film &amp; video</v>
      </c>
      <c r="R383" t="str">
        <f t="shared" si="39"/>
        <v>documentary</v>
      </c>
      <c r="S383" s="9">
        <f t="shared" si="40"/>
        <v>41085.698113425926</v>
      </c>
      <c r="T383" s="10">
        <f t="shared" si="4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6"/>
        <v>255.83333333333331</v>
      </c>
      <c r="P384">
        <f t="shared" si="37"/>
        <v>69.772727272727266</v>
      </c>
      <c r="Q384" t="str">
        <f t="shared" si="38"/>
        <v>film &amp; video</v>
      </c>
      <c r="R384" t="str">
        <f t="shared" si="39"/>
        <v>documentary</v>
      </c>
      <c r="S384" s="9">
        <f t="shared" si="40"/>
        <v>41144.709490740745</v>
      </c>
      <c r="T384" s="10">
        <f t="shared" si="4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6"/>
        <v>206.70670670670671</v>
      </c>
      <c r="P385">
        <f t="shared" si="37"/>
        <v>43.020833333333336</v>
      </c>
      <c r="Q385" t="str">
        <f t="shared" si="38"/>
        <v>film &amp; video</v>
      </c>
      <c r="R385" t="str">
        <f t="shared" si="39"/>
        <v>documentary</v>
      </c>
      <c r="S385" s="9">
        <f t="shared" si="40"/>
        <v>41755.117581018516</v>
      </c>
      <c r="T385" s="10">
        <f t="shared" si="4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6"/>
        <v>112.105</v>
      </c>
      <c r="P386">
        <f t="shared" si="37"/>
        <v>58.540469973890339</v>
      </c>
      <c r="Q386" t="str">
        <f t="shared" si="38"/>
        <v>film &amp; video</v>
      </c>
      <c r="R386" t="str">
        <f t="shared" si="39"/>
        <v>documentary</v>
      </c>
      <c r="S386" s="9">
        <f t="shared" si="40"/>
        <v>41980.781793981485</v>
      </c>
      <c r="T386" s="10">
        <f t="shared" si="4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si="40"/>
        <v>41934.584502314814</v>
      </c>
      <c r="T387" s="10">
        <f t="shared" si="41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ref="O418:O481" si="42">E418/D418*100</f>
        <v>120.21700000000001</v>
      </c>
      <c r="P418">
        <f t="shared" ref="P418:P481" si="43">E418/L418</f>
        <v>48.086800000000004</v>
      </c>
      <c r="Q418" t="str">
        <f t="shared" ref="Q418:Q481" si="44">LEFT(N418,FIND("/",N418)-1)</f>
        <v>film &amp; video</v>
      </c>
      <c r="R418" t="str">
        <f t="shared" ref="R418:R481" si="45">RIGHT(N418,LEN(N418)-FIND("/",N418))</f>
        <v>documentary</v>
      </c>
      <c r="S418" s="9">
        <f t="shared" ref="S418:S481" si="46">(((J418/60)/60)/24)+DATE(1970,1,1)</f>
        <v>41648.396192129629</v>
      </c>
      <c r="T418" s="10">
        <f t="shared" ref="T418:T481" si="47"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100.24761904761905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10">
        <f t="shared" si="4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100.63392857142857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10">
        <f t="shared" si="4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100.4375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10">
        <f t="shared" si="4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0.43939393939393934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10">
        <f t="shared" si="4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2.0066666666666668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10">
        <f t="shared" si="4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1.075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10">
        <f t="shared" si="4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0.76500000000000001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10">
        <f t="shared" si="4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6.7966666666666677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10">
        <f t="shared" si="4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1.2E-2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10">
        <f t="shared" si="4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1.3299999999999998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10">
        <f t="shared" si="4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10">
        <f t="shared" si="4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5.6333333333333329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10">
        <f t="shared" si="4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10">
        <f t="shared" si="4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2.4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10">
        <f t="shared" si="4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13.833333333333334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10">
        <f t="shared" si="4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9.5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10">
        <f t="shared" si="4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10">
        <f t="shared" si="4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10">
        <f t="shared" si="4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2.7272727272727275E-3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10">
        <f t="shared" si="4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10">
        <f t="shared" si="4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10">
        <f t="shared" si="4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9.379999999999999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10">
        <f t="shared" si="4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10">
        <f t="shared" si="4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0.1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10">
        <f t="shared" si="4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10">
        <f t="shared" si="4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39.358823529411765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10">
        <f t="shared" si="4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0.1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10">
        <f t="shared" si="4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10">
        <f t="shared" si="4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3.3333333333333335E-3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10">
        <f t="shared" si="4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7.2952380952380951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10">
        <f t="shared" si="4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1.6666666666666666E-2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10">
        <f t="shared" si="4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3.2804000000000002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10">
        <f t="shared" si="4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si="46"/>
        <v>41534.568113425928</v>
      </c>
      <c r="T451" s="10">
        <f t="shared" si="4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ref="O482:O545" si="48">E482/D482*100</f>
        <v>19.41</v>
      </c>
      <c r="P482">
        <f t="shared" ref="P482:P545" si="49">E482/L482</f>
        <v>55.457142857142856</v>
      </c>
      <c r="Q482" t="str">
        <f t="shared" ref="Q482:Q545" si="50">LEFT(N482,FIND("/",N482)-1)</f>
        <v>film &amp; video</v>
      </c>
      <c r="R482" t="str">
        <f t="shared" ref="R482:R545" si="51">RIGHT(N482,LEN(N482)-FIND("/",N482))</f>
        <v>animation</v>
      </c>
      <c r="S482" s="9">
        <f t="shared" ref="S482:S545" si="52">(((J482/60)/60)/24)+DATE(1970,1,1)</f>
        <v>41465.500173611108</v>
      </c>
      <c r="T482" s="10">
        <f t="shared" ref="T482:T545" si="53"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8"/>
        <v>6.1</v>
      </c>
      <c r="P483">
        <f t="shared" si="49"/>
        <v>87.142857142857139</v>
      </c>
      <c r="Q483" t="str">
        <f t="shared" si="50"/>
        <v>film &amp; video</v>
      </c>
      <c r="R483" t="str">
        <f t="shared" si="51"/>
        <v>animation</v>
      </c>
      <c r="S483" s="9">
        <f t="shared" si="52"/>
        <v>41162.672326388885</v>
      </c>
      <c r="T483" s="10">
        <f t="shared" si="5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8"/>
        <v>0.1</v>
      </c>
      <c r="P484">
        <f t="shared" si="49"/>
        <v>10</v>
      </c>
      <c r="Q484" t="str">
        <f t="shared" si="50"/>
        <v>film &amp; video</v>
      </c>
      <c r="R484" t="str">
        <f t="shared" si="51"/>
        <v>animation</v>
      </c>
      <c r="S484" s="9">
        <f t="shared" si="52"/>
        <v>42447.896875000006</v>
      </c>
      <c r="T484" s="10">
        <f t="shared" si="5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8"/>
        <v>50.2</v>
      </c>
      <c r="P485">
        <f t="shared" si="49"/>
        <v>51.224489795918366</v>
      </c>
      <c r="Q485" t="str">
        <f t="shared" si="50"/>
        <v>film &amp; video</v>
      </c>
      <c r="R485" t="str">
        <f t="shared" si="51"/>
        <v>animation</v>
      </c>
      <c r="S485" s="9">
        <f t="shared" si="52"/>
        <v>41243.197592592594</v>
      </c>
      <c r="T485" s="10">
        <f t="shared" si="5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8"/>
        <v>0.18625</v>
      </c>
      <c r="P486">
        <f t="shared" si="49"/>
        <v>13.545454545454545</v>
      </c>
      <c r="Q486" t="str">
        <f t="shared" si="50"/>
        <v>film &amp; video</v>
      </c>
      <c r="R486" t="str">
        <f t="shared" si="51"/>
        <v>animation</v>
      </c>
      <c r="S486" s="9">
        <f t="shared" si="52"/>
        <v>42272.93949074074</v>
      </c>
      <c r="T486" s="10">
        <f t="shared" si="5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8"/>
        <v>21.906971229845084</v>
      </c>
      <c r="P487">
        <f t="shared" si="49"/>
        <v>66.520080000000007</v>
      </c>
      <c r="Q487" t="str">
        <f t="shared" si="50"/>
        <v>film &amp; video</v>
      </c>
      <c r="R487" t="str">
        <f t="shared" si="51"/>
        <v>animation</v>
      </c>
      <c r="S487" s="9">
        <f t="shared" si="52"/>
        <v>41381.50577546296</v>
      </c>
      <c r="T487" s="10">
        <f t="shared" si="5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8"/>
        <v>9.0909090909090905E-3</v>
      </c>
      <c r="P488">
        <f t="shared" si="49"/>
        <v>50</v>
      </c>
      <c r="Q488" t="str">
        <f t="shared" si="50"/>
        <v>film &amp; video</v>
      </c>
      <c r="R488" t="str">
        <f t="shared" si="51"/>
        <v>animation</v>
      </c>
      <c r="S488" s="9">
        <f t="shared" si="52"/>
        <v>41761.94258101852</v>
      </c>
      <c r="T488" s="10">
        <f t="shared" si="5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8"/>
        <v>0</v>
      </c>
      <c r="P489" t="e">
        <f t="shared" si="49"/>
        <v>#DIV/0!</v>
      </c>
      <c r="Q489" t="str">
        <f t="shared" si="50"/>
        <v>film &amp; video</v>
      </c>
      <c r="R489" t="str">
        <f t="shared" si="51"/>
        <v>animation</v>
      </c>
      <c r="S489" s="9">
        <f t="shared" si="52"/>
        <v>42669.594837962963</v>
      </c>
      <c r="T489" s="10">
        <f t="shared" si="5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8"/>
        <v>0</v>
      </c>
      <c r="P490" t="e">
        <f t="shared" si="49"/>
        <v>#DIV/0!</v>
      </c>
      <c r="Q490" t="str">
        <f t="shared" si="50"/>
        <v>film &amp; video</v>
      </c>
      <c r="R490" t="str">
        <f t="shared" si="51"/>
        <v>animation</v>
      </c>
      <c r="S490" s="9">
        <f t="shared" si="52"/>
        <v>42714.054398148146</v>
      </c>
      <c r="T490" s="10">
        <f t="shared" si="5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8"/>
        <v>0.28667813379201834</v>
      </c>
      <c r="P491">
        <f t="shared" si="49"/>
        <v>71.666666666666671</v>
      </c>
      <c r="Q491" t="str">
        <f t="shared" si="50"/>
        <v>film &amp; video</v>
      </c>
      <c r="R491" t="str">
        <f t="shared" si="51"/>
        <v>animation</v>
      </c>
      <c r="S491" s="9">
        <f t="shared" si="52"/>
        <v>40882.481666666667</v>
      </c>
      <c r="T491" s="10">
        <f t="shared" si="5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8"/>
        <v>0</v>
      </c>
      <c r="P492" t="e">
        <f t="shared" si="49"/>
        <v>#DIV/0!</v>
      </c>
      <c r="Q492" t="str">
        <f t="shared" si="50"/>
        <v>film &amp; video</v>
      </c>
      <c r="R492" t="str">
        <f t="shared" si="51"/>
        <v>animation</v>
      </c>
      <c r="S492" s="9">
        <f t="shared" si="52"/>
        <v>41113.968576388892</v>
      </c>
      <c r="T492" s="10">
        <f t="shared" si="5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8"/>
        <v>0</v>
      </c>
      <c r="P493" t="e">
        <f t="shared" si="49"/>
        <v>#DIV/0!</v>
      </c>
      <c r="Q493" t="str">
        <f t="shared" si="50"/>
        <v>film &amp; video</v>
      </c>
      <c r="R493" t="str">
        <f t="shared" si="51"/>
        <v>animation</v>
      </c>
      <c r="S493" s="9">
        <f t="shared" si="52"/>
        <v>42366.982627314821</v>
      </c>
      <c r="T493" s="10">
        <f t="shared" si="5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8"/>
        <v>0</v>
      </c>
      <c r="P494" t="e">
        <f t="shared" si="49"/>
        <v>#DIV/0!</v>
      </c>
      <c r="Q494" t="str">
        <f t="shared" si="50"/>
        <v>film &amp; video</v>
      </c>
      <c r="R494" t="str">
        <f t="shared" si="51"/>
        <v>animation</v>
      </c>
      <c r="S494" s="9">
        <f t="shared" si="52"/>
        <v>42596.03506944445</v>
      </c>
      <c r="T494" s="10">
        <f t="shared" si="5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8"/>
        <v>0</v>
      </c>
      <c r="P495" t="e">
        <f t="shared" si="49"/>
        <v>#DIV/0!</v>
      </c>
      <c r="Q495" t="str">
        <f t="shared" si="50"/>
        <v>film &amp; video</v>
      </c>
      <c r="R495" t="str">
        <f t="shared" si="51"/>
        <v>animation</v>
      </c>
      <c r="S495" s="9">
        <f t="shared" si="52"/>
        <v>42114.726134259254</v>
      </c>
      <c r="T495" s="10">
        <f t="shared" si="5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8"/>
        <v>0.155</v>
      </c>
      <c r="P496">
        <f t="shared" si="49"/>
        <v>10.333333333333334</v>
      </c>
      <c r="Q496" t="str">
        <f t="shared" si="50"/>
        <v>film &amp; video</v>
      </c>
      <c r="R496" t="str">
        <f t="shared" si="51"/>
        <v>animation</v>
      </c>
      <c r="S496" s="9">
        <f t="shared" si="52"/>
        <v>41799.830613425926</v>
      </c>
      <c r="T496" s="10">
        <f t="shared" si="5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8"/>
        <v>0</v>
      </c>
      <c r="P497" t="e">
        <f t="shared" si="49"/>
        <v>#DIV/0!</v>
      </c>
      <c r="Q497" t="str">
        <f t="shared" si="50"/>
        <v>film &amp; video</v>
      </c>
      <c r="R497" t="str">
        <f t="shared" si="51"/>
        <v>animation</v>
      </c>
      <c r="S497" s="9">
        <f t="shared" si="52"/>
        <v>42171.827604166669</v>
      </c>
      <c r="T497" s="10">
        <f t="shared" si="5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8"/>
        <v>1.6666666666666668E-3</v>
      </c>
      <c r="P498">
        <f t="shared" si="49"/>
        <v>1</v>
      </c>
      <c r="Q498" t="str">
        <f t="shared" si="50"/>
        <v>film &amp; video</v>
      </c>
      <c r="R498" t="str">
        <f t="shared" si="51"/>
        <v>animation</v>
      </c>
      <c r="S498" s="9">
        <f t="shared" si="52"/>
        <v>41620.93141203704</v>
      </c>
      <c r="T498" s="10">
        <f t="shared" si="5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8"/>
        <v>0.6696428571428571</v>
      </c>
      <c r="P499">
        <f t="shared" si="49"/>
        <v>10</v>
      </c>
      <c r="Q499" t="str">
        <f t="shared" si="50"/>
        <v>film &amp; video</v>
      </c>
      <c r="R499" t="str">
        <f t="shared" si="51"/>
        <v>animation</v>
      </c>
      <c r="S499" s="9">
        <f t="shared" si="52"/>
        <v>41945.037789351853</v>
      </c>
      <c r="T499" s="10">
        <f t="shared" si="5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8"/>
        <v>4.5985132395404564</v>
      </c>
      <c r="P500">
        <f t="shared" si="49"/>
        <v>136.09090909090909</v>
      </c>
      <c r="Q500" t="str">
        <f t="shared" si="50"/>
        <v>film &amp; video</v>
      </c>
      <c r="R500" t="str">
        <f t="shared" si="51"/>
        <v>animation</v>
      </c>
      <c r="S500" s="9">
        <f t="shared" si="52"/>
        <v>40858.762141203704</v>
      </c>
      <c r="T500" s="10">
        <f t="shared" si="5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8"/>
        <v>9.5500000000000007</v>
      </c>
      <c r="P501">
        <f t="shared" si="49"/>
        <v>73.461538461538467</v>
      </c>
      <c r="Q501" t="str">
        <f t="shared" si="50"/>
        <v>film &amp; video</v>
      </c>
      <c r="R501" t="str">
        <f t="shared" si="51"/>
        <v>animation</v>
      </c>
      <c r="S501" s="9">
        <f t="shared" si="52"/>
        <v>40043.895462962959</v>
      </c>
      <c r="T501" s="10">
        <f t="shared" si="5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8"/>
        <v>3.3076923076923079</v>
      </c>
      <c r="P502">
        <f t="shared" si="49"/>
        <v>53.75</v>
      </c>
      <c r="Q502" t="str">
        <f t="shared" si="50"/>
        <v>film &amp; video</v>
      </c>
      <c r="R502" t="str">
        <f t="shared" si="51"/>
        <v>animation</v>
      </c>
      <c r="S502" s="9">
        <f t="shared" si="52"/>
        <v>40247.886006944449</v>
      </c>
      <c r="T502" s="10">
        <f t="shared" si="5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8"/>
        <v>0</v>
      </c>
      <c r="P503" t="e">
        <f t="shared" si="49"/>
        <v>#DIV/0!</v>
      </c>
      <c r="Q503" t="str">
        <f t="shared" si="50"/>
        <v>film &amp; video</v>
      </c>
      <c r="R503" t="str">
        <f t="shared" si="51"/>
        <v>animation</v>
      </c>
      <c r="S503" s="9">
        <f t="shared" si="52"/>
        <v>40703.234386574077</v>
      </c>
      <c r="T503" s="10">
        <f t="shared" si="5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8"/>
        <v>1.1499999999999999</v>
      </c>
      <c r="P504">
        <f t="shared" si="49"/>
        <v>57.5</v>
      </c>
      <c r="Q504" t="str">
        <f t="shared" si="50"/>
        <v>film &amp; video</v>
      </c>
      <c r="R504" t="str">
        <f t="shared" si="51"/>
        <v>animation</v>
      </c>
      <c r="S504" s="9">
        <f t="shared" si="52"/>
        <v>40956.553530092591</v>
      </c>
      <c r="T504" s="10">
        <f t="shared" si="5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8"/>
        <v>1.7538461538461538</v>
      </c>
      <c r="P505">
        <f t="shared" si="49"/>
        <v>12.666666666666666</v>
      </c>
      <c r="Q505" t="str">
        <f t="shared" si="50"/>
        <v>film &amp; video</v>
      </c>
      <c r="R505" t="str">
        <f t="shared" si="51"/>
        <v>animation</v>
      </c>
      <c r="S505" s="9">
        <f t="shared" si="52"/>
        <v>41991.526655092588</v>
      </c>
      <c r="T505" s="10">
        <f t="shared" si="5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8"/>
        <v>1.3673469387755102</v>
      </c>
      <c r="P506">
        <f t="shared" si="49"/>
        <v>67</v>
      </c>
      <c r="Q506" t="str">
        <f t="shared" si="50"/>
        <v>film &amp; video</v>
      </c>
      <c r="R506" t="str">
        <f t="shared" si="51"/>
        <v>animation</v>
      </c>
      <c r="S506" s="9">
        <f t="shared" si="52"/>
        <v>40949.98364583333</v>
      </c>
      <c r="T506" s="10">
        <f t="shared" si="5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8"/>
        <v>0.43333333333333329</v>
      </c>
      <c r="P507">
        <f t="shared" si="49"/>
        <v>3.7142857142857144</v>
      </c>
      <c r="Q507" t="str">
        <f t="shared" si="50"/>
        <v>film &amp; video</v>
      </c>
      <c r="R507" t="str">
        <f t="shared" si="51"/>
        <v>animation</v>
      </c>
      <c r="S507" s="9">
        <f t="shared" si="52"/>
        <v>42318.098217592589</v>
      </c>
      <c r="T507" s="10">
        <f t="shared" si="5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8"/>
        <v>0.125</v>
      </c>
      <c r="P508">
        <f t="shared" si="49"/>
        <v>250</v>
      </c>
      <c r="Q508" t="str">
        <f t="shared" si="50"/>
        <v>film &amp; video</v>
      </c>
      <c r="R508" t="str">
        <f t="shared" si="51"/>
        <v>animation</v>
      </c>
      <c r="S508" s="9">
        <f t="shared" si="52"/>
        <v>41466.552314814813</v>
      </c>
      <c r="T508" s="10">
        <f t="shared" si="5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8"/>
        <v>3.2</v>
      </c>
      <c r="P509">
        <f t="shared" si="49"/>
        <v>64</v>
      </c>
      <c r="Q509" t="str">
        <f t="shared" si="50"/>
        <v>film &amp; video</v>
      </c>
      <c r="R509" t="str">
        <f t="shared" si="51"/>
        <v>animation</v>
      </c>
      <c r="S509" s="9">
        <f t="shared" si="52"/>
        <v>41156.958993055552</v>
      </c>
      <c r="T509" s="10">
        <f t="shared" si="5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8"/>
        <v>0.8</v>
      </c>
      <c r="P510">
        <f t="shared" si="49"/>
        <v>133.33333333333334</v>
      </c>
      <c r="Q510" t="str">
        <f t="shared" si="50"/>
        <v>film &amp; video</v>
      </c>
      <c r="R510" t="str">
        <f t="shared" si="51"/>
        <v>animation</v>
      </c>
      <c r="S510" s="9">
        <f t="shared" si="52"/>
        <v>40995.024317129632</v>
      </c>
      <c r="T510" s="10">
        <f t="shared" si="5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8"/>
        <v>0.2</v>
      </c>
      <c r="P511">
        <f t="shared" si="49"/>
        <v>10</v>
      </c>
      <c r="Q511" t="str">
        <f t="shared" si="50"/>
        <v>film &amp; video</v>
      </c>
      <c r="R511" t="str">
        <f t="shared" si="51"/>
        <v>animation</v>
      </c>
      <c r="S511" s="9">
        <f t="shared" si="52"/>
        <v>42153.631597222222</v>
      </c>
      <c r="T511" s="10">
        <f t="shared" si="5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8"/>
        <v>0</v>
      </c>
      <c r="P512" t="e">
        <f t="shared" si="49"/>
        <v>#DIV/0!</v>
      </c>
      <c r="Q512" t="str">
        <f t="shared" si="50"/>
        <v>film &amp; video</v>
      </c>
      <c r="R512" t="str">
        <f t="shared" si="51"/>
        <v>animation</v>
      </c>
      <c r="S512" s="9">
        <f t="shared" si="52"/>
        <v>42400.176377314812</v>
      </c>
      <c r="T512" s="10">
        <f t="shared" si="5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8"/>
        <v>3</v>
      </c>
      <c r="P513">
        <f t="shared" si="49"/>
        <v>30</v>
      </c>
      <c r="Q513" t="str">
        <f t="shared" si="50"/>
        <v>film &amp; video</v>
      </c>
      <c r="R513" t="str">
        <f t="shared" si="51"/>
        <v>animation</v>
      </c>
      <c r="S513" s="9">
        <f t="shared" si="52"/>
        <v>41340.303032407406</v>
      </c>
      <c r="T513" s="10">
        <f t="shared" si="5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8"/>
        <v>0.13749999999999998</v>
      </c>
      <c r="P514">
        <f t="shared" si="49"/>
        <v>5.5</v>
      </c>
      <c r="Q514" t="str">
        <f t="shared" si="50"/>
        <v>film &amp; video</v>
      </c>
      <c r="R514" t="str">
        <f t="shared" si="51"/>
        <v>animation</v>
      </c>
      <c r="S514" s="9">
        <f t="shared" si="52"/>
        <v>42649.742210648154</v>
      </c>
      <c r="T514" s="10">
        <f t="shared" si="5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si="52"/>
        <v>42552.653993055559</v>
      </c>
      <c r="T515" s="10">
        <f t="shared" si="5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ref="O546:O609" si="54">E546/D546*100</f>
        <v>1.2</v>
      </c>
      <c r="P546">
        <f t="shared" ref="P546:P609" si="55">E546/L546</f>
        <v>3</v>
      </c>
      <c r="Q546" t="str">
        <f t="shared" ref="Q546:Q609" si="56">LEFT(N546,FIND("/",N546)-1)</f>
        <v>technology</v>
      </c>
      <c r="R546" t="str">
        <f t="shared" ref="R546:R609" si="57">RIGHT(N546,LEN(N546)-FIND("/",N546))</f>
        <v>web</v>
      </c>
      <c r="S546" s="9">
        <f t="shared" ref="S546:S609" si="58">(((J546/60)/60)/24)+DATE(1970,1,1)</f>
        <v>42525.656944444447</v>
      </c>
      <c r="T546" s="10">
        <f t="shared" ref="T546:T609" si="59"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4"/>
        <v>27.383999999999997</v>
      </c>
      <c r="P547">
        <f t="shared" si="55"/>
        <v>402.70588235294116</v>
      </c>
      <c r="Q547" t="str">
        <f t="shared" si="56"/>
        <v>technology</v>
      </c>
      <c r="R547" t="str">
        <f t="shared" si="57"/>
        <v>web</v>
      </c>
      <c r="S547" s="9">
        <f t="shared" si="58"/>
        <v>42283.592465277776</v>
      </c>
      <c r="T547" s="10">
        <f t="shared" si="59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4"/>
        <v>8.666666666666667E-2</v>
      </c>
      <c r="P548">
        <f t="shared" si="55"/>
        <v>26</v>
      </c>
      <c r="Q548" t="str">
        <f t="shared" si="56"/>
        <v>technology</v>
      </c>
      <c r="R548" t="str">
        <f t="shared" si="57"/>
        <v>web</v>
      </c>
      <c r="S548" s="9">
        <f t="shared" si="58"/>
        <v>42249.667997685188</v>
      </c>
      <c r="T548" s="10">
        <f t="shared" si="59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4"/>
        <v>0</v>
      </c>
      <c r="P549" t="e">
        <f t="shared" si="55"/>
        <v>#DIV/0!</v>
      </c>
      <c r="Q549" t="str">
        <f t="shared" si="56"/>
        <v>technology</v>
      </c>
      <c r="R549" t="str">
        <f t="shared" si="57"/>
        <v>web</v>
      </c>
      <c r="S549" s="9">
        <f t="shared" si="58"/>
        <v>42380.696342592593</v>
      </c>
      <c r="T549" s="10">
        <f t="shared" si="59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4"/>
        <v>0.09</v>
      </c>
      <c r="P550">
        <f t="shared" si="55"/>
        <v>9</v>
      </c>
      <c r="Q550" t="str">
        <f t="shared" si="56"/>
        <v>technology</v>
      </c>
      <c r="R550" t="str">
        <f t="shared" si="57"/>
        <v>web</v>
      </c>
      <c r="S550" s="9">
        <f t="shared" si="58"/>
        <v>42276.903333333335</v>
      </c>
      <c r="T550" s="10">
        <f t="shared" si="59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4"/>
        <v>2.7199999999999998</v>
      </c>
      <c r="P551">
        <f t="shared" si="55"/>
        <v>8.5</v>
      </c>
      <c r="Q551" t="str">
        <f t="shared" si="56"/>
        <v>technology</v>
      </c>
      <c r="R551" t="str">
        <f t="shared" si="57"/>
        <v>web</v>
      </c>
      <c r="S551" s="9">
        <f t="shared" si="58"/>
        <v>42163.636828703704</v>
      </c>
      <c r="T551" s="10">
        <f t="shared" si="59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4"/>
        <v>0.70000000000000007</v>
      </c>
      <c r="P552">
        <f t="shared" si="55"/>
        <v>8.75</v>
      </c>
      <c r="Q552" t="str">
        <f t="shared" si="56"/>
        <v>technology</v>
      </c>
      <c r="R552" t="str">
        <f t="shared" si="57"/>
        <v>web</v>
      </c>
      <c r="S552" s="9">
        <f t="shared" si="58"/>
        <v>42753.678761574076</v>
      </c>
      <c r="T552" s="10">
        <f t="shared" si="59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4"/>
        <v>5.0413333333333332</v>
      </c>
      <c r="P553">
        <f t="shared" si="55"/>
        <v>135.03571428571428</v>
      </c>
      <c r="Q553" t="str">
        <f t="shared" si="56"/>
        <v>technology</v>
      </c>
      <c r="R553" t="str">
        <f t="shared" si="57"/>
        <v>web</v>
      </c>
      <c r="S553" s="9">
        <f t="shared" si="58"/>
        <v>42173.275740740741</v>
      </c>
      <c r="T553" s="10">
        <f t="shared" si="59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4"/>
        <v>0</v>
      </c>
      <c r="P554" t="e">
        <f t="shared" si="55"/>
        <v>#DIV/0!</v>
      </c>
      <c r="Q554" t="str">
        <f t="shared" si="56"/>
        <v>technology</v>
      </c>
      <c r="R554" t="str">
        <f t="shared" si="57"/>
        <v>web</v>
      </c>
      <c r="S554" s="9">
        <f t="shared" si="58"/>
        <v>42318.616851851853</v>
      </c>
      <c r="T554" s="10">
        <f t="shared" si="59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4"/>
        <v>0.49199999999999999</v>
      </c>
      <c r="P555">
        <f t="shared" si="55"/>
        <v>20.5</v>
      </c>
      <c r="Q555" t="str">
        <f t="shared" si="56"/>
        <v>technology</v>
      </c>
      <c r="R555" t="str">
        <f t="shared" si="57"/>
        <v>web</v>
      </c>
      <c r="S555" s="9">
        <f t="shared" si="58"/>
        <v>41927.71980324074</v>
      </c>
      <c r="T555" s="10">
        <f t="shared" si="59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4"/>
        <v>36.589147286821706</v>
      </c>
      <c r="P556">
        <f t="shared" si="55"/>
        <v>64.36363636363636</v>
      </c>
      <c r="Q556" t="str">
        <f t="shared" si="56"/>
        <v>technology</v>
      </c>
      <c r="R556" t="str">
        <f t="shared" si="57"/>
        <v>web</v>
      </c>
      <c r="S556" s="9">
        <f t="shared" si="58"/>
        <v>41901.684861111113</v>
      </c>
      <c r="T556" s="10">
        <f t="shared" si="59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4"/>
        <v>0</v>
      </c>
      <c r="P557" t="e">
        <f t="shared" si="55"/>
        <v>#DIV/0!</v>
      </c>
      <c r="Q557" t="str">
        <f t="shared" si="56"/>
        <v>technology</v>
      </c>
      <c r="R557" t="str">
        <f t="shared" si="57"/>
        <v>web</v>
      </c>
      <c r="S557" s="9">
        <f t="shared" si="58"/>
        <v>42503.353506944448</v>
      </c>
      <c r="T557" s="10">
        <f t="shared" si="59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4"/>
        <v>2.5</v>
      </c>
      <c r="P558">
        <f t="shared" si="55"/>
        <v>200</v>
      </c>
      <c r="Q558" t="str">
        <f t="shared" si="56"/>
        <v>technology</v>
      </c>
      <c r="R558" t="str">
        <f t="shared" si="57"/>
        <v>web</v>
      </c>
      <c r="S558" s="9">
        <f t="shared" si="58"/>
        <v>42345.860150462962</v>
      </c>
      <c r="T558" s="10">
        <f t="shared" si="59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4"/>
        <v>0.91066666666666674</v>
      </c>
      <c r="P559">
        <f t="shared" si="55"/>
        <v>68.3</v>
      </c>
      <c r="Q559" t="str">
        <f t="shared" si="56"/>
        <v>technology</v>
      </c>
      <c r="R559" t="str">
        <f t="shared" si="57"/>
        <v>web</v>
      </c>
      <c r="S559" s="9">
        <f t="shared" si="58"/>
        <v>42676.942164351851</v>
      </c>
      <c r="T559" s="10">
        <f t="shared" si="59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4"/>
        <v>0</v>
      </c>
      <c r="P560" t="e">
        <f t="shared" si="55"/>
        <v>#DIV/0!</v>
      </c>
      <c r="Q560" t="str">
        <f t="shared" si="56"/>
        <v>technology</v>
      </c>
      <c r="R560" t="str">
        <f t="shared" si="57"/>
        <v>web</v>
      </c>
      <c r="S560" s="9">
        <f t="shared" si="58"/>
        <v>42057.883159722223</v>
      </c>
      <c r="T560" s="10">
        <f t="shared" si="59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4"/>
        <v>2.0833333333333336E-2</v>
      </c>
      <c r="P561">
        <f t="shared" si="55"/>
        <v>50</v>
      </c>
      <c r="Q561" t="str">
        <f t="shared" si="56"/>
        <v>technology</v>
      </c>
      <c r="R561" t="str">
        <f t="shared" si="57"/>
        <v>web</v>
      </c>
      <c r="S561" s="9">
        <f t="shared" si="58"/>
        <v>42321.283101851848</v>
      </c>
      <c r="T561" s="10">
        <f t="shared" si="59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4"/>
        <v>1.2E-2</v>
      </c>
      <c r="P562">
        <f t="shared" si="55"/>
        <v>4</v>
      </c>
      <c r="Q562" t="str">
        <f t="shared" si="56"/>
        <v>technology</v>
      </c>
      <c r="R562" t="str">
        <f t="shared" si="57"/>
        <v>web</v>
      </c>
      <c r="S562" s="9">
        <f t="shared" si="58"/>
        <v>41960.771354166667</v>
      </c>
      <c r="T562" s="10">
        <f t="shared" si="59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4"/>
        <v>0.36666666666666664</v>
      </c>
      <c r="P563">
        <f t="shared" si="55"/>
        <v>27.5</v>
      </c>
      <c r="Q563" t="str">
        <f t="shared" si="56"/>
        <v>technology</v>
      </c>
      <c r="R563" t="str">
        <f t="shared" si="57"/>
        <v>web</v>
      </c>
      <c r="S563" s="9">
        <f t="shared" si="58"/>
        <v>42268.658715277779</v>
      </c>
      <c r="T563" s="10">
        <f t="shared" si="59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4"/>
        <v>0</v>
      </c>
      <c r="P564" t="e">
        <f t="shared" si="55"/>
        <v>#DIV/0!</v>
      </c>
      <c r="Q564" t="str">
        <f t="shared" si="56"/>
        <v>technology</v>
      </c>
      <c r="R564" t="str">
        <f t="shared" si="57"/>
        <v>web</v>
      </c>
      <c r="S564" s="9">
        <f t="shared" si="58"/>
        <v>42692.389062500006</v>
      </c>
      <c r="T564" s="10">
        <f t="shared" si="59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4"/>
        <v>9.0666666666666659E-2</v>
      </c>
      <c r="P565">
        <f t="shared" si="55"/>
        <v>34</v>
      </c>
      <c r="Q565" t="str">
        <f t="shared" si="56"/>
        <v>technology</v>
      </c>
      <c r="R565" t="str">
        <f t="shared" si="57"/>
        <v>web</v>
      </c>
      <c r="S565" s="9">
        <f t="shared" si="58"/>
        <v>42022.069988425923</v>
      </c>
      <c r="T565" s="10">
        <f t="shared" si="59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4"/>
        <v>5.5555555555555558E-3</v>
      </c>
      <c r="P566">
        <f t="shared" si="55"/>
        <v>1</v>
      </c>
      <c r="Q566" t="str">
        <f t="shared" si="56"/>
        <v>technology</v>
      </c>
      <c r="R566" t="str">
        <f t="shared" si="57"/>
        <v>web</v>
      </c>
      <c r="S566" s="9">
        <f t="shared" si="58"/>
        <v>42411.942997685182</v>
      </c>
      <c r="T566" s="10">
        <f t="shared" si="59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4"/>
        <v>0</v>
      </c>
      <c r="P567" t="e">
        <f t="shared" si="55"/>
        <v>#DIV/0!</v>
      </c>
      <c r="Q567" t="str">
        <f t="shared" si="56"/>
        <v>technology</v>
      </c>
      <c r="R567" t="str">
        <f t="shared" si="57"/>
        <v>web</v>
      </c>
      <c r="S567" s="9">
        <f t="shared" si="58"/>
        <v>42165.785289351858</v>
      </c>
      <c r="T567" s="10">
        <f t="shared" si="59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4"/>
        <v>0.02</v>
      </c>
      <c r="P568">
        <f t="shared" si="55"/>
        <v>1</v>
      </c>
      <c r="Q568" t="str">
        <f t="shared" si="56"/>
        <v>technology</v>
      </c>
      <c r="R568" t="str">
        <f t="shared" si="57"/>
        <v>web</v>
      </c>
      <c r="S568" s="9">
        <f t="shared" si="58"/>
        <v>42535.68440972222</v>
      </c>
      <c r="T568" s="10">
        <f t="shared" si="59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4"/>
        <v>0</v>
      </c>
      <c r="P569" t="e">
        <f t="shared" si="55"/>
        <v>#DIV/0!</v>
      </c>
      <c r="Q569" t="str">
        <f t="shared" si="56"/>
        <v>technology</v>
      </c>
      <c r="R569" t="str">
        <f t="shared" si="57"/>
        <v>web</v>
      </c>
      <c r="S569" s="9">
        <f t="shared" si="58"/>
        <v>41975.842523148152</v>
      </c>
      <c r="T569" s="10">
        <f t="shared" si="59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4"/>
        <v>1</v>
      </c>
      <c r="P570">
        <f t="shared" si="55"/>
        <v>49</v>
      </c>
      <c r="Q570" t="str">
        <f t="shared" si="56"/>
        <v>technology</v>
      </c>
      <c r="R570" t="str">
        <f t="shared" si="57"/>
        <v>web</v>
      </c>
      <c r="S570" s="9">
        <f t="shared" si="58"/>
        <v>42348.9215625</v>
      </c>
      <c r="T570" s="10">
        <f t="shared" si="59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4"/>
        <v>0.8</v>
      </c>
      <c r="P571">
        <f t="shared" si="55"/>
        <v>20</v>
      </c>
      <c r="Q571" t="str">
        <f t="shared" si="56"/>
        <v>technology</v>
      </c>
      <c r="R571" t="str">
        <f t="shared" si="57"/>
        <v>web</v>
      </c>
      <c r="S571" s="9">
        <f t="shared" si="58"/>
        <v>42340.847361111111</v>
      </c>
      <c r="T571" s="10">
        <f t="shared" si="59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4"/>
        <v>0.16705882352941176</v>
      </c>
      <c r="P572">
        <f t="shared" si="55"/>
        <v>142</v>
      </c>
      <c r="Q572" t="str">
        <f t="shared" si="56"/>
        <v>technology</v>
      </c>
      <c r="R572" t="str">
        <f t="shared" si="57"/>
        <v>web</v>
      </c>
      <c r="S572" s="9">
        <f t="shared" si="58"/>
        <v>42388.798252314817</v>
      </c>
      <c r="T572" s="10">
        <f t="shared" si="59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4"/>
        <v>0.42399999999999999</v>
      </c>
      <c r="P573">
        <f t="shared" si="55"/>
        <v>53</v>
      </c>
      <c r="Q573" t="str">
        <f t="shared" si="56"/>
        <v>technology</v>
      </c>
      <c r="R573" t="str">
        <f t="shared" si="57"/>
        <v>web</v>
      </c>
      <c r="S573" s="9">
        <f t="shared" si="58"/>
        <v>42192.816238425927</v>
      </c>
      <c r="T573" s="10">
        <f t="shared" si="59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4"/>
        <v>0</v>
      </c>
      <c r="P574" t="e">
        <f t="shared" si="55"/>
        <v>#DIV/0!</v>
      </c>
      <c r="Q574" t="str">
        <f t="shared" si="56"/>
        <v>technology</v>
      </c>
      <c r="R574" t="str">
        <f t="shared" si="57"/>
        <v>web</v>
      </c>
      <c r="S574" s="9">
        <f t="shared" si="58"/>
        <v>42282.71629629629</v>
      </c>
      <c r="T574" s="10">
        <f t="shared" si="59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4"/>
        <v>0.38925389253892539</v>
      </c>
      <c r="P575">
        <f t="shared" si="55"/>
        <v>38.444444444444443</v>
      </c>
      <c r="Q575" t="str">
        <f t="shared" si="56"/>
        <v>technology</v>
      </c>
      <c r="R575" t="str">
        <f t="shared" si="57"/>
        <v>web</v>
      </c>
      <c r="S575" s="9">
        <f t="shared" si="58"/>
        <v>41963.050127314811</v>
      </c>
      <c r="T575" s="10">
        <f t="shared" si="59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4"/>
        <v>0.7155635062611807</v>
      </c>
      <c r="P576">
        <f t="shared" si="55"/>
        <v>20</v>
      </c>
      <c r="Q576" t="str">
        <f t="shared" si="56"/>
        <v>technology</v>
      </c>
      <c r="R576" t="str">
        <f t="shared" si="57"/>
        <v>web</v>
      </c>
      <c r="S576" s="9">
        <f t="shared" si="58"/>
        <v>42632.443368055552</v>
      </c>
      <c r="T576" s="10">
        <f t="shared" si="59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4"/>
        <v>0.43166666666666664</v>
      </c>
      <c r="P577">
        <f t="shared" si="55"/>
        <v>64.75</v>
      </c>
      <c r="Q577" t="str">
        <f t="shared" si="56"/>
        <v>technology</v>
      </c>
      <c r="R577" t="str">
        <f t="shared" si="57"/>
        <v>web</v>
      </c>
      <c r="S577" s="9">
        <f t="shared" si="58"/>
        <v>42138.692627314813</v>
      </c>
      <c r="T577" s="10">
        <f t="shared" si="59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4"/>
        <v>1.25E-3</v>
      </c>
      <c r="P578">
        <f t="shared" si="55"/>
        <v>1</v>
      </c>
      <c r="Q578" t="str">
        <f t="shared" si="56"/>
        <v>technology</v>
      </c>
      <c r="R578" t="str">
        <f t="shared" si="57"/>
        <v>web</v>
      </c>
      <c r="S578" s="9">
        <f t="shared" si="58"/>
        <v>42031.471666666665</v>
      </c>
      <c r="T578" s="10">
        <f t="shared" si="59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si="58"/>
        <v>42450.589143518519</v>
      </c>
      <c r="T579" s="10">
        <f t="shared" si="5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ref="O610:O673" si="60">E610/D610*100</f>
        <v>0.97400000000000009</v>
      </c>
      <c r="P610">
        <f t="shared" ref="P610:P673" si="61">E610/L610</f>
        <v>292.2</v>
      </c>
      <c r="Q610" t="str">
        <f t="shared" ref="Q610:Q673" si="62">LEFT(N610,FIND("/",N610)-1)</f>
        <v>technology</v>
      </c>
      <c r="R610" t="str">
        <f t="shared" ref="R610:R673" si="63">RIGHT(N610,LEN(N610)-FIND("/",N610))</f>
        <v>web</v>
      </c>
      <c r="S610" s="9">
        <f t="shared" ref="S610:S673" si="64">(((J610/60)/60)/24)+DATE(1970,1,1)</f>
        <v>42140.921064814815</v>
      </c>
      <c r="T610" s="10">
        <f t="shared" ref="T610:T673" si="65"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0"/>
        <v>0.64102564102564097</v>
      </c>
      <c r="P611">
        <f t="shared" si="61"/>
        <v>5</v>
      </c>
      <c r="Q611" t="str">
        <f t="shared" si="62"/>
        <v>technology</v>
      </c>
      <c r="R611" t="str">
        <f t="shared" si="63"/>
        <v>web</v>
      </c>
      <c r="S611" s="9">
        <f t="shared" si="64"/>
        <v>42307.034074074079</v>
      </c>
      <c r="T611" s="10">
        <f t="shared" si="65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0"/>
        <v>0</v>
      </c>
      <c r="P612" t="e">
        <f t="shared" si="61"/>
        <v>#DIV/0!</v>
      </c>
      <c r="Q612" t="str">
        <f t="shared" si="62"/>
        <v>technology</v>
      </c>
      <c r="R612" t="str">
        <f t="shared" si="63"/>
        <v>web</v>
      </c>
      <c r="S612" s="9">
        <f t="shared" si="64"/>
        <v>42086.83085648148</v>
      </c>
      <c r="T612" s="10">
        <f t="shared" si="65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0"/>
        <v>0</v>
      </c>
      <c r="P613" t="e">
        <f t="shared" si="61"/>
        <v>#DIV/0!</v>
      </c>
      <c r="Q613" t="str">
        <f t="shared" si="62"/>
        <v>technology</v>
      </c>
      <c r="R613" t="str">
        <f t="shared" si="63"/>
        <v>web</v>
      </c>
      <c r="S613" s="9">
        <f t="shared" si="64"/>
        <v>42328.560613425929</v>
      </c>
      <c r="T613" s="10">
        <f t="shared" si="65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0"/>
        <v>0</v>
      </c>
      <c r="P614" t="e">
        <f t="shared" si="61"/>
        <v>#DIV/0!</v>
      </c>
      <c r="Q614" t="str">
        <f t="shared" si="62"/>
        <v>technology</v>
      </c>
      <c r="R614" t="str">
        <f t="shared" si="63"/>
        <v>web</v>
      </c>
      <c r="S614" s="9">
        <f t="shared" si="64"/>
        <v>42585.031782407401</v>
      </c>
      <c r="T614" s="10">
        <f t="shared" si="65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0"/>
        <v>21.363333333333333</v>
      </c>
      <c r="P615">
        <f t="shared" si="61"/>
        <v>105.93388429752066</v>
      </c>
      <c r="Q615" t="str">
        <f t="shared" si="62"/>
        <v>technology</v>
      </c>
      <c r="R615" t="str">
        <f t="shared" si="63"/>
        <v>web</v>
      </c>
      <c r="S615" s="9">
        <f t="shared" si="64"/>
        <v>42247.496759259258</v>
      </c>
      <c r="T615" s="10">
        <f t="shared" si="65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0"/>
        <v>0</v>
      </c>
      <c r="P616" t="e">
        <f t="shared" si="61"/>
        <v>#DIV/0!</v>
      </c>
      <c r="Q616" t="str">
        <f t="shared" si="62"/>
        <v>technology</v>
      </c>
      <c r="R616" t="str">
        <f t="shared" si="63"/>
        <v>web</v>
      </c>
      <c r="S616" s="9">
        <f t="shared" si="64"/>
        <v>42515.061805555553</v>
      </c>
      <c r="T616" s="10">
        <f t="shared" si="65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0"/>
        <v>0</v>
      </c>
      <c r="P617" t="e">
        <f t="shared" si="61"/>
        <v>#DIV/0!</v>
      </c>
      <c r="Q617" t="str">
        <f t="shared" si="62"/>
        <v>technology</v>
      </c>
      <c r="R617" t="str">
        <f t="shared" si="63"/>
        <v>web</v>
      </c>
      <c r="S617" s="9">
        <f t="shared" si="64"/>
        <v>42242.122210648144</v>
      </c>
      <c r="T617" s="10">
        <f t="shared" si="65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0"/>
        <v>0</v>
      </c>
      <c r="P618" t="e">
        <f t="shared" si="61"/>
        <v>#DIV/0!</v>
      </c>
      <c r="Q618" t="str">
        <f t="shared" si="62"/>
        <v>technology</v>
      </c>
      <c r="R618" t="str">
        <f t="shared" si="63"/>
        <v>web</v>
      </c>
      <c r="S618" s="9">
        <f t="shared" si="64"/>
        <v>42761.376238425932</v>
      </c>
      <c r="T618" s="10">
        <f t="shared" si="65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0"/>
        <v>3</v>
      </c>
      <c r="P619">
        <f t="shared" si="61"/>
        <v>20</v>
      </c>
      <c r="Q619" t="str">
        <f t="shared" si="62"/>
        <v>technology</v>
      </c>
      <c r="R619" t="str">
        <f t="shared" si="63"/>
        <v>web</v>
      </c>
      <c r="S619" s="9">
        <f t="shared" si="64"/>
        <v>42087.343090277776</v>
      </c>
      <c r="T619" s="10">
        <f t="shared" si="65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0"/>
        <v>0</v>
      </c>
      <c r="P620" t="e">
        <f t="shared" si="61"/>
        <v>#DIV/0!</v>
      </c>
      <c r="Q620" t="str">
        <f t="shared" si="62"/>
        <v>technology</v>
      </c>
      <c r="R620" t="str">
        <f t="shared" si="63"/>
        <v>web</v>
      </c>
      <c r="S620" s="9">
        <f t="shared" si="64"/>
        <v>42317.810219907406</v>
      </c>
      <c r="T620" s="10">
        <f t="shared" si="65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0"/>
        <v>3.9999999999999996E-5</v>
      </c>
      <c r="P621">
        <f t="shared" si="61"/>
        <v>1</v>
      </c>
      <c r="Q621" t="str">
        <f t="shared" si="62"/>
        <v>technology</v>
      </c>
      <c r="R621" t="str">
        <f t="shared" si="63"/>
        <v>web</v>
      </c>
      <c r="S621" s="9">
        <f t="shared" si="64"/>
        <v>41908.650347222225</v>
      </c>
      <c r="T621" s="10">
        <f t="shared" si="65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0"/>
        <v>1</v>
      </c>
      <c r="P622">
        <f t="shared" si="61"/>
        <v>300</v>
      </c>
      <c r="Q622" t="str">
        <f t="shared" si="62"/>
        <v>technology</v>
      </c>
      <c r="R622" t="str">
        <f t="shared" si="63"/>
        <v>web</v>
      </c>
      <c r="S622" s="9">
        <f t="shared" si="64"/>
        <v>41831.716874999998</v>
      </c>
      <c r="T622" s="10">
        <f t="shared" si="65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0"/>
        <v>1.044</v>
      </c>
      <c r="P623">
        <f t="shared" si="61"/>
        <v>87</v>
      </c>
      <c r="Q623" t="str">
        <f t="shared" si="62"/>
        <v>technology</v>
      </c>
      <c r="R623" t="str">
        <f t="shared" si="63"/>
        <v>web</v>
      </c>
      <c r="S623" s="9">
        <f t="shared" si="64"/>
        <v>42528.987696759257</v>
      </c>
      <c r="T623" s="10">
        <f t="shared" si="65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0"/>
        <v>5.6833333333333336</v>
      </c>
      <c r="P624">
        <f t="shared" si="61"/>
        <v>37.888888888888886</v>
      </c>
      <c r="Q624" t="str">
        <f t="shared" si="62"/>
        <v>technology</v>
      </c>
      <c r="R624" t="str">
        <f t="shared" si="63"/>
        <v>web</v>
      </c>
      <c r="S624" s="9">
        <f t="shared" si="64"/>
        <v>42532.774745370371</v>
      </c>
      <c r="T624" s="10">
        <f t="shared" si="65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0"/>
        <v>0</v>
      </c>
      <c r="P625" t="e">
        <f t="shared" si="61"/>
        <v>#DIV/0!</v>
      </c>
      <c r="Q625" t="str">
        <f t="shared" si="62"/>
        <v>technology</v>
      </c>
      <c r="R625" t="str">
        <f t="shared" si="63"/>
        <v>web</v>
      </c>
      <c r="S625" s="9">
        <f t="shared" si="64"/>
        <v>42122.009224537032</v>
      </c>
      <c r="T625" s="10">
        <f t="shared" si="65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0"/>
        <v>0</v>
      </c>
      <c r="P626" t="e">
        <f t="shared" si="61"/>
        <v>#DIV/0!</v>
      </c>
      <c r="Q626" t="str">
        <f t="shared" si="62"/>
        <v>technology</v>
      </c>
      <c r="R626" t="str">
        <f t="shared" si="63"/>
        <v>web</v>
      </c>
      <c r="S626" s="9">
        <f t="shared" si="64"/>
        <v>42108.988900462966</v>
      </c>
      <c r="T626" s="10">
        <f t="shared" si="65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0"/>
        <v>0</v>
      </c>
      <c r="P627" t="e">
        <f t="shared" si="61"/>
        <v>#DIV/0!</v>
      </c>
      <c r="Q627" t="str">
        <f t="shared" si="62"/>
        <v>technology</v>
      </c>
      <c r="R627" t="str">
        <f t="shared" si="63"/>
        <v>web</v>
      </c>
      <c r="S627" s="9">
        <f t="shared" si="64"/>
        <v>42790.895567129628</v>
      </c>
      <c r="T627" s="10">
        <f t="shared" si="65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0"/>
        <v>17.380000000000003</v>
      </c>
      <c r="P628">
        <f t="shared" si="61"/>
        <v>111.41025641025641</v>
      </c>
      <c r="Q628" t="str">
        <f t="shared" si="62"/>
        <v>technology</v>
      </c>
      <c r="R628" t="str">
        <f t="shared" si="63"/>
        <v>web</v>
      </c>
      <c r="S628" s="9">
        <f t="shared" si="64"/>
        <v>42198.559479166666</v>
      </c>
      <c r="T628" s="10">
        <f t="shared" si="65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0"/>
        <v>0.02</v>
      </c>
      <c r="P629">
        <f t="shared" si="61"/>
        <v>90</v>
      </c>
      <c r="Q629" t="str">
        <f t="shared" si="62"/>
        <v>technology</v>
      </c>
      <c r="R629" t="str">
        <f t="shared" si="63"/>
        <v>web</v>
      </c>
      <c r="S629" s="9">
        <f t="shared" si="64"/>
        <v>42384.306840277779</v>
      </c>
      <c r="T629" s="10">
        <f t="shared" si="65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0"/>
        <v>0</v>
      </c>
      <c r="P630" t="e">
        <f t="shared" si="61"/>
        <v>#DIV/0!</v>
      </c>
      <c r="Q630" t="str">
        <f t="shared" si="62"/>
        <v>technology</v>
      </c>
      <c r="R630" t="str">
        <f t="shared" si="63"/>
        <v>web</v>
      </c>
      <c r="S630" s="9">
        <f t="shared" si="64"/>
        <v>41803.692789351851</v>
      </c>
      <c r="T630" s="10">
        <f t="shared" si="65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0"/>
        <v>0.17500000000000002</v>
      </c>
      <c r="P631">
        <f t="shared" si="61"/>
        <v>116.66666666666667</v>
      </c>
      <c r="Q631" t="str">
        <f t="shared" si="62"/>
        <v>technology</v>
      </c>
      <c r="R631" t="str">
        <f t="shared" si="63"/>
        <v>web</v>
      </c>
      <c r="S631" s="9">
        <f t="shared" si="64"/>
        <v>42474.637824074074</v>
      </c>
      <c r="T631" s="10">
        <f t="shared" si="65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0"/>
        <v>8.3340278356529712E-2</v>
      </c>
      <c r="P632">
        <f t="shared" si="61"/>
        <v>10</v>
      </c>
      <c r="Q632" t="str">
        <f t="shared" si="62"/>
        <v>technology</v>
      </c>
      <c r="R632" t="str">
        <f t="shared" si="63"/>
        <v>web</v>
      </c>
      <c r="S632" s="9">
        <f t="shared" si="64"/>
        <v>42223.619456018518</v>
      </c>
      <c r="T632" s="10">
        <f t="shared" si="65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0"/>
        <v>1.38</v>
      </c>
      <c r="P633">
        <f t="shared" si="61"/>
        <v>76.666666666666671</v>
      </c>
      <c r="Q633" t="str">
        <f t="shared" si="62"/>
        <v>technology</v>
      </c>
      <c r="R633" t="str">
        <f t="shared" si="63"/>
        <v>web</v>
      </c>
      <c r="S633" s="9">
        <f t="shared" si="64"/>
        <v>42489.772326388891</v>
      </c>
      <c r="T633" s="10">
        <f t="shared" si="65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0"/>
        <v>0</v>
      </c>
      <c r="P634" t="e">
        <f t="shared" si="61"/>
        <v>#DIV/0!</v>
      </c>
      <c r="Q634" t="str">
        <f t="shared" si="62"/>
        <v>technology</v>
      </c>
      <c r="R634" t="str">
        <f t="shared" si="63"/>
        <v>web</v>
      </c>
      <c r="S634" s="9">
        <f t="shared" si="64"/>
        <v>42303.659317129626</v>
      </c>
      <c r="T634" s="10">
        <f t="shared" si="65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0"/>
        <v>12.45</v>
      </c>
      <c r="P635">
        <f t="shared" si="61"/>
        <v>49.8</v>
      </c>
      <c r="Q635" t="str">
        <f t="shared" si="62"/>
        <v>technology</v>
      </c>
      <c r="R635" t="str">
        <f t="shared" si="63"/>
        <v>web</v>
      </c>
      <c r="S635" s="9">
        <f t="shared" si="64"/>
        <v>42507.29932870371</v>
      </c>
      <c r="T635" s="10">
        <f t="shared" si="65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0"/>
        <v>0.02</v>
      </c>
      <c r="P636">
        <f t="shared" si="61"/>
        <v>1</v>
      </c>
      <c r="Q636" t="str">
        <f t="shared" si="62"/>
        <v>technology</v>
      </c>
      <c r="R636" t="str">
        <f t="shared" si="63"/>
        <v>web</v>
      </c>
      <c r="S636" s="9">
        <f t="shared" si="64"/>
        <v>42031.928576388891</v>
      </c>
      <c r="T636" s="10">
        <f t="shared" si="65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0"/>
        <v>8.0000000000000002E-3</v>
      </c>
      <c r="P637">
        <f t="shared" si="61"/>
        <v>2</v>
      </c>
      <c r="Q637" t="str">
        <f t="shared" si="62"/>
        <v>technology</v>
      </c>
      <c r="R637" t="str">
        <f t="shared" si="63"/>
        <v>web</v>
      </c>
      <c r="S637" s="9">
        <f t="shared" si="64"/>
        <v>42076.092152777783</v>
      </c>
      <c r="T637" s="10">
        <f t="shared" si="65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0"/>
        <v>0.2</v>
      </c>
      <c r="P638">
        <f t="shared" si="61"/>
        <v>4</v>
      </c>
      <c r="Q638" t="str">
        <f t="shared" si="62"/>
        <v>technology</v>
      </c>
      <c r="R638" t="str">
        <f t="shared" si="63"/>
        <v>web</v>
      </c>
      <c r="S638" s="9">
        <f t="shared" si="64"/>
        <v>42131.455439814818</v>
      </c>
      <c r="T638" s="10">
        <f t="shared" si="65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0"/>
        <v>0</v>
      </c>
      <c r="P639" t="e">
        <f t="shared" si="61"/>
        <v>#DIV/0!</v>
      </c>
      <c r="Q639" t="str">
        <f t="shared" si="62"/>
        <v>technology</v>
      </c>
      <c r="R639" t="str">
        <f t="shared" si="63"/>
        <v>web</v>
      </c>
      <c r="S639" s="9">
        <f t="shared" si="64"/>
        <v>42762.962013888886</v>
      </c>
      <c r="T639" s="10">
        <f t="shared" si="65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0"/>
        <v>9.0000000000000011E-3</v>
      </c>
      <c r="P640">
        <f t="shared" si="61"/>
        <v>3</v>
      </c>
      <c r="Q640" t="str">
        <f t="shared" si="62"/>
        <v>technology</v>
      </c>
      <c r="R640" t="str">
        <f t="shared" si="63"/>
        <v>web</v>
      </c>
      <c r="S640" s="9">
        <f t="shared" si="64"/>
        <v>42759.593310185184</v>
      </c>
      <c r="T640" s="10">
        <f t="shared" si="65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0"/>
        <v>9.9999999999999991E-5</v>
      </c>
      <c r="P641">
        <f t="shared" si="61"/>
        <v>1</v>
      </c>
      <c r="Q641" t="str">
        <f t="shared" si="62"/>
        <v>technology</v>
      </c>
      <c r="R641" t="str">
        <f t="shared" si="63"/>
        <v>web</v>
      </c>
      <c r="S641" s="9">
        <f t="shared" si="64"/>
        <v>41865.583275462966</v>
      </c>
      <c r="T641" s="10">
        <f t="shared" si="65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0"/>
        <v>144.28571428571428</v>
      </c>
      <c r="P642">
        <f t="shared" si="61"/>
        <v>50.5</v>
      </c>
      <c r="Q642" t="str">
        <f t="shared" si="62"/>
        <v>technology</v>
      </c>
      <c r="R642" t="str">
        <f t="shared" si="63"/>
        <v>wearables</v>
      </c>
      <c r="S642" s="9">
        <f t="shared" si="64"/>
        <v>42683.420312500006</v>
      </c>
      <c r="T642" s="10">
        <f t="shared" si="65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si="64"/>
        <v>42199.57</v>
      </c>
      <c r="T643" s="10">
        <f t="shared" si="65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ref="O674:O737" si="66">E674/D674*100</f>
        <v>21.628</v>
      </c>
      <c r="P674">
        <f t="shared" ref="P674:P737" si="67">E674/L674</f>
        <v>50.29767441860465</v>
      </c>
      <c r="Q674" t="str">
        <f t="shared" ref="Q674:Q737" si="68">LEFT(N674,FIND("/",N674)-1)</f>
        <v>technology</v>
      </c>
      <c r="R674" t="str">
        <f t="shared" ref="R674:R737" si="69">RIGHT(N674,LEN(N674)-FIND("/",N674))</f>
        <v>wearables</v>
      </c>
      <c r="S674" s="9">
        <f t="shared" ref="S674:S737" si="70">(((J674/60)/60)/24)+DATE(1970,1,1)</f>
        <v>41974.219490740739</v>
      </c>
      <c r="T674" s="10">
        <f t="shared" ref="T674:T737" si="71"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6"/>
        <v>0.20500000000000002</v>
      </c>
      <c r="P675">
        <f t="shared" si="67"/>
        <v>68.333333333333329</v>
      </c>
      <c r="Q675" t="str">
        <f t="shared" si="68"/>
        <v>technology</v>
      </c>
      <c r="R675" t="str">
        <f t="shared" si="69"/>
        <v>wearables</v>
      </c>
      <c r="S675" s="9">
        <f t="shared" si="70"/>
        <v>41838.840474537035</v>
      </c>
      <c r="T675" s="10">
        <f t="shared" si="7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6"/>
        <v>0.03</v>
      </c>
      <c r="P676">
        <f t="shared" si="67"/>
        <v>7.5</v>
      </c>
      <c r="Q676" t="str">
        <f t="shared" si="68"/>
        <v>technology</v>
      </c>
      <c r="R676" t="str">
        <f t="shared" si="69"/>
        <v>wearables</v>
      </c>
      <c r="S676" s="9">
        <f t="shared" si="70"/>
        <v>41803.116053240738</v>
      </c>
      <c r="T676" s="10">
        <f t="shared" si="7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6"/>
        <v>14.85</v>
      </c>
      <c r="P677">
        <f t="shared" si="67"/>
        <v>34.269230769230766</v>
      </c>
      <c r="Q677" t="str">
        <f t="shared" si="68"/>
        <v>technology</v>
      </c>
      <c r="R677" t="str">
        <f t="shared" si="69"/>
        <v>wearables</v>
      </c>
      <c r="S677" s="9">
        <f t="shared" si="70"/>
        <v>41975.930601851855</v>
      </c>
      <c r="T677" s="10">
        <f t="shared" si="7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6"/>
        <v>1.4710000000000001</v>
      </c>
      <c r="P678">
        <f t="shared" si="67"/>
        <v>61.291666666666664</v>
      </c>
      <c r="Q678" t="str">
        <f t="shared" si="68"/>
        <v>technology</v>
      </c>
      <c r="R678" t="str">
        <f t="shared" si="69"/>
        <v>wearables</v>
      </c>
      <c r="S678" s="9">
        <f t="shared" si="70"/>
        <v>42012.768298611118</v>
      </c>
      <c r="T678" s="10">
        <f t="shared" si="7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6"/>
        <v>25.584</v>
      </c>
      <c r="P679">
        <f t="shared" si="67"/>
        <v>133.25</v>
      </c>
      <c r="Q679" t="str">
        <f t="shared" si="68"/>
        <v>technology</v>
      </c>
      <c r="R679" t="str">
        <f t="shared" si="69"/>
        <v>wearables</v>
      </c>
      <c r="S679" s="9">
        <f t="shared" si="70"/>
        <v>42504.403877314813</v>
      </c>
      <c r="T679" s="10">
        <f t="shared" si="7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6"/>
        <v>3.8206896551724134</v>
      </c>
      <c r="P680">
        <f t="shared" si="67"/>
        <v>65.17647058823529</v>
      </c>
      <c r="Q680" t="str">
        <f t="shared" si="68"/>
        <v>technology</v>
      </c>
      <c r="R680" t="str">
        <f t="shared" si="69"/>
        <v>wearables</v>
      </c>
      <c r="S680" s="9">
        <f t="shared" si="70"/>
        <v>42481.376597222217</v>
      </c>
      <c r="T680" s="10">
        <f t="shared" si="7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6"/>
        <v>15.485964912280703</v>
      </c>
      <c r="P681">
        <f t="shared" si="67"/>
        <v>93.90425531914893</v>
      </c>
      <c r="Q681" t="str">
        <f t="shared" si="68"/>
        <v>technology</v>
      </c>
      <c r="R681" t="str">
        <f t="shared" si="69"/>
        <v>wearables</v>
      </c>
      <c r="S681" s="9">
        <f t="shared" si="70"/>
        <v>42556.695706018523</v>
      </c>
      <c r="T681" s="10">
        <f t="shared" si="7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6"/>
        <v>25.912000000000003</v>
      </c>
      <c r="P682">
        <f t="shared" si="67"/>
        <v>150.65116279069767</v>
      </c>
      <c r="Q682" t="str">
        <f t="shared" si="68"/>
        <v>technology</v>
      </c>
      <c r="R682" t="str">
        <f t="shared" si="69"/>
        <v>wearables</v>
      </c>
      <c r="S682" s="9">
        <f t="shared" si="70"/>
        <v>41864.501516203702</v>
      </c>
      <c r="T682" s="10">
        <f t="shared" si="7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6"/>
        <v>0.04</v>
      </c>
      <c r="P683">
        <f t="shared" si="67"/>
        <v>1</v>
      </c>
      <c r="Q683" t="str">
        <f t="shared" si="68"/>
        <v>technology</v>
      </c>
      <c r="R683" t="str">
        <f t="shared" si="69"/>
        <v>wearables</v>
      </c>
      <c r="S683" s="9">
        <f t="shared" si="70"/>
        <v>42639.805601851855</v>
      </c>
      <c r="T683" s="10">
        <f t="shared" si="7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6"/>
        <v>0.106</v>
      </c>
      <c r="P684">
        <f t="shared" si="67"/>
        <v>13.25</v>
      </c>
      <c r="Q684" t="str">
        <f t="shared" si="68"/>
        <v>technology</v>
      </c>
      <c r="R684" t="str">
        <f t="shared" si="69"/>
        <v>wearables</v>
      </c>
      <c r="S684" s="9">
        <f t="shared" si="70"/>
        <v>42778.765300925923</v>
      </c>
      <c r="T684" s="10">
        <f t="shared" si="7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6"/>
        <v>0.85142857142857142</v>
      </c>
      <c r="P685">
        <f t="shared" si="67"/>
        <v>99.333333333333329</v>
      </c>
      <c r="Q685" t="str">
        <f t="shared" si="68"/>
        <v>technology</v>
      </c>
      <c r="R685" t="str">
        <f t="shared" si="69"/>
        <v>wearables</v>
      </c>
      <c r="S685" s="9">
        <f t="shared" si="70"/>
        <v>42634.900046296301</v>
      </c>
      <c r="T685" s="10">
        <f t="shared" si="7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6"/>
        <v>7.4837500000000006</v>
      </c>
      <c r="P686">
        <f t="shared" si="67"/>
        <v>177.39259259259259</v>
      </c>
      <c r="Q686" t="str">
        <f t="shared" si="68"/>
        <v>technology</v>
      </c>
      <c r="R686" t="str">
        <f t="shared" si="69"/>
        <v>wearables</v>
      </c>
      <c r="S686" s="9">
        <f t="shared" si="70"/>
        <v>41809.473275462966</v>
      </c>
      <c r="T686" s="10">
        <f t="shared" si="7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6"/>
        <v>27.650000000000002</v>
      </c>
      <c r="P687">
        <f t="shared" si="67"/>
        <v>55.3</v>
      </c>
      <c r="Q687" t="str">
        <f t="shared" si="68"/>
        <v>technology</v>
      </c>
      <c r="R687" t="str">
        <f t="shared" si="69"/>
        <v>wearables</v>
      </c>
      <c r="S687" s="9">
        <f t="shared" si="70"/>
        <v>41971.866574074069</v>
      </c>
      <c r="T687" s="10">
        <f t="shared" si="7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6"/>
        <v>0</v>
      </c>
      <c r="P688" t="e">
        <f t="shared" si="67"/>
        <v>#DIV/0!</v>
      </c>
      <c r="Q688" t="str">
        <f t="shared" si="68"/>
        <v>technology</v>
      </c>
      <c r="R688" t="str">
        <f t="shared" si="69"/>
        <v>wearables</v>
      </c>
      <c r="S688" s="9">
        <f t="shared" si="70"/>
        <v>42189.673263888893</v>
      </c>
      <c r="T688" s="10">
        <f t="shared" si="7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6"/>
        <v>3.55</v>
      </c>
      <c r="P689">
        <f t="shared" si="67"/>
        <v>591.66666666666663</v>
      </c>
      <c r="Q689" t="str">
        <f t="shared" si="68"/>
        <v>technology</v>
      </c>
      <c r="R689" t="str">
        <f t="shared" si="69"/>
        <v>wearables</v>
      </c>
      <c r="S689" s="9">
        <f t="shared" si="70"/>
        <v>42711.750613425931</v>
      </c>
      <c r="T689" s="10">
        <f t="shared" si="7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6"/>
        <v>72.989999999999995</v>
      </c>
      <c r="P690">
        <f t="shared" si="67"/>
        <v>405.5</v>
      </c>
      <c r="Q690" t="str">
        <f t="shared" si="68"/>
        <v>technology</v>
      </c>
      <c r="R690" t="str">
        <f t="shared" si="69"/>
        <v>wearables</v>
      </c>
      <c r="S690" s="9">
        <f t="shared" si="70"/>
        <v>42262.104780092588</v>
      </c>
      <c r="T690" s="10">
        <f t="shared" si="7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6"/>
        <v>57.648750000000007</v>
      </c>
      <c r="P691">
        <f t="shared" si="67"/>
        <v>343.14732142857144</v>
      </c>
      <c r="Q691" t="str">
        <f t="shared" si="68"/>
        <v>technology</v>
      </c>
      <c r="R691" t="str">
        <f t="shared" si="69"/>
        <v>wearables</v>
      </c>
      <c r="S691" s="9">
        <f t="shared" si="70"/>
        <v>42675.66778935185</v>
      </c>
      <c r="T691" s="10">
        <f t="shared" si="7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6"/>
        <v>12.34</v>
      </c>
      <c r="P692">
        <f t="shared" si="67"/>
        <v>72.588235294117652</v>
      </c>
      <c r="Q692" t="str">
        <f t="shared" si="68"/>
        <v>technology</v>
      </c>
      <c r="R692" t="str">
        <f t="shared" si="69"/>
        <v>wearables</v>
      </c>
      <c r="S692" s="9">
        <f t="shared" si="70"/>
        <v>42579.634733796294</v>
      </c>
      <c r="T692" s="10">
        <f t="shared" si="7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6"/>
        <v>0.52</v>
      </c>
      <c r="P693">
        <f t="shared" si="67"/>
        <v>26</v>
      </c>
      <c r="Q693" t="str">
        <f t="shared" si="68"/>
        <v>technology</v>
      </c>
      <c r="R693" t="str">
        <f t="shared" si="69"/>
        <v>wearables</v>
      </c>
      <c r="S693" s="9">
        <f t="shared" si="70"/>
        <v>42158.028310185182</v>
      </c>
      <c r="T693" s="10">
        <f t="shared" si="7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6"/>
        <v>6.5299999999999994</v>
      </c>
      <c r="P694">
        <f t="shared" si="67"/>
        <v>6.4975124378109452</v>
      </c>
      <c r="Q694" t="str">
        <f t="shared" si="68"/>
        <v>technology</v>
      </c>
      <c r="R694" t="str">
        <f t="shared" si="69"/>
        <v>wearables</v>
      </c>
      <c r="S694" s="9">
        <f t="shared" si="70"/>
        <v>42696.37572916667</v>
      </c>
      <c r="T694" s="10">
        <f t="shared" si="7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6"/>
        <v>35.338000000000001</v>
      </c>
      <c r="P695">
        <f t="shared" si="67"/>
        <v>119.38513513513513</v>
      </c>
      <c r="Q695" t="str">
        <f t="shared" si="68"/>
        <v>technology</v>
      </c>
      <c r="R695" t="str">
        <f t="shared" si="69"/>
        <v>wearables</v>
      </c>
      <c r="S695" s="9">
        <f t="shared" si="70"/>
        <v>42094.808182870373</v>
      </c>
      <c r="T695" s="10">
        <f t="shared" si="7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6"/>
        <v>0.39333333333333331</v>
      </c>
      <c r="P696">
        <f t="shared" si="67"/>
        <v>84.285714285714292</v>
      </c>
      <c r="Q696" t="str">
        <f t="shared" si="68"/>
        <v>technology</v>
      </c>
      <c r="R696" t="str">
        <f t="shared" si="69"/>
        <v>wearables</v>
      </c>
      <c r="S696" s="9">
        <f t="shared" si="70"/>
        <v>42737.663877314815</v>
      </c>
      <c r="T696" s="10">
        <f t="shared" si="7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6"/>
        <v>1.06</v>
      </c>
      <c r="P697">
        <f t="shared" si="67"/>
        <v>90.857142857142861</v>
      </c>
      <c r="Q697" t="str">
        <f t="shared" si="68"/>
        <v>technology</v>
      </c>
      <c r="R697" t="str">
        <f t="shared" si="69"/>
        <v>wearables</v>
      </c>
      <c r="S697" s="9">
        <f t="shared" si="70"/>
        <v>41913.521064814813</v>
      </c>
      <c r="T697" s="10">
        <f t="shared" si="7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6"/>
        <v>5.7142857142857147E-4</v>
      </c>
      <c r="P698">
        <f t="shared" si="67"/>
        <v>1</v>
      </c>
      <c r="Q698" t="str">
        <f t="shared" si="68"/>
        <v>technology</v>
      </c>
      <c r="R698" t="str">
        <f t="shared" si="69"/>
        <v>wearables</v>
      </c>
      <c r="S698" s="9">
        <f t="shared" si="70"/>
        <v>41815.927106481482</v>
      </c>
      <c r="T698" s="10">
        <f t="shared" si="7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6"/>
        <v>46.379999999999995</v>
      </c>
      <c r="P699">
        <f t="shared" si="67"/>
        <v>20.342105263157894</v>
      </c>
      <c r="Q699" t="str">
        <f t="shared" si="68"/>
        <v>technology</v>
      </c>
      <c r="R699" t="str">
        <f t="shared" si="69"/>
        <v>wearables</v>
      </c>
      <c r="S699" s="9">
        <f t="shared" si="70"/>
        <v>42388.523020833338</v>
      </c>
      <c r="T699" s="10">
        <f t="shared" si="7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6"/>
        <v>15.39</v>
      </c>
      <c r="P700">
        <f t="shared" si="67"/>
        <v>530.68965517241384</v>
      </c>
      <c r="Q700" t="str">
        <f t="shared" si="68"/>
        <v>technology</v>
      </c>
      <c r="R700" t="str">
        <f t="shared" si="69"/>
        <v>wearables</v>
      </c>
      <c r="S700" s="9">
        <f t="shared" si="70"/>
        <v>41866.931076388886</v>
      </c>
      <c r="T700" s="10">
        <f t="shared" si="7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6"/>
        <v>82.422107692307705</v>
      </c>
      <c r="P701">
        <f t="shared" si="67"/>
        <v>120.39184269662923</v>
      </c>
      <c r="Q701" t="str">
        <f t="shared" si="68"/>
        <v>technology</v>
      </c>
      <c r="R701" t="str">
        <f t="shared" si="69"/>
        <v>wearables</v>
      </c>
      <c r="S701" s="9">
        <f t="shared" si="70"/>
        <v>41563.485509259262</v>
      </c>
      <c r="T701" s="10">
        <f t="shared" si="7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6"/>
        <v>2.6866666666666665</v>
      </c>
      <c r="P702">
        <f t="shared" si="67"/>
        <v>13</v>
      </c>
      <c r="Q702" t="str">
        <f t="shared" si="68"/>
        <v>technology</v>
      </c>
      <c r="R702" t="str">
        <f t="shared" si="69"/>
        <v>wearables</v>
      </c>
      <c r="S702" s="9">
        <f t="shared" si="70"/>
        <v>42715.688437500001</v>
      </c>
      <c r="T702" s="10">
        <f t="shared" si="7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6"/>
        <v>26.6</v>
      </c>
      <c r="P703">
        <f t="shared" si="67"/>
        <v>291.33333333333331</v>
      </c>
      <c r="Q703" t="str">
        <f t="shared" si="68"/>
        <v>technology</v>
      </c>
      <c r="R703" t="str">
        <f t="shared" si="69"/>
        <v>wearables</v>
      </c>
      <c r="S703" s="9">
        <f t="shared" si="70"/>
        <v>41813.662962962961</v>
      </c>
      <c r="T703" s="10">
        <f t="shared" si="7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6"/>
        <v>30.813400000000001</v>
      </c>
      <c r="P704">
        <f t="shared" si="67"/>
        <v>124.9191891891892</v>
      </c>
      <c r="Q704" t="str">
        <f t="shared" si="68"/>
        <v>technology</v>
      </c>
      <c r="R704" t="str">
        <f t="shared" si="69"/>
        <v>wearables</v>
      </c>
      <c r="S704" s="9">
        <f t="shared" si="70"/>
        <v>42668.726701388892</v>
      </c>
      <c r="T704" s="10">
        <f t="shared" si="7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6"/>
        <v>5.58</v>
      </c>
      <c r="P705">
        <f t="shared" si="67"/>
        <v>119.57142857142857</v>
      </c>
      <c r="Q705" t="str">
        <f t="shared" si="68"/>
        <v>technology</v>
      </c>
      <c r="R705" t="str">
        <f t="shared" si="69"/>
        <v>wearables</v>
      </c>
      <c r="S705" s="9">
        <f t="shared" si="70"/>
        <v>42711.950798611113</v>
      </c>
      <c r="T705" s="10">
        <f t="shared" si="7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6"/>
        <v>0.87454545454545463</v>
      </c>
      <c r="P706">
        <f t="shared" si="67"/>
        <v>120.25</v>
      </c>
      <c r="Q706" t="str">
        <f t="shared" si="68"/>
        <v>technology</v>
      </c>
      <c r="R706" t="str">
        <f t="shared" si="69"/>
        <v>wearables</v>
      </c>
      <c r="S706" s="9">
        <f t="shared" si="70"/>
        <v>42726.192916666667</v>
      </c>
      <c r="T706" s="10">
        <f t="shared" si="7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si="70"/>
        <v>42726.491643518515</v>
      </c>
      <c r="T707" s="10">
        <f t="shared" si="71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ref="O738:O801" si="72">E738/D738*100</f>
        <v>315.13888888888891</v>
      </c>
      <c r="P738">
        <f t="shared" ref="P738:P801" si="73">E738/L738</f>
        <v>105.04629629629629</v>
      </c>
      <c r="Q738" t="str">
        <f t="shared" ref="Q738:Q801" si="74">LEFT(N738,FIND("/",N738)-1)</f>
        <v>publishing</v>
      </c>
      <c r="R738" t="str">
        <f t="shared" ref="R738:R801" si="75">RIGHT(N738,LEN(N738)-FIND("/",N738))</f>
        <v>nonfiction</v>
      </c>
      <c r="S738" s="9">
        <f t="shared" ref="S738:S801" si="76">(((J738/60)/60)/24)+DATE(1970,1,1)</f>
        <v>41579.734259259261</v>
      </c>
      <c r="T738" s="10">
        <f t="shared" ref="T738:T801" si="77"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2"/>
        <v>122.39999999999999</v>
      </c>
      <c r="P739">
        <f t="shared" si="73"/>
        <v>56.666666666666664</v>
      </c>
      <c r="Q739" t="str">
        <f t="shared" si="74"/>
        <v>publishing</v>
      </c>
      <c r="R739" t="str">
        <f t="shared" si="75"/>
        <v>nonfiction</v>
      </c>
      <c r="S739" s="9">
        <f t="shared" si="76"/>
        <v>41667.275312500002</v>
      </c>
      <c r="T739" s="10">
        <f t="shared" si="7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2"/>
        <v>106.73333333333332</v>
      </c>
      <c r="P740">
        <f t="shared" si="73"/>
        <v>39.048780487804876</v>
      </c>
      <c r="Q740" t="str">
        <f t="shared" si="74"/>
        <v>publishing</v>
      </c>
      <c r="R740" t="str">
        <f t="shared" si="75"/>
        <v>nonfiction</v>
      </c>
      <c r="S740" s="9">
        <f t="shared" si="76"/>
        <v>41943.604097222218</v>
      </c>
      <c r="T740" s="10">
        <f t="shared" si="7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2"/>
        <v>158.33333333333331</v>
      </c>
      <c r="P741">
        <f t="shared" si="73"/>
        <v>68.345323741007192</v>
      </c>
      <c r="Q741" t="str">
        <f t="shared" si="74"/>
        <v>publishing</v>
      </c>
      <c r="R741" t="str">
        <f t="shared" si="75"/>
        <v>nonfiction</v>
      </c>
      <c r="S741" s="9">
        <f t="shared" si="76"/>
        <v>41829.502650462964</v>
      </c>
      <c r="T741" s="10">
        <f t="shared" si="7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2"/>
        <v>107.4</v>
      </c>
      <c r="P742">
        <f t="shared" si="73"/>
        <v>169.57894736842104</v>
      </c>
      <c r="Q742" t="str">
        <f t="shared" si="74"/>
        <v>publishing</v>
      </c>
      <c r="R742" t="str">
        <f t="shared" si="75"/>
        <v>nonfiction</v>
      </c>
      <c r="S742" s="9">
        <f t="shared" si="76"/>
        <v>42162.146782407406</v>
      </c>
      <c r="T742" s="10">
        <f t="shared" si="7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2"/>
        <v>102.25999999999999</v>
      </c>
      <c r="P743">
        <f t="shared" si="73"/>
        <v>141.42340425531913</v>
      </c>
      <c r="Q743" t="str">
        <f t="shared" si="74"/>
        <v>publishing</v>
      </c>
      <c r="R743" t="str">
        <f t="shared" si="75"/>
        <v>nonfiction</v>
      </c>
      <c r="S743" s="9">
        <f t="shared" si="76"/>
        <v>41401.648217592592</v>
      </c>
      <c r="T743" s="10">
        <f t="shared" si="7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2"/>
        <v>110.71428571428572</v>
      </c>
      <c r="P744">
        <f t="shared" si="73"/>
        <v>67.391304347826093</v>
      </c>
      <c r="Q744" t="str">
        <f t="shared" si="74"/>
        <v>publishing</v>
      </c>
      <c r="R744" t="str">
        <f t="shared" si="75"/>
        <v>nonfiction</v>
      </c>
      <c r="S744" s="9">
        <f t="shared" si="76"/>
        <v>41689.917962962965</v>
      </c>
      <c r="T744" s="10">
        <f t="shared" si="7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2"/>
        <v>148</v>
      </c>
      <c r="P745">
        <f t="shared" si="73"/>
        <v>54.266666666666666</v>
      </c>
      <c r="Q745" t="str">
        <f t="shared" si="74"/>
        <v>publishing</v>
      </c>
      <c r="R745" t="str">
        <f t="shared" si="75"/>
        <v>nonfiction</v>
      </c>
      <c r="S745" s="9">
        <f t="shared" si="76"/>
        <v>40990.709317129629</v>
      </c>
      <c r="T745" s="10">
        <f t="shared" si="7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2"/>
        <v>102.32000000000001</v>
      </c>
      <c r="P746">
        <f t="shared" si="73"/>
        <v>82.516129032258064</v>
      </c>
      <c r="Q746" t="str">
        <f t="shared" si="74"/>
        <v>publishing</v>
      </c>
      <c r="R746" t="str">
        <f t="shared" si="75"/>
        <v>nonfiction</v>
      </c>
      <c r="S746" s="9">
        <f t="shared" si="76"/>
        <v>41226.95721064815</v>
      </c>
      <c r="T746" s="10">
        <f t="shared" si="7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2"/>
        <v>179.09909909909908</v>
      </c>
      <c r="P747">
        <f t="shared" si="73"/>
        <v>53.729729729729726</v>
      </c>
      <c r="Q747" t="str">
        <f t="shared" si="74"/>
        <v>publishing</v>
      </c>
      <c r="R747" t="str">
        <f t="shared" si="75"/>
        <v>nonfiction</v>
      </c>
      <c r="S747" s="9">
        <f t="shared" si="76"/>
        <v>41367.572280092594</v>
      </c>
      <c r="T747" s="10">
        <f t="shared" si="7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2"/>
        <v>111.08135252761969</v>
      </c>
      <c r="P748">
        <f t="shared" si="73"/>
        <v>34.206185567010309</v>
      </c>
      <c r="Q748" t="str">
        <f t="shared" si="74"/>
        <v>publishing</v>
      </c>
      <c r="R748" t="str">
        <f t="shared" si="75"/>
        <v>nonfiction</v>
      </c>
      <c r="S748" s="9">
        <f t="shared" si="76"/>
        <v>41157.042928240742</v>
      </c>
      <c r="T748" s="10">
        <f t="shared" si="7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2"/>
        <v>100.04285714285714</v>
      </c>
      <c r="P749">
        <f t="shared" si="73"/>
        <v>127.32727272727273</v>
      </c>
      <c r="Q749" t="str">
        <f t="shared" si="74"/>
        <v>publishing</v>
      </c>
      <c r="R749" t="str">
        <f t="shared" si="75"/>
        <v>nonfiction</v>
      </c>
      <c r="S749" s="9">
        <f t="shared" si="76"/>
        <v>41988.548831018517</v>
      </c>
      <c r="T749" s="10">
        <f t="shared" si="7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2"/>
        <v>100.25</v>
      </c>
      <c r="P750">
        <f t="shared" si="73"/>
        <v>45.56818181818182</v>
      </c>
      <c r="Q750" t="str">
        <f t="shared" si="74"/>
        <v>publishing</v>
      </c>
      <c r="R750" t="str">
        <f t="shared" si="75"/>
        <v>nonfiction</v>
      </c>
      <c r="S750" s="9">
        <f t="shared" si="76"/>
        <v>41831.846828703703</v>
      </c>
      <c r="T750" s="10">
        <f t="shared" si="7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2"/>
        <v>105.56</v>
      </c>
      <c r="P751">
        <f t="shared" si="73"/>
        <v>95.963636363636368</v>
      </c>
      <c r="Q751" t="str">
        <f t="shared" si="74"/>
        <v>publishing</v>
      </c>
      <c r="R751" t="str">
        <f t="shared" si="75"/>
        <v>nonfiction</v>
      </c>
      <c r="S751" s="9">
        <f t="shared" si="76"/>
        <v>42733.94131944445</v>
      </c>
      <c r="T751" s="10">
        <f t="shared" si="7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2"/>
        <v>102.58775877587757</v>
      </c>
      <c r="P752">
        <f t="shared" si="73"/>
        <v>77.271186440677965</v>
      </c>
      <c r="Q752" t="str">
        <f t="shared" si="74"/>
        <v>publishing</v>
      </c>
      <c r="R752" t="str">
        <f t="shared" si="75"/>
        <v>nonfiction</v>
      </c>
      <c r="S752" s="9">
        <f t="shared" si="76"/>
        <v>41299.878148148149</v>
      </c>
      <c r="T752" s="10">
        <f t="shared" si="7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2"/>
        <v>118.5</v>
      </c>
      <c r="P753">
        <f t="shared" si="73"/>
        <v>57.338709677419352</v>
      </c>
      <c r="Q753" t="str">
        <f t="shared" si="74"/>
        <v>publishing</v>
      </c>
      <c r="R753" t="str">
        <f t="shared" si="75"/>
        <v>nonfiction</v>
      </c>
      <c r="S753" s="9">
        <f t="shared" si="76"/>
        <v>40713.630497685182</v>
      </c>
      <c r="T753" s="10">
        <f t="shared" si="7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2"/>
        <v>111.7</v>
      </c>
      <c r="P754">
        <f t="shared" si="73"/>
        <v>53.19047619047619</v>
      </c>
      <c r="Q754" t="str">
        <f t="shared" si="74"/>
        <v>publishing</v>
      </c>
      <c r="R754" t="str">
        <f t="shared" si="75"/>
        <v>nonfiction</v>
      </c>
      <c r="S754" s="9">
        <f t="shared" si="76"/>
        <v>42639.421493055561</v>
      </c>
      <c r="T754" s="10">
        <f t="shared" si="7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2"/>
        <v>128</v>
      </c>
      <c r="P755">
        <f t="shared" si="73"/>
        <v>492.30769230769232</v>
      </c>
      <c r="Q755" t="str">
        <f t="shared" si="74"/>
        <v>publishing</v>
      </c>
      <c r="R755" t="str">
        <f t="shared" si="75"/>
        <v>nonfiction</v>
      </c>
      <c r="S755" s="9">
        <f t="shared" si="76"/>
        <v>42019.590173611112</v>
      </c>
      <c r="T755" s="10">
        <f t="shared" si="7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2"/>
        <v>103.75000000000001</v>
      </c>
      <c r="P756">
        <f t="shared" si="73"/>
        <v>42.346938775510203</v>
      </c>
      <c r="Q756" t="str">
        <f t="shared" si="74"/>
        <v>publishing</v>
      </c>
      <c r="R756" t="str">
        <f t="shared" si="75"/>
        <v>nonfiction</v>
      </c>
      <c r="S756" s="9">
        <f t="shared" si="76"/>
        <v>41249.749085648145</v>
      </c>
      <c r="T756" s="10">
        <f t="shared" si="7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2"/>
        <v>101.9076</v>
      </c>
      <c r="P757">
        <f t="shared" si="73"/>
        <v>37.466029411764708</v>
      </c>
      <c r="Q757" t="str">
        <f t="shared" si="74"/>
        <v>publishing</v>
      </c>
      <c r="R757" t="str">
        <f t="shared" si="75"/>
        <v>nonfiction</v>
      </c>
      <c r="S757" s="9">
        <f t="shared" si="76"/>
        <v>41383.605057870373</v>
      </c>
      <c r="T757" s="10">
        <f t="shared" si="7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2"/>
        <v>117.71428571428571</v>
      </c>
      <c r="P758">
        <f t="shared" si="73"/>
        <v>37.454545454545453</v>
      </c>
      <c r="Q758" t="str">
        <f t="shared" si="74"/>
        <v>publishing</v>
      </c>
      <c r="R758" t="str">
        <f t="shared" si="75"/>
        <v>nonfiction</v>
      </c>
      <c r="S758" s="9">
        <f t="shared" si="76"/>
        <v>40590.766886574071</v>
      </c>
      <c r="T758" s="10">
        <f t="shared" si="7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2"/>
        <v>238</v>
      </c>
      <c r="P759">
        <f t="shared" si="73"/>
        <v>33.055555555555557</v>
      </c>
      <c r="Q759" t="str">
        <f t="shared" si="74"/>
        <v>publishing</v>
      </c>
      <c r="R759" t="str">
        <f t="shared" si="75"/>
        <v>nonfiction</v>
      </c>
      <c r="S759" s="9">
        <f t="shared" si="76"/>
        <v>41235.054560185185</v>
      </c>
      <c r="T759" s="10">
        <f t="shared" si="7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2"/>
        <v>102</v>
      </c>
      <c r="P760">
        <f t="shared" si="73"/>
        <v>134.21052631578948</v>
      </c>
      <c r="Q760" t="str">
        <f t="shared" si="74"/>
        <v>publishing</v>
      </c>
      <c r="R760" t="str">
        <f t="shared" si="75"/>
        <v>nonfiction</v>
      </c>
      <c r="S760" s="9">
        <f t="shared" si="76"/>
        <v>40429.836435185185</v>
      </c>
      <c r="T760" s="10">
        <f t="shared" si="7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2"/>
        <v>101.92000000000002</v>
      </c>
      <c r="P761">
        <f t="shared" si="73"/>
        <v>51.474747474747474</v>
      </c>
      <c r="Q761" t="str">
        <f t="shared" si="74"/>
        <v>publishing</v>
      </c>
      <c r="R761" t="str">
        <f t="shared" si="75"/>
        <v>nonfiction</v>
      </c>
      <c r="S761" s="9">
        <f t="shared" si="76"/>
        <v>41789.330312500002</v>
      </c>
      <c r="T761" s="10">
        <f t="shared" si="7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2"/>
        <v>0</v>
      </c>
      <c r="P762" t="e">
        <f t="shared" si="73"/>
        <v>#DIV/0!</v>
      </c>
      <c r="Q762" t="str">
        <f t="shared" si="74"/>
        <v>publishing</v>
      </c>
      <c r="R762" t="str">
        <f t="shared" si="75"/>
        <v>fiction</v>
      </c>
      <c r="S762" s="9">
        <f t="shared" si="76"/>
        <v>42670.764039351852</v>
      </c>
      <c r="T762" s="10">
        <f t="shared" si="7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2"/>
        <v>4.7</v>
      </c>
      <c r="P763">
        <f t="shared" si="73"/>
        <v>39.166666666666664</v>
      </c>
      <c r="Q763" t="str">
        <f t="shared" si="74"/>
        <v>publishing</v>
      </c>
      <c r="R763" t="str">
        <f t="shared" si="75"/>
        <v>fiction</v>
      </c>
      <c r="S763" s="9">
        <f t="shared" si="76"/>
        <v>41642.751458333332</v>
      </c>
      <c r="T763" s="10">
        <f t="shared" si="7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2"/>
        <v>0</v>
      </c>
      <c r="P764" t="e">
        <f t="shared" si="73"/>
        <v>#DIV/0!</v>
      </c>
      <c r="Q764" t="str">
        <f t="shared" si="74"/>
        <v>publishing</v>
      </c>
      <c r="R764" t="str">
        <f t="shared" si="75"/>
        <v>fiction</v>
      </c>
      <c r="S764" s="9">
        <f t="shared" si="76"/>
        <v>42690.858449074076</v>
      </c>
      <c r="T764" s="10">
        <f t="shared" si="7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2"/>
        <v>0.11655011655011654</v>
      </c>
      <c r="P765">
        <f t="shared" si="73"/>
        <v>5</v>
      </c>
      <c r="Q765" t="str">
        <f t="shared" si="74"/>
        <v>publishing</v>
      </c>
      <c r="R765" t="str">
        <f t="shared" si="75"/>
        <v>fiction</v>
      </c>
      <c r="S765" s="9">
        <f t="shared" si="76"/>
        <v>41471.446851851848</v>
      </c>
      <c r="T765" s="10">
        <f t="shared" si="7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2"/>
        <v>0</v>
      </c>
      <c r="P766" t="e">
        <f t="shared" si="73"/>
        <v>#DIV/0!</v>
      </c>
      <c r="Q766" t="str">
        <f t="shared" si="74"/>
        <v>publishing</v>
      </c>
      <c r="R766" t="str">
        <f t="shared" si="75"/>
        <v>fiction</v>
      </c>
      <c r="S766" s="9">
        <f t="shared" si="76"/>
        <v>42227.173159722224</v>
      </c>
      <c r="T766" s="10">
        <f t="shared" si="7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2"/>
        <v>36.014285714285712</v>
      </c>
      <c r="P767">
        <f t="shared" si="73"/>
        <v>57.295454545454547</v>
      </c>
      <c r="Q767" t="str">
        <f t="shared" si="74"/>
        <v>publishing</v>
      </c>
      <c r="R767" t="str">
        <f t="shared" si="75"/>
        <v>fiction</v>
      </c>
      <c r="S767" s="9">
        <f t="shared" si="76"/>
        <v>41901.542638888888</v>
      </c>
      <c r="T767" s="10">
        <f t="shared" si="7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2"/>
        <v>0</v>
      </c>
      <c r="P768" t="e">
        <f t="shared" si="73"/>
        <v>#DIV/0!</v>
      </c>
      <c r="Q768" t="str">
        <f t="shared" si="74"/>
        <v>publishing</v>
      </c>
      <c r="R768" t="str">
        <f t="shared" si="75"/>
        <v>fiction</v>
      </c>
      <c r="S768" s="9">
        <f t="shared" si="76"/>
        <v>42021.783368055556</v>
      </c>
      <c r="T768" s="10">
        <f t="shared" si="7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2"/>
        <v>3.54</v>
      </c>
      <c r="P769">
        <f t="shared" si="73"/>
        <v>59</v>
      </c>
      <c r="Q769" t="str">
        <f t="shared" si="74"/>
        <v>publishing</v>
      </c>
      <c r="R769" t="str">
        <f t="shared" si="75"/>
        <v>fiction</v>
      </c>
      <c r="S769" s="9">
        <f t="shared" si="76"/>
        <v>42115.143634259264</v>
      </c>
      <c r="T769" s="10">
        <f t="shared" si="7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2"/>
        <v>0</v>
      </c>
      <c r="P770" t="e">
        <f t="shared" si="73"/>
        <v>#DIV/0!</v>
      </c>
      <c r="Q770" t="str">
        <f t="shared" si="74"/>
        <v>publishing</v>
      </c>
      <c r="R770" t="str">
        <f t="shared" si="75"/>
        <v>fiction</v>
      </c>
      <c r="S770" s="9">
        <f t="shared" si="76"/>
        <v>41594.207060185188</v>
      </c>
      <c r="T770" s="10">
        <f t="shared" si="7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si="76"/>
        <v>41604.996458333335</v>
      </c>
      <c r="T771" s="10">
        <f t="shared" si="7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ref="O802:O865" si="78">E802/D802*100</f>
        <v>152.13333333333335</v>
      </c>
      <c r="P802">
        <f t="shared" ref="P802:P865" si="79">E802/L802</f>
        <v>40.75</v>
      </c>
      <c r="Q802" t="str">
        <f t="shared" ref="Q802:Q865" si="80">LEFT(N802,FIND("/",N802)-1)</f>
        <v>music</v>
      </c>
      <c r="R802" t="str">
        <f t="shared" ref="R802:R865" si="81">RIGHT(N802,LEN(N802)-FIND("/",N802))</f>
        <v>rock</v>
      </c>
      <c r="S802" s="9">
        <f t="shared" ref="S802:S865" si="82">(((J802/60)/60)/24)+DATE(1970,1,1)</f>
        <v>41863.433495370373</v>
      </c>
      <c r="T802" s="10">
        <f t="shared" ref="T802:T865" si="83"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8"/>
        <v>111.52149999999999</v>
      </c>
      <c r="P803">
        <f t="shared" si="79"/>
        <v>43.733921568627444</v>
      </c>
      <c r="Q803" t="str">
        <f t="shared" si="80"/>
        <v>music</v>
      </c>
      <c r="R803" t="str">
        <f t="shared" si="81"/>
        <v>rock</v>
      </c>
      <c r="S803" s="9">
        <f t="shared" si="82"/>
        <v>40695.795370370368</v>
      </c>
      <c r="T803" s="10">
        <f t="shared" si="83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8"/>
        <v>101.33333333333334</v>
      </c>
      <c r="P804">
        <f t="shared" si="79"/>
        <v>81.066666666666663</v>
      </c>
      <c r="Q804" t="str">
        <f t="shared" si="80"/>
        <v>music</v>
      </c>
      <c r="R804" t="str">
        <f t="shared" si="81"/>
        <v>rock</v>
      </c>
      <c r="S804" s="9">
        <f t="shared" si="82"/>
        <v>41123.022268518522</v>
      </c>
      <c r="T804" s="10">
        <f t="shared" si="83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8"/>
        <v>123.2608695652174</v>
      </c>
      <c r="P805">
        <f t="shared" si="79"/>
        <v>74.60526315789474</v>
      </c>
      <c r="Q805" t="str">
        <f t="shared" si="80"/>
        <v>music</v>
      </c>
      <c r="R805" t="str">
        <f t="shared" si="81"/>
        <v>rock</v>
      </c>
      <c r="S805" s="9">
        <f t="shared" si="82"/>
        <v>40665.949976851851</v>
      </c>
      <c r="T805" s="10">
        <f t="shared" si="83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8"/>
        <v>100</v>
      </c>
      <c r="P806">
        <f t="shared" si="79"/>
        <v>305.55555555555554</v>
      </c>
      <c r="Q806" t="str">
        <f t="shared" si="80"/>
        <v>music</v>
      </c>
      <c r="R806" t="str">
        <f t="shared" si="81"/>
        <v>rock</v>
      </c>
      <c r="S806" s="9">
        <f t="shared" si="82"/>
        <v>40730.105625000004</v>
      </c>
      <c r="T806" s="10">
        <f t="shared" si="83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8"/>
        <v>105</v>
      </c>
      <c r="P807">
        <f t="shared" si="79"/>
        <v>58.333333333333336</v>
      </c>
      <c r="Q807" t="str">
        <f t="shared" si="80"/>
        <v>music</v>
      </c>
      <c r="R807" t="str">
        <f t="shared" si="81"/>
        <v>rock</v>
      </c>
      <c r="S807" s="9">
        <f t="shared" si="82"/>
        <v>40690.823055555556</v>
      </c>
      <c r="T807" s="10">
        <f t="shared" si="83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8"/>
        <v>104.4375</v>
      </c>
      <c r="P808">
        <f t="shared" si="79"/>
        <v>117.67605633802818</v>
      </c>
      <c r="Q808" t="str">
        <f t="shared" si="80"/>
        <v>music</v>
      </c>
      <c r="R808" t="str">
        <f t="shared" si="81"/>
        <v>rock</v>
      </c>
      <c r="S808" s="9">
        <f t="shared" si="82"/>
        <v>40763.691423611112</v>
      </c>
      <c r="T808" s="10">
        <f t="shared" si="8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8"/>
        <v>105.125</v>
      </c>
      <c r="P809">
        <f t="shared" si="79"/>
        <v>73.771929824561397</v>
      </c>
      <c r="Q809" t="str">
        <f t="shared" si="80"/>
        <v>music</v>
      </c>
      <c r="R809" t="str">
        <f t="shared" si="81"/>
        <v>rock</v>
      </c>
      <c r="S809" s="9">
        <f t="shared" si="82"/>
        <v>42759.628599537042</v>
      </c>
      <c r="T809" s="10">
        <f t="shared" si="83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8"/>
        <v>100</v>
      </c>
      <c r="P810">
        <f t="shared" si="79"/>
        <v>104.65116279069767</v>
      </c>
      <c r="Q810" t="str">
        <f t="shared" si="80"/>
        <v>music</v>
      </c>
      <c r="R810" t="str">
        <f t="shared" si="81"/>
        <v>rock</v>
      </c>
      <c r="S810" s="9">
        <f t="shared" si="82"/>
        <v>41962.100532407407</v>
      </c>
      <c r="T810" s="10">
        <f t="shared" si="83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8"/>
        <v>103.77499999999999</v>
      </c>
      <c r="P811">
        <f t="shared" si="79"/>
        <v>79.82692307692308</v>
      </c>
      <c r="Q811" t="str">
        <f t="shared" si="80"/>
        <v>music</v>
      </c>
      <c r="R811" t="str">
        <f t="shared" si="81"/>
        <v>rock</v>
      </c>
      <c r="S811" s="9">
        <f t="shared" si="82"/>
        <v>41628.833680555559</v>
      </c>
      <c r="T811" s="10">
        <f t="shared" si="83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8"/>
        <v>105</v>
      </c>
      <c r="P812">
        <f t="shared" si="79"/>
        <v>58.333333333333336</v>
      </c>
      <c r="Q812" t="str">
        <f t="shared" si="80"/>
        <v>music</v>
      </c>
      <c r="R812" t="str">
        <f t="shared" si="81"/>
        <v>rock</v>
      </c>
      <c r="S812" s="9">
        <f t="shared" si="82"/>
        <v>41123.056273148148</v>
      </c>
      <c r="T812" s="10">
        <f t="shared" si="83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8"/>
        <v>104</v>
      </c>
      <c r="P813">
        <f t="shared" si="79"/>
        <v>86.666666666666671</v>
      </c>
      <c r="Q813" t="str">
        <f t="shared" si="80"/>
        <v>music</v>
      </c>
      <c r="R813" t="str">
        <f t="shared" si="81"/>
        <v>rock</v>
      </c>
      <c r="S813" s="9">
        <f t="shared" si="82"/>
        <v>41443.643541666665</v>
      </c>
      <c r="T813" s="10">
        <f t="shared" si="83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8"/>
        <v>151.83333333333334</v>
      </c>
      <c r="P814">
        <f t="shared" si="79"/>
        <v>27.606060606060606</v>
      </c>
      <c r="Q814" t="str">
        <f t="shared" si="80"/>
        <v>music</v>
      </c>
      <c r="R814" t="str">
        <f t="shared" si="81"/>
        <v>rock</v>
      </c>
      <c r="S814" s="9">
        <f t="shared" si="82"/>
        <v>41282.017962962964</v>
      </c>
      <c r="T814" s="10">
        <f t="shared" si="83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8"/>
        <v>159.99600000000001</v>
      </c>
      <c r="P815">
        <f t="shared" si="79"/>
        <v>24.999375000000001</v>
      </c>
      <c r="Q815" t="str">
        <f t="shared" si="80"/>
        <v>music</v>
      </c>
      <c r="R815" t="str">
        <f t="shared" si="81"/>
        <v>rock</v>
      </c>
      <c r="S815" s="9">
        <f t="shared" si="82"/>
        <v>41080.960243055553</v>
      </c>
      <c r="T815" s="10">
        <f t="shared" si="83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8"/>
        <v>127.3</v>
      </c>
      <c r="P816">
        <f t="shared" si="79"/>
        <v>45.464285714285715</v>
      </c>
      <c r="Q816" t="str">
        <f t="shared" si="80"/>
        <v>music</v>
      </c>
      <c r="R816" t="str">
        <f t="shared" si="81"/>
        <v>rock</v>
      </c>
      <c r="S816" s="9">
        <f t="shared" si="82"/>
        <v>40679.743067129632</v>
      </c>
      <c r="T816" s="10">
        <f t="shared" si="8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8"/>
        <v>107</v>
      </c>
      <c r="P817">
        <f t="shared" si="79"/>
        <v>99.534883720930239</v>
      </c>
      <c r="Q817" t="str">
        <f t="shared" si="80"/>
        <v>music</v>
      </c>
      <c r="R817" t="str">
        <f t="shared" si="81"/>
        <v>rock</v>
      </c>
      <c r="S817" s="9">
        <f t="shared" si="82"/>
        <v>41914.917858796296</v>
      </c>
      <c r="T817" s="10">
        <f t="shared" si="83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8"/>
        <v>115.12214285714286</v>
      </c>
      <c r="P818">
        <f t="shared" si="79"/>
        <v>39.31</v>
      </c>
      <c r="Q818" t="str">
        <f t="shared" si="80"/>
        <v>music</v>
      </c>
      <c r="R818" t="str">
        <f t="shared" si="81"/>
        <v>rock</v>
      </c>
      <c r="S818" s="9">
        <f t="shared" si="82"/>
        <v>41341.870868055557</v>
      </c>
      <c r="T818" s="10">
        <f t="shared" si="83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8"/>
        <v>137.11066666666665</v>
      </c>
      <c r="P819">
        <f t="shared" si="79"/>
        <v>89.419999999999987</v>
      </c>
      <c r="Q819" t="str">
        <f t="shared" si="80"/>
        <v>music</v>
      </c>
      <c r="R819" t="str">
        <f t="shared" si="81"/>
        <v>rock</v>
      </c>
      <c r="S819" s="9">
        <f t="shared" si="82"/>
        <v>40925.599664351852</v>
      </c>
      <c r="T819" s="10">
        <f t="shared" si="83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8"/>
        <v>155.71428571428572</v>
      </c>
      <c r="P820">
        <f t="shared" si="79"/>
        <v>28.684210526315791</v>
      </c>
      <c r="Q820" t="str">
        <f t="shared" si="80"/>
        <v>music</v>
      </c>
      <c r="R820" t="str">
        <f t="shared" si="81"/>
        <v>rock</v>
      </c>
      <c r="S820" s="9">
        <f t="shared" si="82"/>
        <v>41120.882881944446</v>
      </c>
      <c r="T820" s="10">
        <f t="shared" si="8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8"/>
        <v>108.74999999999999</v>
      </c>
      <c r="P821">
        <f t="shared" si="79"/>
        <v>31.071428571428573</v>
      </c>
      <c r="Q821" t="str">
        <f t="shared" si="80"/>
        <v>music</v>
      </c>
      <c r="R821" t="str">
        <f t="shared" si="81"/>
        <v>rock</v>
      </c>
      <c r="S821" s="9">
        <f t="shared" si="82"/>
        <v>41619.998310185183</v>
      </c>
      <c r="T821" s="10">
        <f t="shared" si="8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8"/>
        <v>134.05000000000001</v>
      </c>
      <c r="P822">
        <f t="shared" si="79"/>
        <v>70.55263157894737</v>
      </c>
      <c r="Q822" t="str">
        <f t="shared" si="80"/>
        <v>music</v>
      </c>
      <c r="R822" t="str">
        <f t="shared" si="81"/>
        <v>rock</v>
      </c>
      <c r="S822" s="9">
        <f t="shared" si="82"/>
        <v>41768.841921296298</v>
      </c>
      <c r="T822" s="10">
        <f t="shared" si="83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8"/>
        <v>100</v>
      </c>
      <c r="P823">
        <f t="shared" si="79"/>
        <v>224.12820512820514</v>
      </c>
      <c r="Q823" t="str">
        <f t="shared" si="80"/>
        <v>music</v>
      </c>
      <c r="R823" t="str">
        <f t="shared" si="81"/>
        <v>rock</v>
      </c>
      <c r="S823" s="9">
        <f t="shared" si="82"/>
        <v>42093.922048611115</v>
      </c>
      <c r="T823" s="10">
        <f t="shared" si="83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8"/>
        <v>119.16666666666667</v>
      </c>
      <c r="P824">
        <f t="shared" si="79"/>
        <v>51.811594202898547</v>
      </c>
      <c r="Q824" t="str">
        <f t="shared" si="80"/>
        <v>music</v>
      </c>
      <c r="R824" t="str">
        <f t="shared" si="81"/>
        <v>rock</v>
      </c>
      <c r="S824" s="9">
        <f t="shared" si="82"/>
        <v>41157.947337962964</v>
      </c>
      <c r="T824" s="10">
        <f t="shared" si="8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8"/>
        <v>179.5</v>
      </c>
      <c r="P825">
        <f t="shared" si="79"/>
        <v>43.515151515151516</v>
      </c>
      <c r="Q825" t="str">
        <f t="shared" si="80"/>
        <v>music</v>
      </c>
      <c r="R825" t="str">
        <f t="shared" si="81"/>
        <v>rock</v>
      </c>
      <c r="S825" s="9">
        <f t="shared" si="82"/>
        <v>42055.972824074073</v>
      </c>
      <c r="T825" s="10">
        <f t="shared" si="83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8"/>
        <v>134.38124999999999</v>
      </c>
      <c r="P826">
        <f t="shared" si="79"/>
        <v>39.816666666666663</v>
      </c>
      <c r="Q826" t="str">
        <f t="shared" si="80"/>
        <v>music</v>
      </c>
      <c r="R826" t="str">
        <f t="shared" si="81"/>
        <v>rock</v>
      </c>
      <c r="S826" s="9">
        <f t="shared" si="82"/>
        <v>40250.242106481484</v>
      </c>
      <c r="T826" s="10">
        <f t="shared" si="83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8"/>
        <v>100.43200000000002</v>
      </c>
      <c r="P827">
        <f t="shared" si="79"/>
        <v>126.8080808080808</v>
      </c>
      <c r="Q827" t="str">
        <f t="shared" si="80"/>
        <v>music</v>
      </c>
      <c r="R827" t="str">
        <f t="shared" si="81"/>
        <v>rock</v>
      </c>
      <c r="S827" s="9">
        <f t="shared" si="82"/>
        <v>41186.306527777779</v>
      </c>
      <c r="T827" s="10">
        <f t="shared" si="83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8"/>
        <v>101.45454545454547</v>
      </c>
      <c r="P828">
        <f t="shared" si="79"/>
        <v>113.87755102040816</v>
      </c>
      <c r="Q828" t="str">
        <f t="shared" si="80"/>
        <v>music</v>
      </c>
      <c r="R828" t="str">
        <f t="shared" si="81"/>
        <v>rock</v>
      </c>
      <c r="S828" s="9">
        <f t="shared" si="82"/>
        <v>40973.038541666669</v>
      </c>
      <c r="T828" s="10">
        <f t="shared" si="83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8"/>
        <v>103.33333333333334</v>
      </c>
      <c r="P829">
        <f t="shared" si="79"/>
        <v>28.181818181818183</v>
      </c>
      <c r="Q829" t="str">
        <f t="shared" si="80"/>
        <v>music</v>
      </c>
      <c r="R829" t="str">
        <f t="shared" si="81"/>
        <v>rock</v>
      </c>
      <c r="S829" s="9">
        <f t="shared" si="82"/>
        <v>40927.473460648151</v>
      </c>
      <c r="T829" s="10">
        <f t="shared" si="83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8"/>
        <v>107</v>
      </c>
      <c r="P830">
        <f t="shared" si="79"/>
        <v>36.60526315789474</v>
      </c>
      <c r="Q830" t="str">
        <f t="shared" si="80"/>
        <v>music</v>
      </c>
      <c r="R830" t="str">
        <f t="shared" si="81"/>
        <v>rock</v>
      </c>
      <c r="S830" s="9">
        <f t="shared" si="82"/>
        <v>41073.050717592596</v>
      </c>
      <c r="T830" s="10">
        <f t="shared" si="83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8"/>
        <v>104</v>
      </c>
      <c r="P831">
        <f t="shared" si="79"/>
        <v>32.5</v>
      </c>
      <c r="Q831" t="str">
        <f t="shared" si="80"/>
        <v>music</v>
      </c>
      <c r="R831" t="str">
        <f t="shared" si="81"/>
        <v>rock</v>
      </c>
      <c r="S831" s="9">
        <f t="shared" si="82"/>
        <v>42504.801388888889</v>
      </c>
      <c r="T831" s="10">
        <f t="shared" si="83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8"/>
        <v>107.83333333333334</v>
      </c>
      <c r="P832">
        <f t="shared" si="79"/>
        <v>60.65625</v>
      </c>
      <c r="Q832" t="str">
        <f t="shared" si="80"/>
        <v>music</v>
      </c>
      <c r="R832" t="str">
        <f t="shared" si="81"/>
        <v>rock</v>
      </c>
      <c r="S832" s="9">
        <f t="shared" si="82"/>
        <v>41325.525752314818</v>
      </c>
      <c r="T832" s="10">
        <f t="shared" si="83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8"/>
        <v>233.33333333333334</v>
      </c>
      <c r="P833">
        <f t="shared" si="79"/>
        <v>175</v>
      </c>
      <c r="Q833" t="str">
        <f t="shared" si="80"/>
        <v>music</v>
      </c>
      <c r="R833" t="str">
        <f t="shared" si="81"/>
        <v>rock</v>
      </c>
      <c r="S833" s="9">
        <f t="shared" si="82"/>
        <v>40996.646921296298</v>
      </c>
      <c r="T833" s="10">
        <f t="shared" si="83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8"/>
        <v>100.60706666666665</v>
      </c>
      <c r="P834">
        <f t="shared" si="79"/>
        <v>97.993896103896105</v>
      </c>
      <c r="Q834" t="str">
        <f t="shared" si="80"/>
        <v>music</v>
      </c>
      <c r="R834" t="str">
        <f t="shared" si="81"/>
        <v>rock</v>
      </c>
      <c r="S834" s="9">
        <f t="shared" si="82"/>
        <v>40869.675173611111</v>
      </c>
      <c r="T834" s="10">
        <f t="shared" si="8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si="82"/>
        <v>41718.878182870372</v>
      </c>
      <c r="T835" s="10">
        <f t="shared" si="83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ref="O866:O929" si="84">E866/D866*100</f>
        <v>41.53846153846154</v>
      </c>
      <c r="P866">
        <f t="shared" ref="P866:P929" si="85">E866/L866</f>
        <v>34.177215189873415</v>
      </c>
      <c r="Q866" t="str">
        <f t="shared" ref="Q866:Q929" si="86">LEFT(N866,FIND("/",N866)-1)</f>
        <v>music</v>
      </c>
      <c r="R866" t="str">
        <f t="shared" ref="R866:R929" si="87">RIGHT(N866,LEN(N866)-FIND("/",N866))</f>
        <v>jazz</v>
      </c>
      <c r="S866" s="9">
        <f t="shared" ref="S866:S929" si="88">(((J866/60)/60)/24)+DATE(1970,1,1)</f>
        <v>41541.106921296298</v>
      </c>
      <c r="T866" s="10">
        <f t="shared" ref="T866:T929" si="89"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4"/>
        <v>2.0454545454545454</v>
      </c>
      <c r="P867">
        <f t="shared" si="85"/>
        <v>22.5</v>
      </c>
      <c r="Q867" t="str">
        <f t="shared" si="86"/>
        <v>music</v>
      </c>
      <c r="R867" t="str">
        <f t="shared" si="87"/>
        <v>jazz</v>
      </c>
      <c r="S867" s="9">
        <f t="shared" si="88"/>
        <v>41230.77311342593</v>
      </c>
      <c r="T867" s="10">
        <f t="shared" si="89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4"/>
        <v>18.285714285714285</v>
      </c>
      <c r="P868">
        <f t="shared" si="85"/>
        <v>58.18181818181818</v>
      </c>
      <c r="Q868" t="str">
        <f t="shared" si="86"/>
        <v>music</v>
      </c>
      <c r="R868" t="str">
        <f t="shared" si="87"/>
        <v>jazz</v>
      </c>
      <c r="S868" s="9">
        <f t="shared" si="88"/>
        <v>42025.637939814813</v>
      </c>
      <c r="T868" s="10">
        <f t="shared" si="89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4"/>
        <v>24.02</v>
      </c>
      <c r="P869">
        <f t="shared" si="85"/>
        <v>109.18181818181819</v>
      </c>
      <c r="Q869" t="str">
        <f t="shared" si="86"/>
        <v>music</v>
      </c>
      <c r="R869" t="str">
        <f t="shared" si="87"/>
        <v>jazz</v>
      </c>
      <c r="S869" s="9">
        <f t="shared" si="88"/>
        <v>40088.105393518519</v>
      </c>
      <c r="T869" s="10">
        <f t="shared" si="89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4"/>
        <v>0.1111111111111111</v>
      </c>
      <c r="P870">
        <f t="shared" si="85"/>
        <v>50</v>
      </c>
      <c r="Q870" t="str">
        <f t="shared" si="86"/>
        <v>music</v>
      </c>
      <c r="R870" t="str">
        <f t="shared" si="87"/>
        <v>jazz</v>
      </c>
      <c r="S870" s="9">
        <f t="shared" si="88"/>
        <v>41616.027754629627</v>
      </c>
      <c r="T870" s="10">
        <f t="shared" si="89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4"/>
        <v>11.818181818181818</v>
      </c>
      <c r="P871">
        <f t="shared" si="85"/>
        <v>346.66666666666669</v>
      </c>
      <c r="Q871" t="str">
        <f t="shared" si="86"/>
        <v>music</v>
      </c>
      <c r="R871" t="str">
        <f t="shared" si="87"/>
        <v>jazz</v>
      </c>
      <c r="S871" s="9">
        <f t="shared" si="88"/>
        <v>41342.845567129632</v>
      </c>
      <c r="T871" s="10">
        <f t="shared" si="89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4"/>
        <v>0.31</v>
      </c>
      <c r="P872">
        <f t="shared" si="85"/>
        <v>12.4</v>
      </c>
      <c r="Q872" t="str">
        <f t="shared" si="86"/>
        <v>music</v>
      </c>
      <c r="R872" t="str">
        <f t="shared" si="87"/>
        <v>jazz</v>
      </c>
      <c r="S872" s="9">
        <f t="shared" si="88"/>
        <v>41488.022256944445</v>
      </c>
      <c r="T872" s="10">
        <f t="shared" si="89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4"/>
        <v>5.416666666666667</v>
      </c>
      <c r="P873">
        <f t="shared" si="85"/>
        <v>27.083333333333332</v>
      </c>
      <c r="Q873" t="str">
        <f t="shared" si="86"/>
        <v>music</v>
      </c>
      <c r="R873" t="str">
        <f t="shared" si="87"/>
        <v>jazz</v>
      </c>
      <c r="S873" s="9">
        <f t="shared" si="88"/>
        <v>41577.561284722222</v>
      </c>
      <c r="T873" s="10">
        <f t="shared" si="89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4"/>
        <v>0.8125</v>
      </c>
      <c r="P874">
        <f t="shared" si="85"/>
        <v>32.5</v>
      </c>
      <c r="Q874" t="str">
        <f t="shared" si="86"/>
        <v>music</v>
      </c>
      <c r="R874" t="str">
        <f t="shared" si="87"/>
        <v>jazz</v>
      </c>
      <c r="S874" s="9">
        <f t="shared" si="88"/>
        <v>40567.825543981482</v>
      </c>
      <c r="T874" s="10">
        <f t="shared" si="89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4"/>
        <v>1.2857142857142856</v>
      </c>
      <c r="P875">
        <f t="shared" si="85"/>
        <v>9</v>
      </c>
      <c r="Q875" t="str">
        <f t="shared" si="86"/>
        <v>music</v>
      </c>
      <c r="R875" t="str">
        <f t="shared" si="87"/>
        <v>jazz</v>
      </c>
      <c r="S875" s="9">
        <f t="shared" si="88"/>
        <v>41184.167129629634</v>
      </c>
      <c r="T875" s="10">
        <f t="shared" si="89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4"/>
        <v>24.333333333333336</v>
      </c>
      <c r="P876">
        <f t="shared" si="85"/>
        <v>34.761904761904759</v>
      </c>
      <c r="Q876" t="str">
        <f t="shared" si="86"/>
        <v>music</v>
      </c>
      <c r="R876" t="str">
        <f t="shared" si="87"/>
        <v>jazz</v>
      </c>
      <c r="S876" s="9">
        <f t="shared" si="88"/>
        <v>41368.583726851852</v>
      </c>
      <c r="T876" s="10">
        <f t="shared" si="89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4"/>
        <v>0</v>
      </c>
      <c r="P877" t="e">
        <f t="shared" si="85"/>
        <v>#DIV/0!</v>
      </c>
      <c r="Q877" t="str">
        <f t="shared" si="86"/>
        <v>music</v>
      </c>
      <c r="R877" t="str">
        <f t="shared" si="87"/>
        <v>jazz</v>
      </c>
      <c r="S877" s="9">
        <f t="shared" si="88"/>
        <v>42248.723738425921</v>
      </c>
      <c r="T877" s="10">
        <f t="shared" si="89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4"/>
        <v>40.799492385786799</v>
      </c>
      <c r="P878">
        <f t="shared" si="85"/>
        <v>28.577777777777779</v>
      </c>
      <c r="Q878" t="str">
        <f t="shared" si="86"/>
        <v>music</v>
      </c>
      <c r="R878" t="str">
        <f t="shared" si="87"/>
        <v>jazz</v>
      </c>
      <c r="S878" s="9">
        <f t="shared" si="88"/>
        <v>41276.496840277774</v>
      </c>
      <c r="T878" s="10">
        <f t="shared" si="89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4"/>
        <v>67.55</v>
      </c>
      <c r="P879">
        <f t="shared" si="85"/>
        <v>46.586206896551722</v>
      </c>
      <c r="Q879" t="str">
        <f t="shared" si="86"/>
        <v>music</v>
      </c>
      <c r="R879" t="str">
        <f t="shared" si="87"/>
        <v>jazz</v>
      </c>
      <c r="S879" s="9">
        <f t="shared" si="88"/>
        <v>41597.788888888892</v>
      </c>
      <c r="T879" s="10">
        <f t="shared" si="89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4"/>
        <v>1.3</v>
      </c>
      <c r="P880">
        <f t="shared" si="85"/>
        <v>32.5</v>
      </c>
      <c r="Q880" t="str">
        <f t="shared" si="86"/>
        <v>music</v>
      </c>
      <c r="R880" t="str">
        <f t="shared" si="87"/>
        <v>jazz</v>
      </c>
      <c r="S880" s="9">
        <f t="shared" si="88"/>
        <v>40505.232916666668</v>
      </c>
      <c r="T880" s="10">
        <f t="shared" si="89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4"/>
        <v>30.666666666666664</v>
      </c>
      <c r="P881">
        <f t="shared" si="85"/>
        <v>21.466666666666665</v>
      </c>
      <c r="Q881" t="str">
        <f t="shared" si="86"/>
        <v>music</v>
      </c>
      <c r="R881" t="str">
        <f t="shared" si="87"/>
        <v>jazz</v>
      </c>
      <c r="S881" s="9">
        <f t="shared" si="88"/>
        <v>41037.829918981479</v>
      </c>
      <c r="T881" s="10">
        <f t="shared" si="89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4"/>
        <v>2.9894179894179893</v>
      </c>
      <c r="P882">
        <f t="shared" si="85"/>
        <v>14.125</v>
      </c>
      <c r="Q882" t="str">
        <f t="shared" si="86"/>
        <v>music</v>
      </c>
      <c r="R882" t="str">
        <f t="shared" si="87"/>
        <v>indie rock</v>
      </c>
      <c r="S882" s="9">
        <f t="shared" si="88"/>
        <v>41179.32104166667</v>
      </c>
      <c r="T882" s="10">
        <f t="shared" si="89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4"/>
        <v>0.8</v>
      </c>
      <c r="P883">
        <f t="shared" si="85"/>
        <v>30</v>
      </c>
      <c r="Q883" t="str">
        <f t="shared" si="86"/>
        <v>music</v>
      </c>
      <c r="R883" t="str">
        <f t="shared" si="87"/>
        <v>indie rock</v>
      </c>
      <c r="S883" s="9">
        <f t="shared" si="88"/>
        <v>40877.25099537037</v>
      </c>
      <c r="T883" s="10">
        <f t="shared" si="89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4"/>
        <v>20.133333333333333</v>
      </c>
      <c r="P884">
        <f t="shared" si="85"/>
        <v>21.571428571428573</v>
      </c>
      <c r="Q884" t="str">
        <f t="shared" si="86"/>
        <v>music</v>
      </c>
      <c r="R884" t="str">
        <f t="shared" si="87"/>
        <v>indie rock</v>
      </c>
      <c r="S884" s="9">
        <f t="shared" si="88"/>
        <v>40759.860532407409</v>
      </c>
      <c r="T884" s="10">
        <f t="shared" si="89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4"/>
        <v>40.020000000000003</v>
      </c>
      <c r="P885">
        <f t="shared" si="85"/>
        <v>83.375</v>
      </c>
      <c r="Q885" t="str">
        <f t="shared" si="86"/>
        <v>music</v>
      </c>
      <c r="R885" t="str">
        <f t="shared" si="87"/>
        <v>indie rock</v>
      </c>
      <c r="S885" s="9">
        <f t="shared" si="88"/>
        <v>42371.935590277775</v>
      </c>
      <c r="T885" s="10">
        <f t="shared" si="89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4"/>
        <v>1</v>
      </c>
      <c r="P886">
        <f t="shared" si="85"/>
        <v>10</v>
      </c>
      <c r="Q886" t="str">
        <f t="shared" si="86"/>
        <v>music</v>
      </c>
      <c r="R886" t="str">
        <f t="shared" si="87"/>
        <v>indie rock</v>
      </c>
      <c r="S886" s="9">
        <f t="shared" si="88"/>
        <v>40981.802615740737</v>
      </c>
      <c r="T886" s="10">
        <f t="shared" si="89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4"/>
        <v>75</v>
      </c>
      <c r="P887">
        <f t="shared" si="85"/>
        <v>35.714285714285715</v>
      </c>
      <c r="Q887" t="str">
        <f t="shared" si="86"/>
        <v>music</v>
      </c>
      <c r="R887" t="str">
        <f t="shared" si="87"/>
        <v>indie rock</v>
      </c>
      <c r="S887" s="9">
        <f t="shared" si="88"/>
        <v>42713.941099537042</v>
      </c>
      <c r="T887" s="10">
        <f t="shared" si="89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4"/>
        <v>41</v>
      </c>
      <c r="P888">
        <f t="shared" si="85"/>
        <v>29.285714285714285</v>
      </c>
      <c r="Q888" t="str">
        <f t="shared" si="86"/>
        <v>music</v>
      </c>
      <c r="R888" t="str">
        <f t="shared" si="87"/>
        <v>indie rock</v>
      </c>
      <c r="S888" s="9">
        <f t="shared" si="88"/>
        <v>42603.870520833334</v>
      </c>
      <c r="T888" s="10">
        <f t="shared" si="89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4"/>
        <v>0</v>
      </c>
      <c r="P889" t="e">
        <f t="shared" si="85"/>
        <v>#DIV/0!</v>
      </c>
      <c r="Q889" t="str">
        <f t="shared" si="86"/>
        <v>music</v>
      </c>
      <c r="R889" t="str">
        <f t="shared" si="87"/>
        <v>indie rock</v>
      </c>
      <c r="S889" s="9">
        <f t="shared" si="88"/>
        <v>41026.958969907406</v>
      </c>
      <c r="T889" s="10">
        <f t="shared" si="89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4"/>
        <v>7.1999999999999993</v>
      </c>
      <c r="P890">
        <f t="shared" si="85"/>
        <v>18</v>
      </c>
      <c r="Q890" t="str">
        <f t="shared" si="86"/>
        <v>music</v>
      </c>
      <c r="R890" t="str">
        <f t="shared" si="87"/>
        <v>indie rock</v>
      </c>
      <c r="S890" s="9">
        <f t="shared" si="88"/>
        <v>40751.753298611111</v>
      </c>
      <c r="T890" s="10">
        <f t="shared" si="89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4"/>
        <v>9.4412800000000008</v>
      </c>
      <c r="P891">
        <f t="shared" si="85"/>
        <v>73.760000000000005</v>
      </c>
      <c r="Q891" t="str">
        <f t="shared" si="86"/>
        <v>music</v>
      </c>
      <c r="R891" t="str">
        <f t="shared" si="87"/>
        <v>indie rock</v>
      </c>
      <c r="S891" s="9">
        <f t="shared" si="88"/>
        <v>41887.784062500003</v>
      </c>
      <c r="T891" s="10">
        <f t="shared" si="8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4"/>
        <v>4.1666666666666661</v>
      </c>
      <c r="P892">
        <f t="shared" si="85"/>
        <v>31.25</v>
      </c>
      <c r="Q892" t="str">
        <f t="shared" si="86"/>
        <v>music</v>
      </c>
      <c r="R892" t="str">
        <f t="shared" si="87"/>
        <v>indie rock</v>
      </c>
      <c r="S892" s="9">
        <f t="shared" si="88"/>
        <v>41569.698831018519</v>
      </c>
      <c r="T892" s="10">
        <f t="shared" si="8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4"/>
        <v>3.25</v>
      </c>
      <c r="P893">
        <f t="shared" si="85"/>
        <v>28.888888888888889</v>
      </c>
      <c r="Q893" t="str">
        <f t="shared" si="86"/>
        <v>music</v>
      </c>
      <c r="R893" t="str">
        <f t="shared" si="87"/>
        <v>indie rock</v>
      </c>
      <c r="S893" s="9">
        <f t="shared" si="88"/>
        <v>41842.031597222223</v>
      </c>
      <c r="T893" s="10">
        <f t="shared" si="8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4"/>
        <v>40.75</v>
      </c>
      <c r="P894">
        <f t="shared" si="85"/>
        <v>143.8235294117647</v>
      </c>
      <c r="Q894" t="str">
        <f t="shared" si="86"/>
        <v>music</v>
      </c>
      <c r="R894" t="str">
        <f t="shared" si="87"/>
        <v>indie rock</v>
      </c>
      <c r="S894" s="9">
        <f t="shared" si="88"/>
        <v>40304.20003472222</v>
      </c>
      <c r="T894" s="10">
        <f t="shared" si="8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4"/>
        <v>10</v>
      </c>
      <c r="P895">
        <f t="shared" si="85"/>
        <v>40</v>
      </c>
      <c r="Q895" t="str">
        <f t="shared" si="86"/>
        <v>music</v>
      </c>
      <c r="R895" t="str">
        <f t="shared" si="87"/>
        <v>indie rock</v>
      </c>
      <c r="S895" s="9">
        <f t="shared" si="88"/>
        <v>42065.897719907407</v>
      </c>
      <c r="T895" s="10">
        <f t="shared" si="8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4"/>
        <v>39.17</v>
      </c>
      <c r="P896">
        <f t="shared" si="85"/>
        <v>147.81132075471697</v>
      </c>
      <c r="Q896" t="str">
        <f t="shared" si="86"/>
        <v>music</v>
      </c>
      <c r="R896" t="str">
        <f t="shared" si="87"/>
        <v>indie rock</v>
      </c>
      <c r="S896" s="9">
        <f t="shared" si="88"/>
        <v>42496.981597222228</v>
      </c>
      <c r="T896" s="10">
        <f t="shared" si="8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4"/>
        <v>2.4375</v>
      </c>
      <c r="P897">
        <f t="shared" si="85"/>
        <v>27.857142857142858</v>
      </c>
      <c r="Q897" t="str">
        <f t="shared" si="86"/>
        <v>music</v>
      </c>
      <c r="R897" t="str">
        <f t="shared" si="87"/>
        <v>indie rock</v>
      </c>
      <c r="S897" s="9">
        <f t="shared" si="88"/>
        <v>40431.127650462964</v>
      </c>
      <c r="T897" s="10">
        <f t="shared" si="8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4"/>
        <v>40</v>
      </c>
      <c r="P898">
        <f t="shared" si="85"/>
        <v>44.444444444444443</v>
      </c>
      <c r="Q898" t="str">
        <f t="shared" si="86"/>
        <v>music</v>
      </c>
      <c r="R898" t="str">
        <f t="shared" si="87"/>
        <v>indie rock</v>
      </c>
      <c r="S898" s="9">
        <f t="shared" si="88"/>
        <v>42218.872986111113</v>
      </c>
      <c r="T898" s="10">
        <f t="shared" si="89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9">
        <f t="shared" si="88"/>
        <v>41211.688750000001</v>
      </c>
      <c r="T899" s="10">
        <f t="shared" si="8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ref="O930:O993" si="90">E930/D930*100</f>
        <v>10.86206896551724</v>
      </c>
      <c r="P930">
        <f t="shared" ref="P930:P993" si="91">E930/L930</f>
        <v>56.25</v>
      </c>
      <c r="Q930" t="str">
        <f t="shared" ref="Q930:Q993" si="92">LEFT(N930,FIND("/",N930)-1)</f>
        <v>music</v>
      </c>
      <c r="R930" t="str">
        <f t="shared" ref="R930:R993" si="93">RIGHT(N930,LEN(N930)-FIND("/",N930))</f>
        <v>jazz</v>
      </c>
      <c r="S930" s="9">
        <f t="shared" ref="S930:S993" si="94">(((J930/60)/60)/24)+DATE(1970,1,1)</f>
        <v>41180.86241898148</v>
      </c>
      <c r="T930" s="10">
        <f t="shared" ref="T930:T993" si="95"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0"/>
        <v>0</v>
      </c>
      <c r="P931" t="e">
        <f t="shared" si="91"/>
        <v>#DIV/0!</v>
      </c>
      <c r="Q931" t="str">
        <f t="shared" si="92"/>
        <v>music</v>
      </c>
      <c r="R931" t="str">
        <f t="shared" si="93"/>
        <v>jazz</v>
      </c>
      <c r="S931" s="9">
        <f t="shared" si="94"/>
        <v>40978.238067129627</v>
      </c>
      <c r="T931" s="10">
        <f t="shared" si="95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0"/>
        <v>38.333333333333336</v>
      </c>
      <c r="P932">
        <f t="shared" si="91"/>
        <v>69</v>
      </c>
      <c r="Q932" t="str">
        <f t="shared" si="92"/>
        <v>music</v>
      </c>
      <c r="R932" t="str">
        <f t="shared" si="93"/>
        <v>jazz</v>
      </c>
      <c r="S932" s="9">
        <f t="shared" si="94"/>
        <v>40312.915578703702</v>
      </c>
      <c r="T932" s="10">
        <f t="shared" si="95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0"/>
        <v>6.5500000000000007</v>
      </c>
      <c r="P933">
        <f t="shared" si="91"/>
        <v>18.714285714285715</v>
      </c>
      <c r="Q933" t="str">
        <f t="shared" si="92"/>
        <v>music</v>
      </c>
      <c r="R933" t="str">
        <f t="shared" si="93"/>
        <v>jazz</v>
      </c>
      <c r="S933" s="9">
        <f t="shared" si="94"/>
        <v>41680.359976851854</v>
      </c>
      <c r="T933" s="10">
        <f t="shared" si="95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0"/>
        <v>14.536842105263158</v>
      </c>
      <c r="P934">
        <f t="shared" si="91"/>
        <v>46.033333333333331</v>
      </c>
      <c r="Q934" t="str">
        <f t="shared" si="92"/>
        <v>music</v>
      </c>
      <c r="R934" t="str">
        <f t="shared" si="93"/>
        <v>jazz</v>
      </c>
      <c r="S934" s="9">
        <f t="shared" si="94"/>
        <v>41310.969270833331</v>
      </c>
      <c r="T934" s="10">
        <f t="shared" si="95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0"/>
        <v>6</v>
      </c>
      <c r="P935">
        <f t="shared" si="91"/>
        <v>60</v>
      </c>
      <c r="Q935" t="str">
        <f t="shared" si="92"/>
        <v>music</v>
      </c>
      <c r="R935" t="str">
        <f t="shared" si="93"/>
        <v>jazz</v>
      </c>
      <c r="S935" s="9">
        <f t="shared" si="94"/>
        <v>41711.169085648151</v>
      </c>
      <c r="T935" s="10">
        <f t="shared" si="95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0"/>
        <v>30.4</v>
      </c>
      <c r="P936">
        <f t="shared" si="91"/>
        <v>50.666666666666664</v>
      </c>
      <c r="Q936" t="str">
        <f t="shared" si="92"/>
        <v>music</v>
      </c>
      <c r="R936" t="str">
        <f t="shared" si="93"/>
        <v>jazz</v>
      </c>
      <c r="S936" s="9">
        <f t="shared" si="94"/>
        <v>41733.737083333333</v>
      </c>
      <c r="T936" s="10">
        <f t="shared" si="95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0"/>
        <v>1.4285714285714286</v>
      </c>
      <c r="P937">
        <f t="shared" si="91"/>
        <v>25</v>
      </c>
      <c r="Q937" t="str">
        <f t="shared" si="92"/>
        <v>music</v>
      </c>
      <c r="R937" t="str">
        <f t="shared" si="93"/>
        <v>jazz</v>
      </c>
      <c r="S937" s="9">
        <f t="shared" si="94"/>
        <v>42368.333668981482</v>
      </c>
      <c r="T937" s="10">
        <f t="shared" si="95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0"/>
        <v>0</v>
      </c>
      <c r="P938" t="e">
        <f t="shared" si="91"/>
        <v>#DIV/0!</v>
      </c>
      <c r="Q938" t="str">
        <f t="shared" si="92"/>
        <v>music</v>
      </c>
      <c r="R938" t="str">
        <f t="shared" si="93"/>
        <v>jazz</v>
      </c>
      <c r="S938" s="9">
        <f t="shared" si="94"/>
        <v>40883.024178240739</v>
      </c>
      <c r="T938" s="10">
        <f t="shared" si="95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0"/>
        <v>1.1428571428571428</v>
      </c>
      <c r="P939">
        <f t="shared" si="91"/>
        <v>20</v>
      </c>
      <c r="Q939" t="str">
        <f t="shared" si="92"/>
        <v>music</v>
      </c>
      <c r="R939" t="str">
        <f t="shared" si="93"/>
        <v>jazz</v>
      </c>
      <c r="S939" s="9">
        <f t="shared" si="94"/>
        <v>41551.798113425924</v>
      </c>
      <c r="T939" s="10">
        <f t="shared" si="95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0"/>
        <v>0.35714285714285715</v>
      </c>
      <c r="P940">
        <f t="shared" si="91"/>
        <v>25</v>
      </c>
      <c r="Q940" t="str">
        <f t="shared" si="92"/>
        <v>music</v>
      </c>
      <c r="R940" t="str">
        <f t="shared" si="93"/>
        <v>jazz</v>
      </c>
      <c r="S940" s="9">
        <f t="shared" si="94"/>
        <v>41124.479722222226</v>
      </c>
      <c r="T940" s="10">
        <f t="shared" si="95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0"/>
        <v>1.4545454545454546</v>
      </c>
      <c r="P941">
        <f t="shared" si="91"/>
        <v>20</v>
      </c>
      <c r="Q941" t="str">
        <f t="shared" si="92"/>
        <v>music</v>
      </c>
      <c r="R941" t="str">
        <f t="shared" si="93"/>
        <v>jazz</v>
      </c>
      <c r="S941" s="9">
        <f t="shared" si="94"/>
        <v>41416.763171296298</v>
      </c>
      <c r="T941" s="10">
        <f t="shared" si="95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0"/>
        <v>17.155555555555555</v>
      </c>
      <c r="P942">
        <f t="shared" si="91"/>
        <v>110.28571428571429</v>
      </c>
      <c r="Q942" t="str">
        <f t="shared" si="92"/>
        <v>technology</v>
      </c>
      <c r="R942" t="str">
        <f t="shared" si="93"/>
        <v>wearables</v>
      </c>
      <c r="S942" s="9">
        <f t="shared" si="94"/>
        <v>42182.008402777778</v>
      </c>
      <c r="T942" s="10">
        <f t="shared" si="95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0"/>
        <v>2.3220000000000001</v>
      </c>
      <c r="P943">
        <f t="shared" si="91"/>
        <v>37.451612903225808</v>
      </c>
      <c r="Q943" t="str">
        <f t="shared" si="92"/>
        <v>technology</v>
      </c>
      <c r="R943" t="str">
        <f t="shared" si="93"/>
        <v>wearables</v>
      </c>
      <c r="S943" s="9">
        <f t="shared" si="94"/>
        <v>42746.096585648149</v>
      </c>
      <c r="T943" s="10">
        <f t="shared" si="95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0"/>
        <v>8.9066666666666663</v>
      </c>
      <c r="P944">
        <f t="shared" si="91"/>
        <v>41.75</v>
      </c>
      <c r="Q944" t="str">
        <f t="shared" si="92"/>
        <v>technology</v>
      </c>
      <c r="R944" t="str">
        <f t="shared" si="93"/>
        <v>wearables</v>
      </c>
      <c r="S944" s="9">
        <f t="shared" si="94"/>
        <v>42382.843287037031</v>
      </c>
      <c r="T944" s="10">
        <f t="shared" si="95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0"/>
        <v>9.6333333333333346</v>
      </c>
      <c r="P945">
        <f t="shared" si="91"/>
        <v>24.083333333333332</v>
      </c>
      <c r="Q945" t="str">
        <f t="shared" si="92"/>
        <v>technology</v>
      </c>
      <c r="R945" t="str">
        <f t="shared" si="93"/>
        <v>wearables</v>
      </c>
      <c r="S945" s="9">
        <f t="shared" si="94"/>
        <v>42673.66788194445</v>
      </c>
      <c r="T945" s="10">
        <f t="shared" si="95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0"/>
        <v>13.325999999999999</v>
      </c>
      <c r="P946">
        <f t="shared" si="91"/>
        <v>69.40625</v>
      </c>
      <c r="Q946" t="str">
        <f t="shared" si="92"/>
        <v>technology</v>
      </c>
      <c r="R946" t="str">
        <f t="shared" si="93"/>
        <v>wearables</v>
      </c>
      <c r="S946" s="9">
        <f t="shared" si="94"/>
        <v>42444.583912037036</v>
      </c>
      <c r="T946" s="10">
        <f t="shared" si="95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0"/>
        <v>2.484</v>
      </c>
      <c r="P947">
        <f t="shared" si="91"/>
        <v>155.25</v>
      </c>
      <c r="Q947" t="str">
        <f t="shared" si="92"/>
        <v>technology</v>
      </c>
      <c r="R947" t="str">
        <f t="shared" si="93"/>
        <v>wearables</v>
      </c>
      <c r="S947" s="9">
        <f t="shared" si="94"/>
        <v>42732.872986111113</v>
      </c>
      <c r="T947" s="10">
        <f t="shared" si="95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0"/>
        <v>1.9066666666666665</v>
      </c>
      <c r="P948">
        <f t="shared" si="91"/>
        <v>57.2</v>
      </c>
      <c r="Q948" t="str">
        <f t="shared" si="92"/>
        <v>technology</v>
      </c>
      <c r="R948" t="str">
        <f t="shared" si="93"/>
        <v>wearables</v>
      </c>
      <c r="S948" s="9">
        <f t="shared" si="94"/>
        <v>42592.750555555554</v>
      </c>
      <c r="T948" s="10">
        <f t="shared" si="95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0"/>
        <v>0</v>
      </c>
      <c r="P949" t="e">
        <f t="shared" si="91"/>
        <v>#DIV/0!</v>
      </c>
      <c r="Q949" t="str">
        <f t="shared" si="92"/>
        <v>technology</v>
      </c>
      <c r="R949" t="str">
        <f t="shared" si="93"/>
        <v>wearables</v>
      </c>
      <c r="S949" s="9">
        <f t="shared" si="94"/>
        <v>42491.781319444446</v>
      </c>
      <c r="T949" s="10">
        <f t="shared" si="95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0"/>
        <v>12</v>
      </c>
      <c r="P950">
        <f t="shared" si="91"/>
        <v>60</v>
      </c>
      <c r="Q950" t="str">
        <f t="shared" si="92"/>
        <v>technology</v>
      </c>
      <c r="R950" t="str">
        <f t="shared" si="93"/>
        <v>wearables</v>
      </c>
      <c r="S950" s="9">
        <f t="shared" si="94"/>
        <v>42411.828287037039</v>
      </c>
      <c r="T950" s="10">
        <f t="shared" si="95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0"/>
        <v>1.365</v>
      </c>
      <c r="P951">
        <f t="shared" si="91"/>
        <v>39</v>
      </c>
      <c r="Q951" t="str">
        <f t="shared" si="92"/>
        <v>technology</v>
      </c>
      <c r="R951" t="str">
        <f t="shared" si="93"/>
        <v>wearables</v>
      </c>
      <c r="S951" s="9">
        <f t="shared" si="94"/>
        <v>42361.043703703705</v>
      </c>
      <c r="T951" s="10">
        <f t="shared" si="95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0"/>
        <v>28.04</v>
      </c>
      <c r="P952">
        <f t="shared" si="91"/>
        <v>58.416666666666664</v>
      </c>
      <c r="Q952" t="str">
        <f t="shared" si="92"/>
        <v>technology</v>
      </c>
      <c r="R952" t="str">
        <f t="shared" si="93"/>
        <v>wearables</v>
      </c>
      <c r="S952" s="9">
        <f t="shared" si="94"/>
        <v>42356.750706018516</v>
      </c>
      <c r="T952" s="10">
        <f t="shared" si="95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0"/>
        <v>38.39</v>
      </c>
      <c r="P953">
        <f t="shared" si="91"/>
        <v>158.63636363636363</v>
      </c>
      <c r="Q953" t="str">
        <f t="shared" si="92"/>
        <v>technology</v>
      </c>
      <c r="R953" t="str">
        <f t="shared" si="93"/>
        <v>wearables</v>
      </c>
      <c r="S953" s="9">
        <f t="shared" si="94"/>
        <v>42480.653611111105</v>
      </c>
      <c r="T953" s="10">
        <f t="shared" si="95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0"/>
        <v>39.942857142857143</v>
      </c>
      <c r="P954">
        <f t="shared" si="91"/>
        <v>99.857142857142861</v>
      </c>
      <c r="Q954" t="str">
        <f t="shared" si="92"/>
        <v>technology</v>
      </c>
      <c r="R954" t="str">
        <f t="shared" si="93"/>
        <v>wearables</v>
      </c>
      <c r="S954" s="9">
        <f t="shared" si="94"/>
        <v>42662.613564814819</v>
      </c>
      <c r="T954" s="10">
        <f t="shared" si="95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0"/>
        <v>0.84</v>
      </c>
      <c r="P955">
        <f t="shared" si="91"/>
        <v>25.2</v>
      </c>
      <c r="Q955" t="str">
        <f t="shared" si="92"/>
        <v>technology</v>
      </c>
      <c r="R955" t="str">
        <f t="shared" si="93"/>
        <v>wearables</v>
      </c>
      <c r="S955" s="9">
        <f t="shared" si="94"/>
        <v>41999.164340277777</v>
      </c>
      <c r="T955" s="10">
        <f t="shared" si="95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0"/>
        <v>43.406666666666666</v>
      </c>
      <c r="P956">
        <f t="shared" si="91"/>
        <v>89.191780821917803</v>
      </c>
      <c r="Q956" t="str">
        <f t="shared" si="92"/>
        <v>technology</v>
      </c>
      <c r="R956" t="str">
        <f t="shared" si="93"/>
        <v>wearables</v>
      </c>
      <c r="S956" s="9">
        <f t="shared" si="94"/>
        <v>42194.833784722221</v>
      </c>
      <c r="T956" s="10">
        <f t="shared" si="95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0"/>
        <v>5.6613333333333333</v>
      </c>
      <c r="P957">
        <f t="shared" si="91"/>
        <v>182.6236559139785</v>
      </c>
      <c r="Q957" t="str">
        <f t="shared" si="92"/>
        <v>technology</v>
      </c>
      <c r="R957" t="str">
        <f t="shared" si="93"/>
        <v>wearables</v>
      </c>
      <c r="S957" s="9">
        <f t="shared" si="94"/>
        <v>42586.295138888891</v>
      </c>
      <c r="T957" s="10">
        <f t="shared" si="95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0"/>
        <v>1.722</v>
      </c>
      <c r="P958">
        <f t="shared" si="91"/>
        <v>50.647058823529413</v>
      </c>
      <c r="Q958" t="str">
        <f t="shared" si="92"/>
        <v>technology</v>
      </c>
      <c r="R958" t="str">
        <f t="shared" si="93"/>
        <v>wearables</v>
      </c>
      <c r="S958" s="9">
        <f t="shared" si="94"/>
        <v>42060.913877314815</v>
      </c>
      <c r="T958" s="10">
        <f t="shared" si="95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0"/>
        <v>1.9416666666666664</v>
      </c>
      <c r="P959">
        <f t="shared" si="91"/>
        <v>33.285714285714285</v>
      </c>
      <c r="Q959" t="str">
        <f t="shared" si="92"/>
        <v>technology</v>
      </c>
      <c r="R959" t="str">
        <f t="shared" si="93"/>
        <v>wearables</v>
      </c>
      <c r="S959" s="9">
        <f t="shared" si="94"/>
        <v>42660.552465277782</v>
      </c>
      <c r="T959" s="10">
        <f t="shared" si="95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0"/>
        <v>11.328275684711327</v>
      </c>
      <c r="P960">
        <f t="shared" si="91"/>
        <v>51.823529411764703</v>
      </c>
      <c r="Q960" t="str">
        <f t="shared" si="92"/>
        <v>technology</v>
      </c>
      <c r="R960" t="str">
        <f t="shared" si="93"/>
        <v>wearables</v>
      </c>
      <c r="S960" s="9">
        <f t="shared" si="94"/>
        <v>42082.802812499998</v>
      </c>
      <c r="T960" s="10">
        <f t="shared" si="95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0"/>
        <v>38.86</v>
      </c>
      <c r="P961">
        <f t="shared" si="91"/>
        <v>113.62573099415205</v>
      </c>
      <c r="Q961" t="str">
        <f t="shared" si="92"/>
        <v>technology</v>
      </c>
      <c r="R961" t="str">
        <f t="shared" si="93"/>
        <v>wearables</v>
      </c>
      <c r="S961" s="9">
        <f t="shared" si="94"/>
        <v>41993.174363425926</v>
      </c>
      <c r="T961" s="10">
        <f t="shared" si="95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0"/>
        <v>46.100628930817614</v>
      </c>
      <c r="P962">
        <f t="shared" si="91"/>
        <v>136.46276595744681</v>
      </c>
      <c r="Q962" t="str">
        <f t="shared" si="92"/>
        <v>technology</v>
      </c>
      <c r="R962" t="str">
        <f t="shared" si="93"/>
        <v>wearables</v>
      </c>
      <c r="S962" s="9">
        <f t="shared" si="94"/>
        <v>42766.626793981486</v>
      </c>
      <c r="T962" s="10">
        <f t="shared" si="95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si="94"/>
        <v>42740.693692129629</v>
      </c>
      <c r="T963" s="10">
        <f t="shared" si="95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ref="O994:O1057" si="96">E994/D994*100</f>
        <v>0.46699999999999997</v>
      </c>
      <c r="P994">
        <f t="shared" ref="P994:P1057" si="97">E994/L994</f>
        <v>116.75</v>
      </c>
      <c r="Q994" t="str">
        <f t="shared" ref="Q994:Q1057" si="98">LEFT(N994,FIND("/",N994)-1)</f>
        <v>technology</v>
      </c>
      <c r="R994" t="str">
        <f t="shared" ref="R994:R1057" si="99">RIGHT(N994,LEN(N994)-FIND("/",N994))</f>
        <v>wearables</v>
      </c>
      <c r="S994" s="9">
        <f t="shared" ref="S994:S1057" si="100">(((J994/60)/60)/24)+DATE(1970,1,1)</f>
        <v>42437.924988425926</v>
      </c>
      <c r="T994" s="10">
        <f t="shared" ref="T994:T1057" si="101"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6"/>
        <v>25.087142857142858</v>
      </c>
      <c r="P995">
        <f t="shared" si="97"/>
        <v>89.59693877551021</v>
      </c>
      <c r="Q995" t="str">
        <f t="shared" si="98"/>
        <v>technology</v>
      </c>
      <c r="R995" t="str">
        <f t="shared" si="99"/>
        <v>wearables</v>
      </c>
      <c r="S995" s="9">
        <f t="shared" si="100"/>
        <v>42652.964907407411</v>
      </c>
      <c r="T995" s="10">
        <f t="shared" si="10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6"/>
        <v>2.3345000000000002</v>
      </c>
      <c r="P996">
        <f t="shared" si="97"/>
        <v>424.45454545454544</v>
      </c>
      <c r="Q996" t="str">
        <f t="shared" si="98"/>
        <v>technology</v>
      </c>
      <c r="R996" t="str">
        <f t="shared" si="99"/>
        <v>wearables</v>
      </c>
      <c r="S996" s="9">
        <f t="shared" si="100"/>
        <v>41921.263078703705</v>
      </c>
      <c r="T996" s="10">
        <f t="shared" si="10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6"/>
        <v>7.26</v>
      </c>
      <c r="P997">
        <f t="shared" si="97"/>
        <v>80.666666666666671</v>
      </c>
      <c r="Q997" t="str">
        <f t="shared" si="98"/>
        <v>technology</v>
      </c>
      <c r="R997" t="str">
        <f t="shared" si="99"/>
        <v>wearables</v>
      </c>
      <c r="S997" s="9">
        <f t="shared" si="100"/>
        <v>41947.940740740742</v>
      </c>
      <c r="T997" s="10">
        <f t="shared" si="10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6"/>
        <v>1.625</v>
      </c>
      <c r="P998">
        <f t="shared" si="97"/>
        <v>13</v>
      </c>
      <c r="Q998" t="str">
        <f t="shared" si="98"/>
        <v>technology</v>
      </c>
      <c r="R998" t="str">
        <f t="shared" si="99"/>
        <v>wearables</v>
      </c>
      <c r="S998" s="9">
        <f t="shared" si="100"/>
        <v>41817.866435185184</v>
      </c>
      <c r="T998" s="10">
        <f t="shared" si="10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6"/>
        <v>1.3</v>
      </c>
      <c r="P999">
        <f t="shared" si="97"/>
        <v>8.125</v>
      </c>
      <c r="Q999" t="str">
        <f t="shared" si="98"/>
        <v>technology</v>
      </c>
      <c r="R999" t="str">
        <f t="shared" si="99"/>
        <v>wearables</v>
      </c>
      <c r="S999" s="9">
        <f t="shared" si="100"/>
        <v>41941.10297453704</v>
      </c>
      <c r="T999" s="10">
        <f t="shared" si="10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6"/>
        <v>58.558333333333337</v>
      </c>
      <c r="P1000">
        <f t="shared" si="97"/>
        <v>153.42794759825327</v>
      </c>
      <c r="Q1000" t="str">
        <f t="shared" si="98"/>
        <v>technology</v>
      </c>
      <c r="R1000" t="str">
        <f t="shared" si="99"/>
        <v>wearables</v>
      </c>
      <c r="S1000" s="9">
        <f t="shared" si="100"/>
        <v>42282.168993055559</v>
      </c>
      <c r="T1000" s="10">
        <f t="shared" si="10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6"/>
        <v>7.7886666666666677</v>
      </c>
      <c r="P1001">
        <f t="shared" si="97"/>
        <v>292.07499999999999</v>
      </c>
      <c r="Q1001" t="str">
        <f t="shared" si="98"/>
        <v>technology</v>
      </c>
      <c r="R1001" t="str">
        <f t="shared" si="99"/>
        <v>wearables</v>
      </c>
      <c r="S1001" s="9">
        <f t="shared" si="100"/>
        <v>41926.29965277778</v>
      </c>
      <c r="T1001" s="10">
        <f t="shared" si="10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6"/>
        <v>2.2157147647256061</v>
      </c>
      <c r="P1002">
        <f t="shared" si="97"/>
        <v>3304</v>
      </c>
      <c r="Q1002" t="str">
        <f t="shared" si="98"/>
        <v>technology</v>
      </c>
      <c r="R1002" t="str">
        <f t="shared" si="99"/>
        <v>wearables</v>
      </c>
      <c r="S1002" s="9">
        <f t="shared" si="100"/>
        <v>42749.059722222228</v>
      </c>
      <c r="T1002" s="10">
        <f t="shared" si="10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6"/>
        <v>104</v>
      </c>
      <c r="P1003">
        <f t="shared" si="97"/>
        <v>1300</v>
      </c>
      <c r="Q1003" t="str">
        <f t="shared" si="98"/>
        <v>technology</v>
      </c>
      <c r="R1003" t="str">
        <f t="shared" si="99"/>
        <v>wearables</v>
      </c>
      <c r="S1003" s="9">
        <f t="shared" si="100"/>
        <v>42720.720057870371</v>
      </c>
      <c r="T1003" s="10">
        <f t="shared" si="10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6"/>
        <v>29.6029602960296</v>
      </c>
      <c r="P1004">
        <f t="shared" si="97"/>
        <v>134.54545454545453</v>
      </c>
      <c r="Q1004" t="str">
        <f t="shared" si="98"/>
        <v>technology</v>
      </c>
      <c r="R1004" t="str">
        <f t="shared" si="99"/>
        <v>wearables</v>
      </c>
      <c r="S1004" s="9">
        <f t="shared" si="100"/>
        <v>42325.684189814812</v>
      </c>
      <c r="T1004" s="10">
        <f t="shared" si="10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6"/>
        <v>16.055</v>
      </c>
      <c r="P1005">
        <f t="shared" si="97"/>
        <v>214.06666666666666</v>
      </c>
      <c r="Q1005" t="str">
        <f t="shared" si="98"/>
        <v>technology</v>
      </c>
      <c r="R1005" t="str">
        <f t="shared" si="99"/>
        <v>wearables</v>
      </c>
      <c r="S1005" s="9">
        <f t="shared" si="100"/>
        <v>42780.709039351852</v>
      </c>
      <c r="T1005" s="10">
        <f t="shared" si="10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6"/>
        <v>82.207999999999998</v>
      </c>
      <c r="P1006">
        <f t="shared" si="97"/>
        <v>216.33684210526314</v>
      </c>
      <c r="Q1006" t="str">
        <f t="shared" si="98"/>
        <v>technology</v>
      </c>
      <c r="R1006" t="str">
        <f t="shared" si="99"/>
        <v>wearables</v>
      </c>
      <c r="S1006" s="9">
        <f t="shared" si="100"/>
        <v>42388.708645833336</v>
      </c>
      <c r="T1006" s="10">
        <f t="shared" si="10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6"/>
        <v>75.051000000000002</v>
      </c>
      <c r="P1007">
        <f t="shared" si="97"/>
        <v>932.31055900621118</v>
      </c>
      <c r="Q1007" t="str">
        <f t="shared" si="98"/>
        <v>technology</v>
      </c>
      <c r="R1007" t="str">
        <f t="shared" si="99"/>
        <v>wearables</v>
      </c>
      <c r="S1007" s="9">
        <f t="shared" si="100"/>
        <v>42276.624803240738</v>
      </c>
      <c r="T1007" s="10">
        <f t="shared" si="10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6"/>
        <v>5.8500000000000005</v>
      </c>
      <c r="P1008">
        <f t="shared" si="97"/>
        <v>29.25</v>
      </c>
      <c r="Q1008" t="str">
        <f t="shared" si="98"/>
        <v>technology</v>
      </c>
      <c r="R1008" t="str">
        <f t="shared" si="99"/>
        <v>wearables</v>
      </c>
      <c r="S1008" s="9">
        <f t="shared" si="100"/>
        <v>41977.040185185186</v>
      </c>
      <c r="T1008" s="10">
        <f t="shared" si="10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6"/>
        <v>44.32</v>
      </c>
      <c r="P1009">
        <f t="shared" si="97"/>
        <v>174.94736842105263</v>
      </c>
      <c r="Q1009" t="str">
        <f t="shared" si="98"/>
        <v>technology</v>
      </c>
      <c r="R1009" t="str">
        <f t="shared" si="99"/>
        <v>wearables</v>
      </c>
      <c r="S1009" s="9">
        <f t="shared" si="100"/>
        <v>42676.583599537036</v>
      </c>
      <c r="T1009" s="10">
        <f t="shared" si="10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6"/>
        <v>0.26737967914438499</v>
      </c>
      <c r="P1010">
        <f t="shared" si="97"/>
        <v>250</v>
      </c>
      <c r="Q1010" t="str">
        <f t="shared" si="98"/>
        <v>technology</v>
      </c>
      <c r="R1010" t="str">
        <f t="shared" si="99"/>
        <v>wearables</v>
      </c>
      <c r="S1010" s="9">
        <f t="shared" si="100"/>
        <v>42702.809201388889</v>
      </c>
      <c r="T1010" s="10">
        <f t="shared" si="10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6"/>
        <v>13.13</v>
      </c>
      <c r="P1011">
        <f t="shared" si="97"/>
        <v>65</v>
      </c>
      <c r="Q1011" t="str">
        <f t="shared" si="98"/>
        <v>technology</v>
      </c>
      <c r="R1011" t="str">
        <f t="shared" si="99"/>
        <v>wearables</v>
      </c>
      <c r="S1011" s="9">
        <f t="shared" si="100"/>
        <v>42510.604699074072</v>
      </c>
      <c r="T1011" s="10">
        <f t="shared" si="10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6"/>
        <v>0.19088937093275488</v>
      </c>
      <c r="P1012">
        <f t="shared" si="97"/>
        <v>55</v>
      </c>
      <c r="Q1012" t="str">
        <f t="shared" si="98"/>
        <v>technology</v>
      </c>
      <c r="R1012" t="str">
        <f t="shared" si="99"/>
        <v>wearables</v>
      </c>
      <c r="S1012" s="9">
        <f t="shared" si="100"/>
        <v>42561.829421296294</v>
      </c>
      <c r="T1012" s="10">
        <f t="shared" si="10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6"/>
        <v>0.375</v>
      </c>
      <c r="P1013">
        <f t="shared" si="97"/>
        <v>75</v>
      </c>
      <c r="Q1013" t="str">
        <f t="shared" si="98"/>
        <v>technology</v>
      </c>
      <c r="R1013" t="str">
        <f t="shared" si="99"/>
        <v>wearables</v>
      </c>
      <c r="S1013" s="9">
        <f t="shared" si="100"/>
        <v>41946.898090277777</v>
      </c>
      <c r="T1013" s="10">
        <f t="shared" si="10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6"/>
        <v>21535.021000000001</v>
      </c>
      <c r="P1014">
        <f t="shared" si="97"/>
        <v>1389.3561935483872</v>
      </c>
      <c r="Q1014" t="str">
        <f t="shared" si="98"/>
        <v>technology</v>
      </c>
      <c r="R1014" t="str">
        <f t="shared" si="99"/>
        <v>wearables</v>
      </c>
      <c r="S1014" s="9">
        <f t="shared" si="100"/>
        <v>42714.440416666665</v>
      </c>
      <c r="T1014" s="10">
        <f t="shared" si="10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6"/>
        <v>34.527999999999999</v>
      </c>
      <c r="P1015">
        <f t="shared" si="97"/>
        <v>95.911111111111111</v>
      </c>
      <c r="Q1015" t="str">
        <f t="shared" si="98"/>
        <v>technology</v>
      </c>
      <c r="R1015" t="str">
        <f t="shared" si="99"/>
        <v>wearables</v>
      </c>
      <c r="S1015" s="9">
        <f t="shared" si="100"/>
        <v>42339.833981481483</v>
      </c>
      <c r="T1015" s="10">
        <f t="shared" si="10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6"/>
        <v>30.599999999999998</v>
      </c>
      <c r="P1016">
        <f t="shared" si="97"/>
        <v>191.25</v>
      </c>
      <c r="Q1016" t="str">
        <f t="shared" si="98"/>
        <v>technology</v>
      </c>
      <c r="R1016" t="str">
        <f t="shared" si="99"/>
        <v>wearables</v>
      </c>
      <c r="S1016" s="9">
        <f t="shared" si="100"/>
        <v>41955.002488425926</v>
      </c>
      <c r="T1016" s="10">
        <f t="shared" si="10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6"/>
        <v>2.666666666666667</v>
      </c>
      <c r="P1017">
        <f t="shared" si="97"/>
        <v>40</v>
      </c>
      <c r="Q1017" t="str">
        <f t="shared" si="98"/>
        <v>technology</v>
      </c>
      <c r="R1017" t="str">
        <f t="shared" si="99"/>
        <v>wearables</v>
      </c>
      <c r="S1017" s="9">
        <f t="shared" si="100"/>
        <v>42303.878414351857</v>
      </c>
      <c r="T1017" s="10">
        <f t="shared" si="10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6"/>
        <v>2.8420000000000001</v>
      </c>
      <c r="P1018">
        <f t="shared" si="97"/>
        <v>74.78947368421052</v>
      </c>
      <c r="Q1018" t="str">
        <f t="shared" si="98"/>
        <v>technology</v>
      </c>
      <c r="R1018" t="str">
        <f t="shared" si="99"/>
        <v>wearables</v>
      </c>
      <c r="S1018" s="9">
        <f t="shared" si="100"/>
        <v>42422.107129629629</v>
      </c>
      <c r="T1018" s="10">
        <f t="shared" si="10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6"/>
        <v>22.878799999999998</v>
      </c>
      <c r="P1019">
        <f t="shared" si="97"/>
        <v>161.11830985915492</v>
      </c>
      <c r="Q1019" t="str">
        <f t="shared" si="98"/>
        <v>technology</v>
      </c>
      <c r="R1019" t="str">
        <f t="shared" si="99"/>
        <v>wearables</v>
      </c>
      <c r="S1019" s="9">
        <f t="shared" si="100"/>
        <v>42289.675173611111</v>
      </c>
      <c r="T1019" s="10">
        <f t="shared" si="10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6"/>
        <v>3.105</v>
      </c>
      <c r="P1020">
        <f t="shared" si="97"/>
        <v>88.714285714285708</v>
      </c>
      <c r="Q1020" t="str">
        <f t="shared" si="98"/>
        <v>technology</v>
      </c>
      <c r="R1020" t="str">
        <f t="shared" si="99"/>
        <v>wearables</v>
      </c>
      <c r="S1020" s="9">
        <f t="shared" si="100"/>
        <v>42535.492280092592</v>
      </c>
      <c r="T1020" s="10">
        <f t="shared" si="10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6"/>
        <v>47.333333333333336</v>
      </c>
      <c r="P1021">
        <f t="shared" si="97"/>
        <v>53.25</v>
      </c>
      <c r="Q1021" t="str">
        <f t="shared" si="98"/>
        <v>technology</v>
      </c>
      <c r="R1021" t="str">
        <f t="shared" si="99"/>
        <v>wearables</v>
      </c>
      <c r="S1021" s="9">
        <f t="shared" si="100"/>
        <v>42009.973946759259</v>
      </c>
      <c r="T1021" s="10">
        <f t="shared" si="10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6"/>
        <v>205.54838709677421</v>
      </c>
      <c r="P1022">
        <f t="shared" si="97"/>
        <v>106.2</v>
      </c>
      <c r="Q1022" t="str">
        <f t="shared" si="98"/>
        <v>music</v>
      </c>
      <c r="R1022" t="str">
        <f t="shared" si="99"/>
        <v>electronic music</v>
      </c>
      <c r="S1022" s="9">
        <f t="shared" si="100"/>
        <v>42127.069548611107</v>
      </c>
      <c r="T1022" s="10">
        <f t="shared" si="10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6"/>
        <v>351.80366666666669</v>
      </c>
      <c r="P1023">
        <f t="shared" si="97"/>
        <v>22.079728033472804</v>
      </c>
      <c r="Q1023" t="str">
        <f t="shared" si="98"/>
        <v>music</v>
      </c>
      <c r="R1023" t="str">
        <f t="shared" si="99"/>
        <v>electronic music</v>
      </c>
      <c r="S1023" s="9">
        <f t="shared" si="100"/>
        <v>42271.251979166671</v>
      </c>
      <c r="T1023" s="10">
        <f t="shared" si="10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6"/>
        <v>114.9</v>
      </c>
      <c r="P1024">
        <f t="shared" si="97"/>
        <v>31.054054054054053</v>
      </c>
      <c r="Q1024" t="str">
        <f t="shared" si="98"/>
        <v>music</v>
      </c>
      <c r="R1024" t="str">
        <f t="shared" si="99"/>
        <v>electronic music</v>
      </c>
      <c r="S1024" s="9">
        <f t="shared" si="100"/>
        <v>42111.646724537044</v>
      </c>
      <c r="T1024" s="10">
        <f t="shared" si="10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6"/>
        <v>237.15</v>
      </c>
      <c r="P1025">
        <f t="shared" si="97"/>
        <v>36.206106870229007</v>
      </c>
      <c r="Q1025" t="str">
        <f t="shared" si="98"/>
        <v>music</v>
      </c>
      <c r="R1025" t="str">
        <f t="shared" si="99"/>
        <v>electronic music</v>
      </c>
      <c r="S1025" s="9">
        <f t="shared" si="100"/>
        <v>42145.919687500005</v>
      </c>
      <c r="T1025" s="10">
        <f t="shared" si="10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6"/>
        <v>118.63774999999998</v>
      </c>
      <c r="P1026">
        <f t="shared" si="97"/>
        <v>388.9762295081967</v>
      </c>
      <c r="Q1026" t="str">
        <f t="shared" si="98"/>
        <v>music</v>
      </c>
      <c r="R1026" t="str">
        <f t="shared" si="99"/>
        <v>electronic music</v>
      </c>
      <c r="S1026" s="9">
        <f t="shared" si="100"/>
        <v>42370.580590277779</v>
      </c>
      <c r="T1026" s="10">
        <f t="shared" si="10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si="100"/>
        <v>42049.833761574075</v>
      </c>
      <c r="T1027" s="10">
        <f t="shared" si="101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ref="O1058:O1121" si="102">E1058/D1058*100</f>
        <v>0</v>
      </c>
      <c r="P1058" t="e">
        <f t="shared" ref="P1058:P1121" si="103">E1058/L1058</f>
        <v>#DIV/0!</v>
      </c>
      <c r="Q1058" t="str">
        <f t="shared" ref="Q1058:Q1121" si="104">LEFT(N1058,FIND("/",N1058)-1)</f>
        <v>journalism</v>
      </c>
      <c r="R1058" t="str">
        <f t="shared" ref="R1058:R1121" si="105">RIGHT(N1058,LEN(N1058)-FIND("/",N1058))</f>
        <v>audio</v>
      </c>
      <c r="S1058" s="9">
        <f t="shared" ref="S1058:S1121" si="106">(((J1058/60)/60)/24)+DATE(1970,1,1)</f>
        <v>42058.719641203701</v>
      </c>
      <c r="T1058" s="10">
        <f t="shared" ref="T1058:T1121" si="107"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2"/>
        <v>0</v>
      </c>
      <c r="P1059" t="e">
        <f t="shared" si="103"/>
        <v>#DIV/0!</v>
      </c>
      <c r="Q1059" t="str">
        <f t="shared" si="104"/>
        <v>journalism</v>
      </c>
      <c r="R1059" t="str">
        <f t="shared" si="105"/>
        <v>audio</v>
      </c>
      <c r="S1059" s="9">
        <f t="shared" si="106"/>
        <v>42678.871331018512</v>
      </c>
      <c r="T1059" s="10">
        <f t="shared" si="10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2"/>
        <v>0</v>
      </c>
      <c r="P1060" t="e">
        <f t="shared" si="103"/>
        <v>#DIV/0!</v>
      </c>
      <c r="Q1060" t="str">
        <f t="shared" si="104"/>
        <v>journalism</v>
      </c>
      <c r="R1060" t="str">
        <f t="shared" si="105"/>
        <v>audio</v>
      </c>
      <c r="S1060" s="9">
        <f t="shared" si="106"/>
        <v>42047.900960648149</v>
      </c>
      <c r="T1060" s="10">
        <f t="shared" si="10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2"/>
        <v>0</v>
      </c>
      <c r="P1061" t="e">
        <f t="shared" si="103"/>
        <v>#DIV/0!</v>
      </c>
      <c r="Q1061" t="str">
        <f t="shared" si="104"/>
        <v>journalism</v>
      </c>
      <c r="R1061" t="str">
        <f t="shared" si="105"/>
        <v>audio</v>
      </c>
      <c r="S1061" s="9">
        <f t="shared" si="106"/>
        <v>42046.79</v>
      </c>
      <c r="T1061" s="10">
        <f t="shared" si="10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2"/>
        <v>1</v>
      </c>
      <c r="P1062">
        <f t="shared" si="103"/>
        <v>50</v>
      </c>
      <c r="Q1062" t="str">
        <f t="shared" si="104"/>
        <v>journalism</v>
      </c>
      <c r="R1062" t="str">
        <f t="shared" si="105"/>
        <v>audio</v>
      </c>
      <c r="S1062" s="9">
        <f t="shared" si="106"/>
        <v>42079.913113425922</v>
      </c>
      <c r="T1062" s="10">
        <f t="shared" si="10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2"/>
        <v>0</v>
      </c>
      <c r="P1063" t="e">
        <f t="shared" si="103"/>
        <v>#DIV/0!</v>
      </c>
      <c r="Q1063" t="str">
        <f t="shared" si="104"/>
        <v>journalism</v>
      </c>
      <c r="R1063" t="str">
        <f t="shared" si="105"/>
        <v>audio</v>
      </c>
      <c r="S1063" s="9">
        <f t="shared" si="106"/>
        <v>42432.276712962965</v>
      </c>
      <c r="T1063" s="10">
        <f t="shared" si="10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2"/>
        <v>95.477386934673376</v>
      </c>
      <c r="P1064">
        <f t="shared" si="103"/>
        <v>47.5</v>
      </c>
      <c r="Q1064" t="str">
        <f t="shared" si="104"/>
        <v>journalism</v>
      </c>
      <c r="R1064" t="str">
        <f t="shared" si="105"/>
        <v>audio</v>
      </c>
      <c r="S1064" s="9">
        <f t="shared" si="106"/>
        <v>42556.807187500002</v>
      </c>
      <c r="T1064" s="10">
        <f t="shared" si="10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2"/>
        <v>0</v>
      </c>
      <c r="P1065" t="e">
        <f t="shared" si="103"/>
        <v>#DIV/0!</v>
      </c>
      <c r="Q1065" t="str">
        <f t="shared" si="104"/>
        <v>journalism</v>
      </c>
      <c r="R1065" t="str">
        <f t="shared" si="105"/>
        <v>audio</v>
      </c>
      <c r="S1065" s="9">
        <f t="shared" si="106"/>
        <v>42583.030810185184</v>
      </c>
      <c r="T1065" s="10">
        <f t="shared" si="10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2"/>
        <v>8.974444444444444</v>
      </c>
      <c r="P1066">
        <f t="shared" si="103"/>
        <v>65.666666666666671</v>
      </c>
      <c r="Q1066" t="str">
        <f t="shared" si="104"/>
        <v>games</v>
      </c>
      <c r="R1066" t="str">
        <f t="shared" si="105"/>
        <v>video games</v>
      </c>
      <c r="S1066" s="9">
        <f t="shared" si="106"/>
        <v>41417.228043981479</v>
      </c>
      <c r="T1066" s="10">
        <f t="shared" si="10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2"/>
        <v>2.7</v>
      </c>
      <c r="P1067">
        <f t="shared" si="103"/>
        <v>16.2</v>
      </c>
      <c r="Q1067" t="str">
        <f t="shared" si="104"/>
        <v>games</v>
      </c>
      <c r="R1067" t="str">
        <f t="shared" si="105"/>
        <v>video games</v>
      </c>
      <c r="S1067" s="9">
        <f t="shared" si="106"/>
        <v>41661.381041666667</v>
      </c>
      <c r="T1067" s="10">
        <f t="shared" si="10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2"/>
        <v>3.3673333333333333</v>
      </c>
      <c r="P1068">
        <f t="shared" si="103"/>
        <v>34.128378378378379</v>
      </c>
      <c r="Q1068" t="str">
        <f t="shared" si="104"/>
        <v>games</v>
      </c>
      <c r="R1068" t="str">
        <f t="shared" si="105"/>
        <v>video games</v>
      </c>
      <c r="S1068" s="9">
        <f t="shared" si="106"/>
        <v>41445.962754629632</v>
      </c>
      <c r="T1068" s="10">
        <f t="shared" si="10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2"/>
        <v>26</v>
      </c>
      <c r="P1069">
        <f t="shared" si="103"/>
        <v>13</v>
      </c>
      <c r="Q1069" t="str">
        <f t="shared" si="104"/>
        <v>games</v>
      </c>
      <c r="R1069" t="str">
        <f t="shared" si="105"/>
        <v>video games</v>
      </c>
      <c r="S1069" s="9">
        <f t="shared" si="106"/>
        <v>41599.855682870373</v>
      </c>
      <c r="T1069" s="10">
        <f t="shared" si="10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2"/>
        <v>0.15</v>
      </c>
      <c r="P1070">
        <f t="shared" si="103"/>
        <v>11.25</v>
      </c>
      <c r="Q1070" t="str">
        <f t="shared" si="104"/>
        <v>games</v>
      </c>
      <c r="R1070" t="str">
        <f t="shared" si="105"/>
        <v>video games</v>
      </c>
      <c r="S1070" s="9">
        <f t="shared" si="106"/>
        <v>42440.371111111104</v>
      </c>
      <c r="T1070" s="10">
        <f t="shared" si="10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2"/>
        <v>38.636363636363633</v>
      </c>
      <c r="P1071">
        <f t="shared" si="103"/>
        <v>40.476190476190474</v>
      </c>
      <c r="Q1071" t="str">
        <f t="shared" si="104"/>
        <v>games</v>
      </c>
      <c r="R1071" t="str">
        <f t="shared" si="105"/>
        <v>video games</v>
      </c>
      <c r="S1071" s="9">
        <f t="shared" si="106"/>
        <v>41572.229849537034</v>
      </c>
      <c r="T1071" s="10">
        <f t="shared" si="10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2"/>
        <v>0.70000000000000007</v>
      </c>
      <c r="P1072">
        <f t="shared" si="103"/>
        <v>35</v>
      </c>
      <c r="Q1072" t="str">
        <f t="shared" si="104"/>
        <v>games</v>
      </c>
      <c r="R1072" t="str">
        <f t="shared" si="105"/>
        <v>video games</v>
      </c>
      <c r="S1072" s="9">
        <f t="shared" si="106"/>
        <v>41163.011828703704</v>
      </c>
      <c r="T1072" s="10">
        <f t="shared" si="10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2"/>
        <v>0</v>
      </c>
      <c r="P1073" t="e">
        <f t="shared" si="103"/>
        <v>#DIV/0!</v>
      </c>
      <c r="Q1073" t="str">
        <f t="shared" si="104"/>
        <v>games</v>
      </c>
      <c r="R1073" t="str">
        <f t="shared" si="105"/>
        <v>video games</v>
      </c>
      <c r="S1073" s="9">
        <f t="shared" si="106"/>
        <v>42295.753391203703</v>
      </c>
      <c r="T1073" s="10">
        <f t="shared" si="10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2"/>
        <v>6.8000000000000005E-2</v>
      </c>
      <c r="P1074">
        <f t="shared" si="103"/>
        <v>12.75</v>
      </c>
      <c r="Q1074" t="str">
        <f t="shared" si="104"/>
        <v>games</v>
      </c>
      <c r="R1074" t="str">
        <f t="shared" si="105"/>
        <v>video games</v>
      </c>
      <c r="S1074" s="9">
        <f t="shared" si="106"/>
        <v>41645.832141203704</v>
      </c>
      <c r="T1074" s="10">
        <f t="shared" si="10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2"/>
        <v>1.3333333333333335</v>
      </c>
      <c r="P1075">
        <f t="shared" si="103"/>
        <v>10</v>
      </c>
      <c r="Q1075" t="str">
        <f t="shared" si="104"/>
        <v>games</v>
      </c>
      <c r="R1075" t="str">
        <f t="shared" si="105"/>
        <v>video games</v>
      </c>
      <c r="S1075" s="9">
        <f t="shared" si="106"/>
        <v>40802.964594907404</v>
      </c>
      <c r="T1075" s="10">
        <f t="shared" si="10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2"/>
        <v>6.3092592592592585</v>
      </c>
      <c r="P1076">
        <f t="shared" si="103"/>
        <v>113.56666666666666</v>
      </c>
      <c r="Q1076" t="str">
        <f t="shared" si="104"/>
        <v>games</v>
      </c>
      <c r="R1076" t="str">
        <f t="shared" si="105"/>
        <v>video games</v>
      </c>
      <c r="S1076" s="9">
        <f t="shared" si="106"/>
        <v>41613.172974537039</v>
      </c>
      <c r="T1076" s="10">
        <f t="shared" si="10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2"/>
        <v>4.5</v>
      </c>
      <c r="P1077">
        <f t="shared" si="103"/>
        <v>15</v>
      </c>
      <c r="Q1077" t="str">
        <f t="shared" si="104"/>
        <v>games</v>
      </c>
      <c r="R1077" t="str">
        <f t="shared" si="105"/>
        <v>video games</v>
      </c>
      <c r="S1077" s="9">
        <f t="shared" si="106"/>
        <v>41005.904120370367</v>
      </c>
      <c r="T1077" s="10">
        <f t="shared" si="10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2"/>
        <v>62.765333333333331</v>
      </c>
      <c r="P1078">
        <f t="shared" si="103"/>
        <v>48.281025641025643</v>
      </c>
      <c r="Q1078" t="str">
        <f t="shared" si="104"/>
        <v>games</v>
      </c>
      <c r="R1078" t="str">
        <f t="shared" si="105"/>
        <v>video games</v>
      </c>
      <c r="S1078" s="9">
        <f t="shared" si="106"/>
        <v>41838.377893518518</v>
      </c>
      <c r="T1078" s="10">
        <f t="shared" si="10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2"/>
        <v>29.376000000000001</v>
      </c>
      <c r="P1079">
        <f t="shared" si="103"/>
        <v>43.976047904191617</v>
      </c>
      <c r="Q1079" t="str">
        <f t="shared" si="104"/>
        <v>games</v>
      </c>
      <c r="R1079" t="str">
        <f t="shared" si="105"/>
        <v>video games</v>
      </c>
      <c r="S1079" s="9">
        <f t="shared" si="106"/>
        <v>42353.16679398148</v>
      </c>
      <c r="T1079" s="10">
        <f t="shared" si="10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2"/>
        <v>7.5</v>
      </c>
      <c r="P1080">
        <f t="shared" si="103"/>
        <v>9</v>
      </c>
      <c r="Q1080" t="str">
        <f t="shared" si="104"/>
        <v>games</v>
      </c>
      <c r="R1080" t="str">
        <f t="shared" si="105"/>
        <v>video games</v>
      </c>
      <c r="S1080" s="9">
        <f t="shared" si="106"/>
        <v>40701.195844907408</v>
      </c>
      <c r="T1080" s="10">
        <f t="shared" si="10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2"/>
        <v>2.6076923076923078</v>
      </c>
      <c r="P1081">
        <f t="shared" si="103"/>
        <v>37.666666666666664</v>
      </c>
      <c r="Q1081" t="str">
        <f t="shared" si="104"/>
        <v>games</v>
      </c>
      <c r="R1081" t="str">
        <f t="shared" si="105"/>
        <v>video games</v>
      </c>
      <c r="S1081" s="9">
        <f t="shared" si="106"/>
        <v>42479.566388888896</v>
      </c>
      <c r="T1081" s="10">
        <f t="shared" si="10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2"/>
        <v>9.1050000000000004</v>
      </c>
      <c r="P1082">
        <f t="shared" si="103"/>
        <v>18.581632653061224</v>
      </c>
      <c r="Q1082" t="str">
        <f t="shared" si="104"/>
        <v>games</v>
      </c>
      <c r="R1082" t="str">
        <f t="shared" si="105"/>
        <v>video games</v>
      </c>
      <c r="S1082" s="9">
        <f t="shared" si="106"/>
        <v>41740.138113425928</v>
      </c>
      <c r="T1082" s="10">
        <f t="shared" si="10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2"/>
        <v>1.7647058823529412E-2</v>
      </c>
      <c r="P1083">
        <f t="shared" si="103"/>
        <v>3</v>
      </c>
      <c r="Q1083" t="str">
        <f t="shared" si="104"/>
        <v>games</v>
      </c>
      <c r="R1083" t="str">
        <f t="shared" si="105"/>
        <v>video games</v>
      </c>
      <c r="S1083" s="9">
        <f t="shared" si="106"/>
        <v>42002.926990740743</v>
      </c>
      <c r="T1083" s="10">
        <f t="shared" si="10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2"/>
        <v>0.55999999999999994</v>
      </c>
      <c r="P1084">
        <f t="shared" si="103"/>
        <v>18.666666666666668</v>
      </c>
      <c r="Q1084" t="str">
        <f t="shared" si="104"/>
        <v>games</v>
      </c>
      <c r="R1084" t="str">
        <f t="shared" si="105"/>
        <v>video games</v>
      </c>
      <c r="S1084" s="9">
        <f t="shared" si="106"/>
        <v>41101.906111111115</v>
      </c>
      <c r="T1084" s="10">
        <f t="shared" si="10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2"/>
        <v>0.82000000000000006</v>
      </c>
      <c r="P1085">
        <f t="shared" si="103"/>
        <v>410</v>
      </c>
      <c r="Q1085" t="str">
        <f t="shared" si="104"/>
        <v>games</v>
      </c>
      <c r="R1085" t="str">
        <f t="shared" si="105"/>
        <v>video games</v>
      </c>
      <c r="S1085" s="9">
        <f t="shared" si="106"/>
        <v>41793.659525462965</v>
      </c>
      <c r="T1085" s="10">
        <f t="shared" si="10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2"/>
        <v>0</v>
      </c>
      <c r="P1086" t="e">
        <f t="shared" si="103"/>
        <v>#DIV/0!</v>
      </c>
      <c r="Q1086" t="str">
        <f t="shared" si="104"/>
        <v>games</v>
      </c>
      <c r="R1086" t="str">
        <f t="shared" si="105"/>
        <v>video games</v>
      </c>
      <c r="S1086" s="9">
        <f t="shared" si="106"/>
        <v>41829.912083333329</v>
      </c>
      <c r="T1086" s="10">
        <f t="shared" si="10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2"/>
        <v>3.42</v>
      </c>
      <c r="P1087">
        <f t="shared" si="103"/>
        <v>114</v>
      </c>
      <c r="Q1087" t="str">
        <f t="shared" si="104"/>
        <v>games</v>
      </c>
      <c r="R1087" t="str">
        <f t="shared" si="105"/>
        <v>video games</v>
      </c>
      <c r="S1087" s="9">
        <f t="shared" si="106"/>
        <v>42413.671006944445</v>
      </c>
      <c r="T1087" s="10">
        <f t="shared" si="10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2"/>
        <v>8.3333333333333343E-2</v>
      </c>
      <c r="P1088">
        <f t="shared" si="103"/>
        <v>7.5</v>
      </c>
      <c r="Q1088" t="str">
        <f t="shared" si="104"/>
        <v>games</v>
      </c>
      <c r="R1088" t="str">
        <f t="shared" si="105"/>
        <v>video games</v>
      </c>
      <c r="S1088" s="9">
        <f t="shared" si="106"/>
        <v>41845.866793981484</v>
      </c>
      <c r="T1088" s="10">
        <f t="shared" si="10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2"/>
        <v>0</v>
      </c>
      <c r="P1089" t="e">
        <f t="shared" si="103"/>
        <v>#DIV/0!</v>
      </c>
      <c r="Q1089" t="str">
        <f t="shared" si="104"/>
        <v>games</v>
      </c>
      <c r="R1089" t="str">
        <f t="shared" si="105"/>
        <v>video games</v>
      </c>
      <c r="S1089" s="9">
        <f t="shared" si="106"/>
        <v>41775.713969907411</v>
      </c>
      <c r="T1089" s="10">
        <f t="shared" si="10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2"/>
        <v>14.182977777777777</v>
      </c>
      <c r="P1090">
        <f t="shared" si="103"/>
        <v>43.41727891156463</v>
      </c>
      <c r="Q1090" t="str">
        <f t="shared" si="104"/>
        <v>games</v>
      </c>
      <c r="R1090" t="str">
        <f t="shared" si="105"/>
        <v>video games</v>
      </c>
      <c r="S1090" s="9">
        <f t="shared" si="106"/>
        <v>41723.799386574072</v>
      </c>
      <c r="T1090" s="10">
        <f t="shared" si="10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si="106"/>
        <v>42151.189525462964</v>
      </c>
      <c r="T1091" s="10">
        <f t="shared" si="10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ref="O1122:O1185" si="108">E1122/D1122*100</f>
        <v>0</v>
      </c>
      <c r="P1122" t="e">
        <f t="shared" ref="P1122:P1185" si="109">E1122/L1122</f>
        <v>#DIV/0!</v>
      </c>
      <c r="Q1122" t="str">
        <f t="shared" ref="Q1122:Q1185" si="110">LEFT(N1122,FIND("/",N1122)-1)</f>
        <v>games</v>
      </c>
      <c r="R1122" t="str">
        <f t="shared" ref="R1122:R1185" si="111">RIGHT(N1122,LEN(N1122)-FIND("/",N1122))</f>
        <v>video games</v>
      </c>
      <c r="S1122" s="9">
        <f t="shared" ref="S1122:S1185" si="112">(((J1122/60)/60)/24)+DATE(1970,1,1)</f>
        <v>40799.872685185182</v>
      </c>
      <c r="T1122" s="10">
        <f t="shared" ref="T1122:T1185" si="113"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8"/>
        <v>1.1599999999999999E-2</v>
      </c>
      <c r="P1123">
        <f t="shared" si="109"/>
        <v>5.8</v>
      </c>
      <c r="Q1123" t="str">
        <f t="shared" si="110"/>
        <v>games</v>
      </c>
      <c r="R1123" t="str">
        <f t="shared" si="111"/>
        <v>video games</v>
      </c>
      <c r="S1123" s="9">
        <f t="shared" si="112"/>
        <v>42412.934212962966</v>
      </c>
      <c r="T1123" s="10">
        <f t="shared" si="11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8"/>
        <v>0</v>
      </c>
      <c r="P1124" t="e">
        <f t="shared" si="109"/>
        <v>#DIV/0!</v>
      </c>
      <c r="Q1124" t="str">
        <f t="shared" si="110"/>
        <v>games</v>
      </c>
      <c r="R1124" t="str">
        <f t="shared" si="111"/>
        <v>video games</v>
      </c>
      <c r="S1124" s="9">
        <f t="shared" si="112"/>
        <v>41410.703993055555</v>
      </c>
      <c r="T1124" s="10">
        <f t="shared" si="11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8"/>
        <v>0.22</v>
      </c>
      <c r="P1125">
        <f t="shared" si="109"/>
        <v>3.6666666666666665</v>
      </c>
      <c r="Q1125" t="str">
        <f t="shared" si="110"/>
        <v>games</v>
      </c>
      <c r="R1125" t="str">
        <f t="shared" si="111"/>
        <v>video games</v>
      </c>
      <c r="S1125" s="9">
        <f t="shared" si="112"/>
        <v>41718.5237037037</v>
      </c>
      <c r="T1125" s="10">
        <f t="shared" si="11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8"/>
        <v>0.47222222222222221</v>
      </c>
      <c r="P1126">
        <f t="shared" si="109"/>
        <v>60.714285714285715</v>
      </c>
      <c r="Q1126" t="str">
        <f t="shared" si="110"/>
        <v>games</v>
      </c>
      <c r="R1126" t="str">
        <f t="shared" si="111"/>
        <v>mobile games</v>
      </c>
      <c r="S1126" s="9">
        <f t="shared" si="112"/>
        <v>42094.667256944449</v>
      </c>
      <c r="T1126" s="10">
        <f t="shared" si="11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8"/>
        <v>0</v>
      </c>
      <c r="P1127" t="e">
        <f t="shared" si="109"/>
        <v>#DIV/0!</v>
      </c>
      <c r="Q1127" t="str">
        <f t="shared" si="110"/>
        <v>games</v>
      </c>
      <c r="R1127" t="str">
        <f t="shared" si="111"/>
        <v>mobile games</v>
      </c>
      <c r="S1127" s="9">
        <f t="shared" si="112"/>
        <v>42212.624189814815</v>
      </c>
      <c r="T1127" s="10">
        <f t="shared" si="11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8"/>
        <v>0.5</v>
      </c>
      <c r="P1128">
        <f t="shared" si="109"/>
        <v>5</v>
      </c>
      <c r="Q1128" t="str">
        <f t="shared" si="110"/>
        <v>games</v>
      </c>
      <c r="R1128" t="str">
        <f t="shared" si="111"/>
        <v>mobile games</v>
      </c>
      <c r="S1128" s="9">
        <f t="shared" si="112"/>
        <v>42535.327476851846</v>
      </c>
      <c r="T1128" s="10">
        <f t="shared" si="11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8"/>
        <v>1.6714285714285713</v>
      </c>
      <c r="P1129">
        <f t="shared" si="109"/>
        <v>25.434782608695652</v>
      </c>
      <c r="Q1129" t="str">
        <f t="shared" si="110"/>
        <v>games</v>
      </c>
      <c r="R1129" t="str">
        <f t="shared" si="111"/>
        <v>mobile games</v>
      </c>
      <c r="S1129" s="9">
        <f t="shared" si="112"/>
        <v>41926.854166666664</v>
      </c>
      <c r="T1129" s="10">
        <f t="shared" si="11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8"/>
        <v>0.1</v>
      </c>
      <c r="P1130">
        <f t="shared" si="109"/>
        <v>1</v>
      </c>
      <c r="Q1130" t="str">
        <f t="shared" si="110"/>
        <v>games</v>
      </c>
      <c r="R1130" t="str">
        <f t="shared" si="111"/>
        <v>mobile games</v>
      </c>
      <c r="S1130" s="9">
        <f t="shared" si="112"/>
        <v>41828.649502314816</v>
      </c>
      <c r="T1130" s="10">
        <f t="shared" si="11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8"/>
        <v>0.105</v>
      </c>
      <c r="P1131">
        <f t="shared" si="109"/>
        <v>10.5</v>
      </c>
      <c r="Q1131" t="str">
        <f t="shared" si="110"/>
        <v>games</v>
      </c>
      <c r="R1131" t="str">
        <f t="shared" si="111"/>
        <v>mobile games</v>
      </c>
      <c r="S1131" s="9">
        <f t="shared" si="112"/>
        <v>42496.264965277776</v>
      </c>
      <c r="T1131" s="10">
        <f t="shared" si="11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8"/>
        <v>0.22</v>
      </c>
      <c r="P1132">
        <f t="shared" si="109"/>
        <v>3.6666666666666665</v>
      </c>
      <c r="Q1132" t="str">
        <f t="shared" si="110"/>
        <v>games</v>
      </c>
      <c r="R1132" t="str">
        <f t="shared" si="111"/>
        <v>mobile games</v>
      </c>
      <c r="S1132" s="9">
        <f t="shared" si="112"/>
        <v>41908.996527777781</v>
      </c>
      <c r="T1132" s="10">
        <f t="shared" si="11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8"/>
        <v>0</v>
      </c>
      <c r="P1133" t="e">
        <f t="shared" si="109"/>
        <v>#DIV/0!</v>
      </c>
      <c r="Q1133" t="str">
        <f t="shared" si="110"/>
        <v>games</v>
      </c>
      <c r="R1133" t="str">
        <f t="shared" si="111"/>
        <v>mobile games</v>
      </c>
      <c r="S1133" s="9">
        <f t="shared" si="112"/>
        <v>42332.908194444448</v>
      </c>
      <c r="T1133" s="10">
        <f t="shared" si="11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8"/>
        <v>14.38</v>
      </c>
      <c r="P1134">
        <f t="shared" si="109"/>
        <v>110.61538461538461</v>
      </c>
      <c r="Q1134" t="str">
        <f t="shared" si="110"/>
        <v>games</v>
      </c>
      <c r="R1134" t="str">
        <f t="shared" si="111"/>
        <v>mobile games</v>
      </c>
      <c r="S1134" s="9">
        <f t="shared" si="112"/>
        <v>42706.115405092598</v>
      </c>
      <c r="T1134" s="10">
        <f t="shared" si="11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8"/>
        <v>0.66666666666666674</v>
      </c>
      <c r="P1135">
        <f t="shared" si="109"/>
        <v>20</v>
      </c>
      <c r="Q1135" t="str">
        <f t="shared" si="110"/>
        <v>games</v>
      </c>
      <c r="R1135" t="str">
        <f t="shared" si="111"/>
        <v>mobile games</v>
      </c>
      <c r="S1135" s="9">
        <f t="shared" si="112"/>
        <v>41821.407187500001</v>
      </c>
      <c r="T1135" s="10">
        <f t="shared" si="11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8"/>
        <v>4.0000000000000001E-3</v>
      </c>
      <c r="P1136">
        <f t="shared" si="109"/>
        <v>1</v>
      </c>
      <c r="Q1136" t="str">
        <f t="shared" si="110"/>
        <v>games</v>
      </c>
      <c r="R1136" t="str">
        <f t="shared" si="111"/>
        <v>mobile games</v>
      </c>
      <c r="S1136" s="9">
        <f t="shared" si="112"/>
        <v>41958.285046296296</v>
      </c>
      <c r="T1136" s="10">
        <f t="shared" si="11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8"/>
        <v>5</v>
      </c>
      <c r="P1137">
        <f t="shared" si="109"/>
        <v>50</v>
      </c>
      <c r="Q1137" t="str">
        <f t="shared" si="110"/>
        <v>games</v>
      </c>
      <c r="R1137" t="str">
        <f t="shared" si="111"/>
        <v>mobile games</v>
      </c>
      <c r="S1137" s="9">
        <f t="shared" si="112"/>
        <v>42558.989513888882</v>
      </c>
      <c r="T1137" s="10">
        <f t="shared" si="11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8"/>
        <v>6.4439140811455857</v>
      </c>
      <c r="P1138">
        <f t="shared" si="109"/>
        <v>45</v>
      </c>
      <c r="Q1138" t="str">
        <f t="shared" si="110"/>
        <v>games</v>
      </c>
      <c r="R1138" t="str">
        <f t="shared" si="111"/>
        <v>mobile games</v>
      </c>
      <c r="S1138" s="9">
        <f t="shared" si="112"/>
        <v>42327.671631944439</v>
      </c>
      <c r="T1138" s="10">
        <f t="shared" si="11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8"/>
        <v>39.5</v>
      </c>
      <c r="P1139">
        <f t="shared" si="109"/>
        <v>253.2051282051282</v>
      </c>
      <c r="Q1139" t="str">
        <f t="shared" si="110"/>
        <v>games</v>
      </c>
      <c r="R1139" t="str">
        <f t="shared" si="111"/>
        <v>mobile games</v>
      </c>
      <c r="S1139" s="9">
        <f t="shared" si="112"/>
        <v>42453.819687499999</v>
      </c>
      <c r="T1139" s="10">
        <f t="shared" si="11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8"/>
        <v>0.35714285714285715</v>
      </c>
      <c r="P1140">
        <f t="shared" si="109"/>
        <v>31.25</v>
      </c>
      <c r="Q1140" t="str">
        <f t="shared" si="110"/>
        <v>games</v>
      </c>
      <c r="R1140" t="str">
        <f t="shared" si="111"/>
        <v>mobile games</v>
      </c>
      <c r="S1140" s="9">
        <f t="shared" si="112"/>
        <v>42736.9066087963</v>
      </c>
      <c r="T1140" s="10">
        <f t="shared" si="11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8"/>
        <v>6.25E-2</v>
      </c>
      <c r="P1141">
        <f t="shared" si="109"/>
        <v>5</v>
      </c>
      <c r="Q1141" t="str">
        <f t="shared" si="110"/>
        <v>games</v>
      </c>
      <c r="R1141" t="str">
        <f t="shared" si="111"/>
        <v>mobile games</v>
      </c>
      <c r="S1141" s="9">
        <f t="shared" si="112"/>
        <v>41975.347523148142</v>
      </c>
      <c r="T1141" s="10">
        <f t="shared" si="11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8"/>
        <v>0</v>
      </c>
      <c r="P1142" t="e">
        <f t="shared" si="109"/>
        <v>#DIV/0!</v>
      </c>
      <c r="Q1142" t="str">
        <f t="shared" si="110"/>
        <v>games</v>
      </c>
      <c r="R1142" t="str">
        <f t="shared" si="111"/>
        <v>mobile games</v>
      </c>
      <c r="S1142" s="9">
        <f t="shared" si="112"/>
        <v>42192.462048611109</v>
      </c>
      <c r="T1142" s="10">
        <f t="shared" si="11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8"/>
        <v>0</v>
      </c>
      <c r="P1143" t="e">
        <f t="shared" si="109"/>
        <v>#DIV/0!</v>
      </c>
      <c r="Q1143" t="str">
        <f t="shared" si="110"/>
        <v>games</v>
      </c>
      <c r="R1143" t="str">
        <f t="shared" si="111"/>
        <v>mobile games</v>
      </c>
      <c r="S1143" s="9">
        <f t="shared" si="112"/>
        <v>42164.699652777781</v>
      </c>
      <c r="T1143" s="10">
        <f t="shared" si="11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8"/>
        <v>0</v>
      </c>
      <c r="P1144" t="e">
        <f t="shared" si="109"/>
        <v>#DIV/0!</v>
      </c>
      <c r="Q1144" t="str">
        <f t="shared" si="110"/>
        <v>games</v>
      </c>
      <c r="R1144" t="str">
        <f t="shared" si="111"/>
        <v>mobile games</v>
      </c>
      <c r="S1144" s="9">
        <f t="shared" si="112"/>
        <v>42022.006099537044</v>
      </c>
      <c r="T1144" s="10">
        <f t="shared" si="11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8"/>
        <v>0.41333333333333333</v>
      </c>
      <c r="P1145">
        <f t="shared" si="109"/>
        <v>23.25</v>
      </c>
      <c r="Q1145" t="str">
        <f t="shared" si="110"/>
        <v>games</v>
      </c>
      <c r="R1145" t="str">
        <f t="shared" si="111"/>
        <v>mobile games</v>
      </c>
      <c r="S1145" s="9">
        <f t="shared" si="112"/>
        <v>42325.19358796296</v>
      </c>
      <c r="T1145" s="10">
        <f t="shared" si="11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8"/>
        <v>0</v>
      </c>
      <c r="P1146" t="e">
        <f t="shared" si="109"/>
        <v>#DIV/0!</v>
      </c>
      <c r="Q1146" t="str">
        <f t="shared" si="110"/>
        <v>food</v>
      </c>
      <c r="R1146" t="str">
        <f t="shared" si="111"/>
        <v>food trucks</v>
      </c>
      <c r="S1146" s="9">
        <f t="shared" si="112"/>
        <v>42093.181944444441</v>
      </c>
      <c r="T1146" s="10">
        <f t="shared" si="11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8"/>
        <v>0.125</v>
      </c>
      <c r="P1147">
        <f t="shared" si="109"/>
        <v>100</v>
      </c>
      <c r="Q1147" t="str">
        <f t="shared" si="110"/>
        <v>food</v>
      </c>
      <c r="R1147" t="str">
        <f t="shared" si="111"/>
        <v>food trucks</v>
      </c>
      <c r="S1147" s="9">
        <f t="shared" si="112"/>
        <v>41854.747592592597</v>
      </c>
      <c r="T1147" s="10">
        <f t="shared" si="11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8"/>
        <v>8.8333333333333339</v>
      </c>
      <c r="P1148">
        <f t="shared" si="109"/>
        <v>44.166666666666664</v>
      </c>
      <c r="Q1148" t="str">
        <f t="shared" si="110"/>
        <v>food</v>
      </c>
      <c r="R1148" t="str">
        <f t="shared" si="111"/>
        <v>food trucks</v>
      </c>
      <c r="S1148" s="9">
        <f t="shared" si="112"/>
        <v>41723.9533912037</v>
      </c>
      <c r="T1148" s="10">
        <f t="shared" si="11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8"/>
        <v>0</v>
      </c>
      <c r="P1149" t="e">
        <f t="shared" si="109"/>
        <v>#DIV/0!</v>
      </c>
      <c r="Q1149" t="str">
        <f t="shared" si="110"/>
        <v>food</v>
      </c>
      <c r="R1149" t="str">
        <f t="shared" si="111"/>
        <v>food trucks</v>
      </c>
      <c r="S1149" s="9">
        <f t="shared" si="112"/>
        <v>41871.972025462965</v>
      </c>
      <c r="T1149" s="10">
        <f t="shared" si="11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8"/>
        <v>0.48666666666666669</v>
      </c>
      <c r="P1150">
        <f t="shared" si="109"/>
        <v>24.333333333333332</v>
      </c>
      <c r="Q1150" t="str">
        <f t="shared" si="110"/>
        <v>food</v>
      </c>
      <c r="R1150" t="str">
        <f t="shared" si="111"/>
        <v>food trucks</v>
      </c>
      <c r="S1150" s="9">
        <f t="shared" si="112"/>
        <v>42675.171076388884</v>
      </c>
      <c r="T1150" s="10">
        <f t="shared" si="11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8"/>
        <v>0.15</v>
      </c>
      <c r="P1151">
        <f t="shared" si="109"/>
        <v>37.5</v>
      </c>
      <c r="Q1151" t="str">
        <f t="shared" si="110"/>
        <v>food</v>
      </c>
      <c r="R1151" t="str">
        <f t="shared" si="111"/>
        <v>food trucks</v>
      </c>
      <c r="S1151" s="9">
        <f t="shared" si="112"/>
        <v>42507.71025462963</v>
      </c>
      <c r="T1151" s="10">
        <f t="shared" si="11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8"/>
        <v>10.08</v>
      </c>
      <c r="P1152">
        <f t="shared" si="109"/>
        <v>42</v>
      </c>
      <c r="Q1152" t="str">
        <f t="shared" si="110"/>
        <v>food</v>
      </c>
      <c r="R1152" t="str">
        <f t="shared" si="111"/>
        <v>food trucks</v>
      </c>
      <c r="S1152" s="9">
        <f t="shared" si="112"/>
        <v>42317.954571759255</v>
      </c>
      <c r="T1152" s="10">
        <f t="shared" si="11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8"/>
        <v>0</v>
      </c>
      <c r="P1153" t="e">
        <f t="shared" si="109"/>
        <v>#DIV/0!</v>
      </c>
      <c r="Q1153" t="str">
        <f t="shared" si="110"/>
        <v>food</v>
      </c>
      <c r="R1153" t="str">
        <f t="shared" si="111"/>
        <v>food trucks</v>
      </c>
      <c r="S1153" s="9">
        <f t="shared" si="112"/>
        <v>42224.102581018517</v>
      </c>
      <c r="T1153" s="10">
        <f t="shared" si="11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8"/>
        <v>5.6937500000000005</v>
      </c>
      <c r="P1154">
        <f t="shared" si="109"/>
        <v>60.733333333333334</v>
      </c>
      <c r="Q1154" t="str">
        <f t="shared" si="110"/>
        <v>food</v>
      </c>
      <c r="R1154" t="str">
        <f t="shared" si="111"/>
        <v>food trucks</v>
      </c>
      <c r="S1154" s="9">
        <f t="shared" si="112"/>
        <v>42109.709629629629</v>
      </c>
      <c r="T1154" s="10">
        <f t="shared" si="11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si="112"/>
        <v>42143.714178240742</v>
      </c>
      <c r="T1155" s="10">
        <f t="shared" si="11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ref="O1186:O1249" si="114">E1186/D1186*100</f>
        <v>104.93636363636362</v>
      </c>
      <c r="P1186">
        <f t="shared" ref="P1186:P1249" si="115">E1186/L1186</f>
        <v>61.562666666666665</v>
      </c>
      <c r="Q1186" t="str">
        <f t="shared" ref="Q1186:Q1249" si="116">LEFT(N1186,FIND("/",N1186)-1)</f>
        <v>photography</v>
      </c>
      <c r="R1186" t="str">
        <f t="shared" ref="R1186:R1249" si="117">RIGHT(N1186,LEN(N1186)-FIND("/",N1186))</f>
        <v>photobooks</v>
      </c>
      <c r="S1186" s="9">
        <f t="shared" ref="S1186:S1249" si="118">(((J1186/60)/60)/24)+DATE(1970,1,1)</f>
        <v>42741.599664351852</v>
      </c>
      <c r="T1186" s="10">
        <f t="shared" ref="T1186:T1249" si="119"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4"/>
        <v>105.44</v>
      </c>
      <c r="P1187">
        <f t="shared" si="115"/>
        <v>118.73873873873873</v>
      </c>
      <c r="Q1187" t="str">
        <f t="shared" si="116"/>
        <v>photography</v>
      </c>
      <c r="R1187" t="str">
        <f t="shared" si="117"/>
        <v>photobooks</v>
      </c>
      <c r="S1187" s="9">
        <f t="shared" si="118"/>
        <v>42130.865150462967</v>
      </c>
      <c r="T1187" s="10">
        <f t="shared" si="119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4"/>
        <v>106.73333333333332</v>
      </c>
      <c r="P1188">
        <f t="shared" si="115"/>
        <v>65.081300813008127</v>
      </c>
      <c r="Q1188" t="str">
        <f t="shared" si="116"/>
        <v>photography</v>
      </c>
      <c r="R1188" t="str">
        <f t="shared" si="117"/>
        <v>photobooks</v>
      </c>
      <c r="S1188" s="9">
        <f t="shared" si="118"/>
        <v>42123.86336805555</v>
      </c>
      <c r="T1188" s="10">
        <f t="shared" si="119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4"/>
        <v>104.12571428571428</v>
      </c>
      <c r="P1189">
        <f t="shared" si="115"/>
        <v>130.15714285714284</v>
      </c>
      <c r="Q1189" t="str">
        <f t="shared" si="116"/>
        <v>photography</v>
      </c>
      <c r="R1189" t="str">
        <f t="shared" si="117"/>
        <v>photobooks</v>
      </c>
      <c r="S1189" s="9">
        <f t="shared" si="118"/>
        <v>42109.894942129627</v>
      </c>
      <c r="T1189" s="10">
        <f t="shared" si="119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4"/>
        <v>160.54999999999998</v>
      </c>
      <c r="P1190">
        <f t="shared" si="115"/>
        <v>37.776470588235291</v>
      </c>
      <c r="Q1190" t="str">
        <f t="shared" si="116"/>
        <v>photography</v>
      </c>
      <c r="R1190" t="str">
        <f t="shared" si="117"/>
        <v>photobooks</v>
      </c>
      <c r="S1190" s="9">
        <f t="shared" si="118"/>
        <v>42711.700694444444</v>
      </c>
      <c r="T1190" s="10">
        <f t="shared" si="119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4"/>
        <v>107.77777777777777</v>
      </c>
      <c r="P1191">
        <f t="shared" si="115"/>
        <v>112.79069767441861</v>
      </c>
      <c r="Q1191" t="str">
        <f t="shared" si="116"/>
        <v>photography</v>
      </c>
      <c r="R1191" t="str">
        <f t="shared" si="117"/>
        <v>photobooks</v>
      </c>
      <c r="S1191" s="9">
        <f t="shared" si="118"/>
        <v>42529.979108796295</v>
      </c>
      <c r="T1191" s="10">
        <f t="shared" si="119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4"/>
        <v>135</v>
      </c>
      <c r="P1192">
        <f t="shared" si="115"/>
        <v>51.92307692307692</v>
      </c>
      <c r="Q1192" t="str">
        <f t="shared" si="116"/>
        <v>photography</v>
      </c>
      <c r="R1192" t="str">
        <f t="shared" si="117"/>
        <v>photobooks</v>
      </c>
      <c r="S1192" s="9">
        <f t="shared" si="118"/>
        <v>41852.665798611109</v>
      </c>
      <c r="T1192" s="10">
        <f t="shared" si="119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4"/>
        <v>109.07407407407408</v>
      </c>
      <c r="P1193">
        <f t="shared" si="115"/>
        <v>89.242424242424249</v>
      </c>
      <c r="Q1193" t="str">
        <f t="shared" si="116"/>
        <v>photography</v>
      </c>
      <c r="R1193" t="str">
        <f t="shared" si="117"/>
        <v>photobooks</v>
      </c>
      <c r="S1193" s="9">
        <f t="shared" si="118"/>
        <v>42419.603703703702</v>
      </c>
      <c r="T1193" s="10">
        <f t="shared" si="119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4"/>
        <v>290</v>
      </c>
      <c r="P1194">
        <f t="shared" si="115"/>
        <v>19.333333333333332</v>
      </c>
      <c r="Q1194" t="str">
        <f t="shared" si="116"/>
        <v>photography</v>
      </c>
      <c r="R1194" t="str">
        <f t="shared" si="117"/>
        <v>photobooks</v>
      </c>
      <c r="S1194" s="9">
        <f t="shared" si="118"/>
        <v>42747.506689814814</v>
      </c>
      <c r="T1194" s="10">
        <f t="shared" si="119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4"/>
        <v>103.95714285714286</v>
      </c>
      <c r="P1195">
        <f t="shared" si="115"/>
        <v>79.967032967032964</v>
      </c>
      <c r="Q1195" t="str">
        <f t="shared" si="116"/>
        <v>photography</v>
      </c>
      <c r="R1195" t="str">
        <f t="shared" si="117"/>
        <v>photobooks</v>
      </c>
      <c r="S1195" s="9">
        <f t="shared" si="118"/>
        <v>42409.776076388895</v>
      </c>
      <c r="T1195" s="10">
        <f t="shared" si="119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4"/>
        <v>322.24</v>
      </c>
      <c r="P1196">
        <f t="shared" si="115"/>
        <v>56.414565826330531</v>
      </c>
      <c r="Q1196" t="str">
        <f t="shared" si="116"/>
        <v>photography</v>
      </c>
      <c r="R1196" t="str">
        <f t="shared" si="117"/>
        <v>photobooks</v>
      </c>
      <c r="S1196" s="9">
        <f t="shared" si="118"/>
        <v>42072.488182870366</v>
      </c>
      <c r="T1196" s="10">
        <f t="shared" si="119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4"/>
        <v>135</v>
      </c>
      <c r="P1197">
        <f t="shared" si="115"/>
        <v>79.411764705882348</v>
      </c>
      <c r="Q1197" t="str">
        <f t="shared" si="116"/>
        <v>photography</v>
      </c>
      <c r="R1197" t="str">
        <f t="shared" si="117"/>
        <v>photobooks</v>
      </c>
      <c r="S1197" s="9">
        <f t="shared" si="118"/>
        <v>42298.34783564815</v>
      </c>
      <c r="T1197" s="10">
        <f t="shared" si="119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4"/>
        <v>269.91034482758624</v>
      </c>
      <c r="P1198">
        <f t="shared" si="115"/>
        <v>76.439453125</v>
      </c>
      <c r="Q1198" t="str">
        <f t="shared" si="116"/>
        <v>photography</v>
      </c>
      <c r="R1198" t="str">
        <f t="shared" si="117"/>
        <v>photobooks</v>
      </c>
      <c r="S1198" s="9">
        <f t="shared" si="118"/>
        <v>42326.818738425922</v>
      </c>
      <c r="T1198" s="10">
        <f t="shared" si="119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4"/>
        <v>253.29333333333332</v>
      </c>
      <c r="P1199">
        <f t="shared" si="115"/>
        <v>121</v>
      </c>
      <c r="Q1199" t="str">
        <f t="shared" si="116"/>
        <v>photography</v>
      </c>
      <c r="R1199" t="str">
        <f t="shared" si="117"/>
        <v>photobooks</v>
      </c>
      <c r="S1199" s="9">
        <f t="shared" si="118"/>
        <v>42503.66474537037</v>
      </c>
      <c r="T1199" s="10">
        <f t="shared" si="119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4"/>
        <v>260.59999999999997</v>
      </c>
      <c r="P1200">
        <f t="shared" si="115"/>
        <v>54.616766467065865</v>
      </c>
      <c r="Q1200" t="str">
        <f t="shared" si="116"/>
        <v>photography</v>
      </c>
      <c r="R1200" t="str">
        <f t="shared" si="117"/>
        <v>photobooks</v>
      </c>
      <c r="S1200" s="9">
        <f t="shared" si="118"/>
        <v>42333.619050925925</v>
      </c>
      <c r="T1200" s="10">
        <f t="shared" si="119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4"/>
        <v>101.31677953348381</v>
      </c>
      <c r="P1201">
        <f t="shared" si="115"/>
        <v>299.22222222222223</v>
      </c>
      <c r="Q1201" t="str">
        <f t="shared" si="116"/>
        <v>photography</v>
      </c>
      <c r="R1201" t="str">
        <f t="shared" si="117"/>
        <v>photobooks</v>
      </c>
      <c r="S1201" s="9">
        <f t="shared" si="118"/>
        <v>42161.770833333328</v>
      </c>
      <c r="T1201" s="10">
        <f t="shared" si="119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4"/>
        <v>125.60416666666667</v>
      </c>
      <c r="P1202">
        <f t="shared" si="115"/>
        <v>58.533980582524272</v>
      </c>
      <c r="Q1202" t="str">
        <f t="shared" si="116"/>
        <v>photography</v>
      </c>
      <c r="R1202" t="str">
        <f t="shared" si="117"/>
        <v>photobooks</v>
      </c>
      <c r="S1202" s="9">
        <f t="shared" si="118"/>
        <v>42089.477500000001</v>
      </c>
      <c r="T1202" s="10">
        <f t="shared" si="119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4"/>
        <v>102.43783333333334</v>
      </c>
      <c r="P1203">
        <f t="shared" si="115"/>
        <v>55.371801801801809</v>
      </c>
      <c r="Q1203" t="str">
        <f t="shared" si="116"/>
        <v>photography</v>
      </c>
      <c r="R1203" t="str">
        <f t="shared" si="117"/>
        <v>photobooks</v>
      </c>
      <c r="S1203" s="9">
        <f t="shared" si="118"/>
        <v>42536.60701388889</v>
      </c>
      <c r="T1203" s="10">
        <f t="shared" si="119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4"/>
        <v>199.244</v>
      </c>
      <c r="P1204">
        <f t="shared" si="115"/>
        <v>183.80442804428046</v>
      </c>
      <c r="Q1204" t="str">
        <f t="shared" si="116"/>
        <v>photography</v>
      </c>
      <c r="R1204" t="str">
        <f t="shared" si="117"/>
        <v>photobooks</v>
      </c>
      <c r="S1204" s="9">
        <f t="shared" si="118"/>
        <v>42152.288819444439</v>
      </c>
      <c r="T1204" s="10">
        <f t="shared" si="119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4"/>
        <v>102.45398773006136</v>
      </c>
      <c r="P1205">
        <f t="shared" si="115"/>
        <v>165.34653465346534</v>
      </c>
      <c r="Q1205" t="str">
        <f t="shared" si="116"/>
        <v>photography</v>
      </c>
      <c r="R1205" t="str">
        <f t="shared" si="117"/>
        <v>photobooks</v>
      </c>
      <c r="S1205" s="9">
        <f t="shared" si="118"/>
        <v>42125.614895833336</v>
      </c>
      <c r="T1205" s="10">
        <f t="shared" si="119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4"/>
        <v>102.94615384615385</v>
      </c>
      <c r="P1206">
        <f t="shared" si="115"/>
        <v>234.78947368421052</v>
      </c>
      <c r="Q1206" t="str">
        <f t="shared" si="116"/>
        <v>photography</v>
      </c>
      <c r="R1206" t="str">
        <f t="shared" si="117"/>
        <v>photobooks</v>
      </c>
      <c r="S1206" s="9">
        <f t="shared" si="118"/>
        <v>42297.748067129629</v>
      </c>
      <c r="T1206" s="10">
        <f t="shared" si="119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4"/>
        <v>100.86153846153847</v>
      </c>
      <c r="P1207">
        <f t="shared" si="115"/>
        <v>211.48387096774192</v>
      </c>
      <c r="Q1207" t="str">
        <f t="shared" si="116"/>
        <v>photography</v>
      </c>
      <c r="R1207" t="str">
        <f t="shared" si="117"/>
        <v>photobooks</v>
      </c>
      <c r="S1207" s="9">
        <f t="shared" si="118"/>
        <v>42138.506377314814</v>
      </c>
      <c r="T1207" s="10">
        <f t="shared" si="119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4"/>
        <v>114.99999999999999</v>
      </c>
      <c r="P1208">
        <f t="shared" si="115"/>
        <v>32.34375</v>
      </c>
      <c r="Q1208" t="str">
        <f t="shared" si="116"/>
        <v>photography</v>
      </c>
      <c r="R1208" t="str">
        <f t="shared" si="117"/>
        <v>photobooks</v>
      </c>
      <c r="S1208" s="9">
        <f t="shared" si="118"/>
        <v>42772.776076388895</v>
      </c>
      <c r="T1208" s="10">
        <f t="shared" si="119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4"/>
        <v>104.16766467065868</v>
      </c>
      <c r="P1209">
        <f t="shared" si="115"/>
        <v>123.37588652482269</v>
      </c>
      <c r="Q1209" t="str">
        <f t="shared" si="116"/>
        <v>photography</v>
      </c>
      <c r="R1209" t="str">
        <f t="shared" si="117"/>
        <v>photobooks</v>
      </c>
      <c r="S1209" s="9">
        <f t="shared" si="118"/>
        <v>42430.430243055554</v>
      </c>
      <c r="T1209" s="10">
        <f t="shared" si="119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4"/>
        <v>155.29999999999998</v>
      </c>
      <c r="P1210">
        <f t="shared" si="115"/>
        <v>207.06666666666666</v>
      </c>
      <c r="Q1210" t="str">
        <f t="shared" si="116"/>
        <v>photography</v>
      </c>
      <c r="R1210" t="str">
        <f t="shared" si="117"/>
        <v>photobooks</v>
      </c>
      <c r="S1210" s="9">
        <f t="shared" si="118"/>
        <v>42423.709074074075</v>
      </c>
      <c r="T1210" s="10">
        <f t="shared" si="119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4"/>
        <v>106</v>
      </c>
      <c r="P1211">
        <f t="shared" si="115"/>
        <v>138.2608695652174</v>
      </c>
      <c r="Q1211" t="str">
        <f t="shared" si="116"/>
        <v>photography</v>
      </c>
      <c r="R1211" t="str">
        <f t="shared" si="117"/>
        <v>photobooks</v>
      </c>
      <c r="S1211" s="9">
        <f t="shared" si="118"/>
        <v>42761.846122685187</v>
      </c>
      <c r="T1211" s="10">
        <f t="shared" si="119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4"/>
        <v>254.31499999999997</v>
      </c>
      <c r="P1212">
        <f t="shared" si="115"/>
        <v>493.81553398058253</v>
      </c>
      <c r="Q1212" t="str">
        <f t="shared" si="116"/>
        <v>photography</v>
      </c>
      <c r="R1212" t="str">
        <f t="shared" si="117"/>
        <v>photobooks</v>
      </c>
      <c r="S1212" s="9">
        <f t="shared" si="118"/>
        <v>42132.941805555558</v>
      </c>
      <c r="T1212" s="10">
        <f t="shared" si="119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4"/>
        <v>101.1</v>
      </c>
      <c r="P1213">
        <f t="shared" si="115"/>
        <v>168.5</v>
      </c>
      <c r="Q1213" t="str">
        <f t="shared" si="116"/>
        <v>photography</v>
      </c>
      <c r="R1213" t="str">
        <f t="shared" si="117"/>
        <v>photobooks</v>
      </c>
      <c r="S1213" s="9">
        <f t="shared" si="118"/>
        <v>42515.866446759261</v>
      </c>
      <c r="T1213" s="10">
        <f t="shared" si="119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4"/>
        <v>129.04</v>
      </c>
      <c r="P1214">
        <f t="shared" si="115"/>
        <v>38.867469879518069</v>
      </c>
      <c r="Q1214" t="str">
        <f t="shared" si="116"/>
        <v>photography</v>
      </c>
      <c r="R1214" t="str">
        <f t="shared" si="117"/>
        <v>photobooks</v>
      </c>
      <c r="S1214" s="9">
        <f t="shared" si="118"/>
        <v>42318.950173611112</v>
      </c>
      <c r="T1214" s="10">
        <f t="shared" si="119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4"/>
        <v>102.23076923076924</v>
      </c>
      <c r="P1215">
        <f t="shared" si="115"/>
        <v>61.527777777777779</v>
      </c>
      <c r="Q1215" t="str">
        <f t="shared" si="116"/>
        <v>photography</v>
      </c>
      <c r="R1215" t="str">
        <f t="shared" si="117"/>
        <v>photobooks</v>
      </c>
      <c r="S1215" s="9">
        <f t="shared" si="118"/>
        <v>42731.755787037036</v>
      </c>
      <c r="T1215" s="10">
        <f t="shared" si="119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4"/>
        <v>131.80000000000001</v>
      </c>
      <c r="P1216">
        <f t="shared" si="115"/>
        <v>105.44</v>
      </c>
      <c r="Q1216" t="str">
        <f t="shared" si="116"/>
        <v>photography</v>
      </c>
      <c r="R1216" t="str">
        <f t="shared" si="117"/>
        <v>photobooks</v>
      </c>
      <c r="S1216" s="9">
        <f t="shared" si="118"/>
        <v>42104.840335648143</v>
      </c>
      <c r="T1216" s="10">
        <f t="shared" si="119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4"/>
        <v>786.0802000000001</v>
      </c>
      <c r="P1217">
        <f t="shared" si="115"/>
        <v>71.592003642987251</v>
      </c>
      <c r="Q1217" t="str">
        <f t="shared" si="116"/>
        <v>photography</v>
      </c>
      <c r="R1217" t="str">
        <f t="shared" si="117"/>
        <v>photobooks</v>
      </c>
      <c r="S1217" s="9">
        <f t="shared" si="118"/>
        <v>41759.923101851848</v>
      </c>
      <c r="T1217" s="10">
        <f t="shared" si="119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4"/>
        <v>145.70000000000002</v>
      </c>
      <c r="P1218">
        <f t="shared" si="115"/>
        <v>91.882882882882882</v>
      </c>
      <c r="Q1218" t="str">
        <f t="shared" si="116"/>
        <v>photography</v>
      </c>
      <c r="R1218" t="str">
        <f t="shared" si="117"/>
        <v>photobooks</v>
      </c>
      <c r="S1218" s="9">
        <f t="shared" si="118"/>
        <v>42247.616400462968</v>
      </c>
      <c r="T1218" s="10">
        <f t="shared" si="119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si="118"/>
        <v>42535.809490740736</v>
      </c>
      <c r="T1219" s="10">
        <f t="shared" si="11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ref="O1250:O1313" si="120">E1250/D1250*100</f>
        <v>151.63999999999999</v>
      </c>
      <c r="P1250">
        <f t="shared" ref="P1250:P1313" si="121">E1250/L1250</f>
        <v>64.254237288135599</v>
      </c>
      <c r="Q1250" t="str">
        <f t="shared" ref="Q1250:Q1313" si="122">LEFT(N1250,FIND("/",N1250)-1)</f>
        <v>music</v>
      </c>
      <c r="R1250" t="str">
        <f t="shared" ref="R1250:R1313" si="123">RIGHT(N1250,LEN(N1250)-FIND("/",N1250))</f>
        <v>rock</v>
      </c>
      <c r="S1250" s="9">
        <f t="shared" ref="S1250:S1313" si="124">(((J1250/60)/60)/24)+DATE(1970,1,1)</f>
        <v>41767.656863425924</v>
      </c>
      <c r="T1250" s="10">
        <f t="shared" ref="T1250:T1313" si="125"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20"/>
        <v>104.44</v>
      </c>
      <c r="P1251">
        <f t="shared" si="121"/>
        <v>64.46913580246914</v>
      </c>
      <c r="Q1251" t="str">
        <f t="shared" si="122"/>
        <v>music</v>
      </c>
      <c r="R1251" t="str">
        <f t="shared" si="123"/>
        <v>rock</v>
      </c>
      <c r="S1251" s="9">
        <f t="shared" si="124"/>
        <v>41067.74086805556</v>
      </c>
      <c r="T1251" s="10">
        <f t="shared" si="125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20"/>
        <v>200.15333333333331</v>
      </c>
      <c r="P1252">
        <f t="shared" si="121"/>
        <v>118.2007874015748</v>
      </c>
      <c r="Q1252" t="str">
        <f t="shared" si="122"/>
        <v>music</v>
      </c>
      <c r="R1252" t="str">
        <f t="shared" si="123"/>
        <v>rock</v>
      </c>
      <c r="S1252" s="9">
        <f t="shared" si="124"/>
        <v>41843.64271990741</v>
      </c>
      <c r="T1252" s="10">
        <f t="shared" si="125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20"/>
        <v>101.8</v>
      </c>
      <c r="P1253">
        <f t="shared" si="121"/>
        <v>82.540540540540547</v>
      </c>
      <c r="Q1253" t="str">
        <f t="shared" si="122"/>
        <v>music</v>
      </c>
      <c r="R1253" t="str">
        <f t="shared" si="123"/>
        <v>rock</v>
      </c>
      <c r="S1253" s="9">
        <f t="shared" si="124"/>
        <v>40751.814432870371</v>
      </c>
      <c r="T1253" s="10">
        <f t="shared" si="125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20"/>
        <v>137.65714285714284</v>
      </c>
      <c r="P1254">
        <f t="shared" si="121"/>
        <v>34.170212765957444</v>
      </c>
      <c r="Q1254" t="str">
        <f t="shared" si="122"/>
        <v>music</v>
      </c>
      <c r="R1254" t="str">
        <f t="shared" si="123"/>
        <v>rock</v>
      </c>
      <c r="S1254" s="9">
        <f t="shared" si="124"/>
        <v>41543.988067129627</v>
      </c>
      <c r="T1254" s="10">
        <f t="shared" si="125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20"/>
        <v>303833.2</v>
      </c>
      <c r="P1255">
        <f t="shared" si="121"/>
        <v>42.73322081575246</v>
      </c>
      <c r="Q1255" t="str">
        <f t="shared" si="122"/>
        <v>music</v>
      </c>
      <c r="R1255" t="str">
        <f t="shared" si="123"/>
        <v>rock</v>
      </c>
      <c r="S1255" s="9">
        <f t="shared" si="124"/>
        <v>41855.783645833333</v>
      </c>
      <c r="T1255" s="10">
        <f t="shared" si="125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20"/>
        <v>198.85074626865671</v>
      </c>
      <c r="P1256">
        <f t="shared" si="121"/>
        <v>94.489361702127653</v>
      </c>
      <c r="Q1256" t="str">
        <f t="shared" si="122"/>
        <v>music</v>
      </c>
      <c r="R1256" t="str">
        <f t="shared" si="123"/>
        <v>rock</v>
      </c>
      <c r="S1256" s="9">
        <f t="shared" si="124"/>
        <v>40487.621365740742</v>
      </c>
      <c r="T1256" s="10">
        <f t="shared" si="125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20"/>
        <v>202.36666666666667</v>
      </c>
      <c r="P1257">
        <f t="shared" si="121"/>
        <v>55.697247706422019</v>
      </c>
      <c r="Q1257" t="str">
        <f t="shared" si="122"/>
        <v>music</v>
      </c>
      <c r="R1257" t="str">
        <f t="shared" si="123"/>
        <v>rock</v>
      </c>
      <c r="S1257" s="9">
        <f t="shared" si="124"/>
        <v>41579.845509259263</v>
      </c>
      <c r="T1257" s="10">
        <f t="shared" si="125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20"/>
        <v>117.96376666666666</v>
      </c>
      <c r="P1258">
        <f t="shared" si="121"/>
        <v>98.030831024930734</v>
      </c>
      <c r="Q1258" t="str">
        <f t="shared" si="122"/>
        <v>music</v>
      </c>
      <c r="R1258" t="str">
        <f t="shared" si="123"/>
        <v>rock</v>
      </c>
      <c r="S1258" s="9">
        <f t="shared" si="124"/>
        <v>40921.919340277782</v>
      </c>
      <c r="T1258" s="10">
        <f t="shared" si="125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20"/>
        <v>294.72727272727275</v>
      </c>
      <c r="P1259">
        <f t="shared" si="121"/>
        <v>92.102272727272734</v>
      </c>
      <c r="Q1259" t="str">
        <f t="shared" si="122"/>
        <v>music</v>
      </c>
      <c r="R1259" t="str">
        <f t="shared" si="123"/>
        <v>rock</v>
      </c>
      <c r="S1259" s="9">
        <f t="shared" si="124"/>
        <v>40587.085532407407</v>
      </c>
      <c r="T1259" s="10">
        <f t="shared" si="125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20"/>
        <v>213.14633333333336</v>
      </c>
      <c r="P1260">
        <f t="shared" si="121"/>
        <v>38.175462686567165</v>
      </c>
      <c r="Q1260" t="str">
        <f t="shared" si="122"/>
        <v>music</v>
      </c>
      <c r="R1260" t="str">
        <f t="shared" si="123"/>
        <v>rock</v>
      </c>
      <c r="S1260" s="9">
        <f t="shared" si="124"/>
        <v>41487.611250000002</v>
      </c>
      <c r="T1260" s="10">
        <f t="shared" si="125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20"/>
        <v>104.24</v>
      </c>
      <c r="P1261">
        <f t="shared" si="121"/>
        <v>27.145833333333332</v>
      </c>
      <c r="Q1261" t="str">
        <f t="shared" si="122"/>
        <v>music</v>
      </c>
      <c r="R1261" t="str">
        <f t="shared" si="123"/>
        <v>rock</v>
      </c>
      <c r="S1261" s="9">
        <f t="shared" si="124"/>
        <v>41766.970648148148</v>
      </c>
      <c r="T1261" s="10">
        <f t="shared" si="125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20"/>
        <v>113.66666666666667</v>
      </c>
      <c r="P1262">
        <f t="shared" si="121"/>
        <v>50.689189189189186</v>
      </c>
      <c r="Q1262" t="str">
        <f t="shared" si="122"/>
        <v>music</v>
      </c>
      <c r="R1262" t="str">
        <f t="shared" si="123"/>
        <v>rock</v>
      </c>
      <c r="S1262" s="9">
        <f t="shared" si="124"/>
        <v>41666.842824074076</v>
      </c>
      <c r="T1262" s="10">
        <f t="shared" si="125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20"/>
        <v>101.25</v>
      </c>
      <c r="P1263">
        <f t="shared" si="121"/>
        <v>38.942307692307693</v>
      </c>
      <c r="Q1263" t="str">
        <f t="shared" si="122"/>
        <v>music</v>
      </c>
      <c r="R1263" t="str">
        <f t="shared" si="123"/>
        <v>rock</v>
      </c>
      <c r="S1263" s="9">
        <f t="shared" si="124"/>
        <v>41638.342905092592</v>
      </c>
      <c r="T1263" s="10">
        <f t="shared" si="125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20"/>
        <v>125.41538461538462</v>
      </c>
      <c r="P1264">
        <f t="shared" si="121"/>
        <v>77.638095238095232</v>
      </c>
      <c r="Q1264" t="str">
        <f t="shared" si="122"/>
        <v>music</v>
      </c>
      <c r="R1264" t="str">
        <f t="shared" si="123"/>
        <v>rock</v>
      </c>
      <c r="S1264" s="9">
        <f t="shared" si="124"/>
        <v>41656.762638888889</v>
      </c>
      <c r="T1264" s="10">
        <f t="shared" si="125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20"/>
        <v>119</v>
      </c>
      <c r="P1265">
        <f t="shared" si="121"/>
        <v>43.536585365853661</v>
      </c>
      <c r="Q1265" t="str">
        <f t="shared" si="122"/>
        <v>music</v>
      </c>
      <c r="R1265" t="str">
        <f t="shared" si="123"/>
        <v>rock</v>
      </c>
      <c r="S1265" s="9">
        <f t="shared" si="124"/>
        <v>41692.084143518521</v>
      </c>
      <c r="T1265" s="10">
        <f t="shared" si="125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20"/>
        <v>166.46153846153845</v>
      </c>
      <c r="P1266">
        <f t="shared" si="121"/>
        <v>31.823529411764707</v>
      </c>
      <c r="Q1266" t="str">
        <f t="shared" si="122"/>
        <v>music</v>
      </c>
      <c r="R1266" t="str">
        <f t="shared" si="123"/>
        <v>rock</v>
      </c>
      <c r="S1266" s="9">
        <f t="shared" si="124"/>
        <v>41547.662997685184</v>
      </c>
      <c r="T1266" s="10">
        <f t="shared" si="125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20"/>
        <v>119.14771428571429</v>
      </c>
      <c r="P1267">
        <f t="shared" si="121"/>
        <v>63.184393939393942</v>
      </c>
      <c r="Q1267" t="str">
        <f t="shared" si="122"/>
        <v>music</v>
      </c>
      <c r="R1267" t="str">
        <f t="shared" si="123"/>
        <v>rock</v>
      </c>
      <c r="S1267" s="9">
        <f t="shared" si="124"/>
        <v>40465.655266203699</v>
      </c>
      <c r="T1267" s="10">
        <f t="shared" si="125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20"/>
        <v>100.47368421052632</v>
      </c>
      <c r="P1268">
        <f t="shared" si="121"/>
        <v>190.9</v>
      </c>
      <c r="Q1268" t="str">
        <f t="shared" si="122"/>
        <v>music</v>
      </c>
      <c r="R1268" t="str">
        <f t="shared" si="123"/>
        <v>rock</v>
      </c>
      <c r="S1268" s="9">
        <f t="shared" si="124"/>
        <v>41620.87667824074</v>
      </c>
      <c r="T1268" s="10">
        <f t="shared" si="125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20"/>
        <v>101.8</v>
      </c>
      <c r="P1269">
        <f t="shared" si="121"/>
        <v>140.85534591194968</v>
      </c>
      <c r="Q1269" t="str">
        <f t="shared" si="122"/>
        <v>music</v>
      </c>
      <c r="R1269" t="str">
        <f t="shared" si="123"/>
        <v>rock</v>
      </c>
      <c r="S1269" s="9">
        <f t="shared" si="124"/>
        <v>41449.585162037038</v>
      </c>
      <c r="T1269" s="10">
        <f t="shared" si="125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20"/>
        <v>116.66666666666667</v>
      </c>
      <c r="P1270">
        <f t="shared" si="121"/>
        <v>76.92307692307692</v>
      </c>
      <c r="Q1270" t="str">
        <f t="shared" si="122"/>
        <v>music</v>
      </c>
      <c r="R1270" t="str">
        <f t="shared" si="123"/>
        <v>rock</v>
      </c>
      <c r="S1270" s="9">
        <f t="shared" si="124"/>
        <v>41507.845451388886</v>
      </c>
      <c r="T1270" s="10">
        <f t="shared" si="125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20"/>
        <v>108.64893617021276</v>
      </c>
      <c r="P1271">
        <f t="shared" si="121"/>
        <v>99.15533980582525</v>
      </c>
      <c r="Q1271" t="str">
        <f t="shared" si="122"/>
        <v>music</v>
      </c>
      <c r="R1271" t="str">
        <f t="shared" si="123"/>
        <v>rock</v>
      </c>
      <c r="S1271" s="9">
        <f t="shared" si="124"/>
        <v>42445.823055555549</v>
      </c>
      <c r="T1271" s="10">
        <f t="shared" si="125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20"/>
        <v>114.72</v>
      </c>
      <c r="P1272">
        <f t="shared" si="121"/>
        <v>67.881656804733723</v>
      </c>
      <c r="Q1272" t="str">
        <f t="shared" si="122"/>
        <v>music</v>
      </c>
      <c r="R1272" t="str">
        <f t="shared" si="123"/>
        <v>rock</v>
      </c>
      <c r="S1272" s="9">
        <f t="shared" si="124"/>
        <v>40933.856967592597</v>
      </c>
      <c r="T1272" s="10">
        <f t="shared" si="125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20"/>
        <v>101.8</v>
      </c>
      <c r="P1273">
        <f t="shared" si="121"/>
        <v>246.29032258064515</v>
      </c>
      <c r="Q1273" t="str">
        <f t="shared" si="122"/>
        <v>music</v>
      </c>
      <c r="R1273" t="str">
        <f t="shared" si="123"/>
        <v>rock</v>
      </c>
      <c r="S1273" s="9">
        <f t="shared" si="124"/>
        <v>41561.683553240742</v>
      </c>
      <c r="T1273" s="10">
        <f t="shared" si="125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20"/>
        <v>106</v>
      </c>
      <c r="P1274">
        <f t="shared" si="121"/>
        <v>189.28571428571428</v>
      </c>
      <c r="Q1274" t="str">
        <f t="shared" si="122"/>
        <v>music</v>
      </c>
      <c r="R1274" t="str">
        <f t="shared" si="123"/>
        <v>rock</v>
      </c>
      <c r="S1274" s="9">
        <f t="shared" si="124"/>
        <v>40274.745127314818</v>
      </c>
      <c r="T1274" s="10">
        <f t="shared" si="125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20"/>
        <v>103.49999999999999</v>
      </c>
      <c r="P1275">
        <f t="shared" si="121"/>
        <v>76.666666666666671</v>
      </c>
      <c r="Q1275" t="str">
        <f t="shared" si="122"/>
        <v>music</v>
      </c>
      <c r="R1275" t="str">
        <f t="shared" si="123"/>
        <v>rock</v>
      </c>
      <c r="S1275" s="9">
        <f t="shared" si="124"/>
        <v>41852.730219907404</v>
      </c>
      <c r="T1275" s="10">
        <f t="shared" si="125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20"/>
        <v>154.97535999999999</v>
      </c>
      <c r="P1276">
        <f t="shared" si="121"/>
        <v>82.963254817987149</v>
      </c>
      <c r="Q1276" t="str">
        <f t="shared" si="122"/>
        <v>music</v>
      </c>
      <c r="R1276" t="str">
        <f t="shared" si="123"/>
        <v>rock</v>
      </c>
      <c r="S1276" s="9">
        <f t="shared" si="124"/>
        <v>41116.690104166664</v>
      </c>
      <c r="T1276" s="10">
        <f t="shared" si="125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20"/>
        <v>162.14066666666668</v>
      </c>
      <c r="P1277">
        <f t="shared" si="121"/>
        <v>62.522107969151669</v>
      </c>
      <c r="Q1277" t="str">
        <f t="shared" si="122"/>
        <v>music</v>
      </c>
      <c r="R1277" t="str">
        <f t="shared" si="123"/>
        <v>rock</v>
      </c>
      <c r="S1277" s="9">
        <f t="shared" si="124"/>
        <v>41458.867905092593</v>
      </c>
      <c r="T1277" s="10">
        <f t="shared" si="125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20"/>
        <v>104.42100000000001</v>
      </c>
      <c r="P1278">
        <f t="shared" si="121"/>
        <v>46.06808823529412</v>
      </c>
      <c r="Q1278" t="str">
        <f t="shared" si="122"/>
        <v>music</v>
      </c>
      <c r="R1278" t="str">
        <f t="shared" si="123"/>
        <v>rock</v>
      </c>
      <c r="S1278" s="9">
        <f t="shared" si="124"/>
        <v>40007.704247685186</v>
      </c>
      <c r="T1278" s="10">
        <f t="shared" si="125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20"/>
        <v>106.12433333333333</v>
      </c>
      <c r="P1279">
        <f t="shared" si="121"/>
        <v>38.543946731234868</v>
      </c>
      <c r="Q1279" t="str">
        <f t="shared" si="122"/>
        <v>music</v>
      </c>
      <c r="R1279" t="str">
        <f t="shared" si="123"/>
        <v>rock</v>
      </c>
      <c r="S1279" s="9">
        <f t="shared" si="124"/>
        <v>41121.561886574076</v>
      </c>
      <c r="T1279" s="10">
        <f t="shared" si="125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20"/>
        <v>154.93846153846152</v>
      </c>
      <c r="P1280">
        <f t="shared" si="121"/>
        <v>53.005263157894738</v>
      </c>
      <c r="Q1280" t="str">
        <f t="shared" si="122"/>
        <v>music</v>
      </c>
      <c r="R1280" t="str">
        <f t="shared" si="123"/>
        <v>rock</v>
      </c>
      <c r="S1280" s="9">
        <f t="shared" si="124"/>
        <v>41786.555162037039</v>
      </c>
      <c r="T1280" s="10">
        <f t="shared" si="125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20"/>
        <v>110.77157238734421</v>
      </c>
      <c r="P1281">
        <f t="shared" si="121"/>
        <v>73.355396825396824</v>
      </c>
      <c r="Q1281" t="str">
        <f t="shared" si="122"/>
        <v>music</v>
      </c>
      <c r="R1281" t="str">
        <f t="shared" si="123"/>
        <v>rock</v>
      </c>
      <c r="S1281" s="9">
        <f t="shared" si="124"/>
        <v>41682.099189814813</v>
      </c>
      <c r="T1281" s="10">
        <f t="shared" si="125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20"/>
        <v>110.91186666666665</v>
      </c>
      <c r="P1282">
        <f t="shared" si="121"/>
        <v>127.97523076923076</v>
      </c>
      <c r="Q1282" t="str">
        <f t="shared" si="122"/>
        <v>music</v>
      </c>
      <c r="R1282" t="str">
        <f t="shared" si="123"/>
        <v>rock</v>
      </c>
      <c r="S1282" s="9">
        <f t="shared" si="124"/>
        <v>40513.757569444446</v>
      </c>
      <c r="T1282" s="10">
        <f t="shared" si="125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si="124"/>
        <v>41463.743472222224</v>
      </c>
      <c r="T1283" s="10">
        <f t="shared" si="125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ref="O1314:O1377" si="126">E1314/D1314*100</f>
        <v>0.60869565217391308</v>
      </c>
      <c r="P1314">
        <f t="shared" ref="P1314:P1377" si="127">E1314/L1314</f>
        <v>28</v>
      </c>
      <c r="Q1314" t="str">
        <f t="shared" ref="Q1314:Q1377" si="128">LEFT(N1314,FIND("/",N1314)-1)</f>
        <v>technology</v>
      </c>
      <c r="R1314" t="str">
        <f t="shared" ref="R1314:R1377" si="129">RIGHT(N1314,LEN(N1314)-FIND("/",N1314))</f>
        <v>wearables</v>
      </c>
      <c r="S1314" s="9">
        <f t="shared" ref="S1314:S1377" si="130">(((J1314/60)/60)/24)+DATE(1970,1,1)</f>
        <v>42082.702800925923</v>
      </c>
      <c r="T1314" s="10">
        <f t="shared" ref="T1314:T1377" si="131"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6"/>
        <v>31.114999999999998</v>
      </c>
      <c r="P1315">
        <f t="shared" si="127"/>
        <v>102.01639344262296</v>
      </c>
      <c r="Q1315" t="str">
        <f t="shared" si="128"/>
        <v>technology</v>
      </c>
      <c r="R1315" t="str">
        <f t="shared" si="129"/>
        <v>wearables</v>
      </c>
      <c r="S1315" s="9">
        <f t="shared" si="130"/>
        <v>42402.709652777776</v>
      </c>
      <c r="T1315" s="10">
        <f t="shared" si="13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6"/>
        <v>1.1266666666666667</v>
      </c>
      <c r="P1316">
        <f t="shared" si="127"/>
        <v>184.36363636363637</v>
      </c>
      <c r="Q1316" t="str">
        <f t="shared" si="128"/>
        <v>technology</v>
      </c>
      <c r="R1316" t="str">
        <f t="shared" si="129"/>
        <v>wearables</v>
      </c>
      <c r="S1316" s="9">
        <f t="shared" si="130"/>
        <v>42604.669675925921</v>
      </c>
      <c r="T1316" s="10">
        <f t="shared" si="13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6"/>
        <v>40.404000000000003</v>
      </c>
      <c r="P1317">
        <f t="shared" si="127"/>
        <v>162.91935483870967</v>
      </c>
      <c r="Q1317" t="str">
        <f t="shared" si="128"/>
        <v>technology</v>
      </c>
      <c r="R1317" t="str">
        <f t="shared" si="129"/>
        <v>wearables</v>
      </c>
      <c r="S1317" s="9">
        <f t="shared" si="130"/>
        <v>42278.498240740737</v>
      </c>
      <c r="T1317" s="10">
        <f t="shared" si="13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6"/>
        <v>1.3333333333333333E-3</v>
      </c>
      <c r="P1318">
        <f t="shared" si="127"/>
        <v>1</v>
      </c>
      <c r="Q1318" t="str">
        <f t="shared" si="128"/>
        <v>technology</v>
      </c>
      <c r="R1318" t="str">
        <f t="shared" si="129"/>
        <v>wearables</v>
      </c>
      <c r="S1318" s="9">
        <f t="shared" si="130"/>
        <v>42393.961909722217</v>
      </c>
      <c r="T1318" s="10">
        <f t="shared" si="13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6"/>
        <v>5.7334999999999994</v>
      </c>
      <c r="P1319">
        <f t="shared" si="127"/>
        <v>603.52631578947364</v>
      </c>
      <c r="Q1319" t="str">
        <f t="shared" si="128"/>
        <v>technology</v>
      </c>
      <c r="R1319" t="str">
        <f t="shared" si="129"/>
        <v>wearables</v>
      </c>
      <c r="S1319" s="9">
        <f t="shared" si="130"/>
        <v>42520.235486111109</v>
      </c>
      <c r="T1319" s="10">
        <f t="shared" si="13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6"/>
        <v>15.324999999999999</v>
      </c>
      <c r="P1320">
        <f t="shared" si="127"/>
        <v>45.407407407407405</v>
      </c>
      <c r="Q1320" t="str">
        <f t="shared" si="128"/>
        <v>technology</v>
      </c>
      <c r="R1320" t="str">
        <f t="shared" si="129"/>
        <v>wearables</v>
      </c>
      <c r="S1320" s="9">
        <f t="shared" si="130"/>
        <v>41985.043657407412</v>
      </c>
      <c r="T1320" s="10">
        <f t="shared" si="13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6"/>
        <v>15.103448275862069</v>
      </c>
      <c r="P1321">
        <f t="shared" si="127"/>
        <v>97.333333333333329</v>
      </c>
      <c r="Q1321" t="str">
        <f t="shared" si="128"/>
        <v>technology</v>
      </c>
      <c r="R1321" t="str">
        <f t="shared" si="129"/>
        <v>wearables</v>
      </c>
      <c r="S1321" s="9">
        <f t="shared" si="130"/>
        <v>41816.812094907407</v>
      </c>
      <c r="T1321" s="10">
        <f t="shared" si="13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6"/>
        <v>0.503</v>
      </c>
      <c r="P1322">
        <f t="shared" si="127"/>
        <v>167.66666666666666</v>
      </c>
      <c r="Q1322" t="str">
        <f t="shared" si="128"/>
        <v>technology</v>
      </c>
      <c r="R1322" t="str">
        <f t="shared" si="129"/>
        <v>wearables</v>
      </c>
      <c r="S1322" s="9">
        <f t="shared" si="130"/>
        <v>42705.690347222218</v>
      </c>
      <c r="T1322" s="10">
        <f t="shared" si="13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6"/>
        <v>1.3028138528138529</v>
      </c>
      <c r="P1323">
        <f t="shared" si="127"/>
        <v>859.85714285714289</v>
      </c>
      <c r="Q1323" t="str">
        <f t="shared" si="128"/>
        <v>technology</v>
      </c>
      <c r="R1323" t="str">
        <f t="shared" si="129"/>
        <v>wearables</v>
      </c>
      <c r="S1323" s="9">
        <f t="shared" si="130"/>
        <v>42697.74927083333</v>
      </c>
      <c r="T1323" s="10">
        <f t="shared" si="13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6"/>
        <v>0.30285714285714288</v>
      </c>
      <c r="P1324">
        <f t="shared" si="127"/>
        <v>26.5</v>
      </c>
      <c r="Q1324" t="str">
        <f t="shared" si="128"/>
        <v>technology</v>
      </c>
      <c r="R1324" t="str">
        <f t="shared" si="129"/>
        <v>wearables</v>
      </c>
      <c r="S1324" s="9">
        <f t="shared" si="130"/>
        <v>42115.656539351854</v>
      </c>
      <c r="T1324" s="10">
        <f t="shared" si="13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6"/>
        <v>8.8800000000000008</v>
      </c>
      <c r="P1325">
        <f t="shared" si="127"/>
        <v>30.272727272727273</v>
      </c>
      <c r="Q1325" t="str">
        <f t="shared" si="128"/>
        <v>technology</v>
      </c>
      <c r="R1325" t="str">
        <f t="shared" si="129"/>
        <v>wearables</v>
      </c>
      <c r="S1325" s="9">
        <f t="shared" si="130"/>
        <v>42451.698449074072</v>
      </c>
      <c r="T1325" s="10">
        <f t="shared" si="13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6"/>
        <v>9.84</v>
      </c>
      <c r="P1326">
        <f t="shared" si="127"/>
        <v>54.666666666666664</v>
      </c>
      <c r="Q1326" t="str">
        <f t="shared" si="128"/>
        <v>technology</v>
      </c>
      <c r="R1326" t="str">
        <f t="shared" si="129"/>
        <v>wearables</v>
      </c>
      <c r="S1326" s="9">
        <f t="shared" si="130"/>
        <v>42626.633703703701</v>
      </c>
      <c r="T1326" s="10">
        <f t="shared" si="13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6"/>
        <v>2.4299999999999997</v>
      </c>
      <c r="P1327">
        <f t="shared" si="127"/>
        <v>60.75</v>
      </c>
      <c r="Q1327" t="str">
        <f t="shared" si="128"/>
        <v>technology</v>
      </c>
      <c r="R1327" t="str">
        <f t="shared" si="129"/>
        <v>wearables</v>
      </c>
      <c r="S1327" s="9">
        <f t="shared" si="130"/>
        <v>42704.086053240739</v>
      </c>
      <c r="T1327" s="10">
        <f t="shared" si="13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6"/>
        <v>1.1299999999999999</v>
      </c>
      <c r="P1328">
        <f t="shared" si="127"/>
        <v>102.72727272727273</v>
      </c>
      <c r="Q1328" t="str">
        <f t="shared" si="128"/>
        <v>technology</v>
      </c>
      <c r="R1328" t="str">
        <f t="shared" si="129"/>
        <v>wearables</v>
      </c>
      <c r="S1328" s="9">
        <f t="shared" si="130"/>
        <v>41974.791990740734</v>
      </c>
      <c r="T1328" s="10">
        <f t="shared" si="13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6"/>
        <v>3.5520833333333335</v>
      </c>
      <c r="P1329">
        <f t="shared" si="127"/>
        <v>41.585365853658537</v>
      </c>
      <c r="Q1329" t="str">
        <f t="shared" si="128"/>
        <v>technology</v>
      </c>
      <c r="R1329" t="str">
        <f t="shared" si="129"/>
        <v>wearables</v>
      </c>
      <c r="S1329" s="9">
        <f t="shared" si="130"/>
        <v>42123.678645833337</v>
      </c>
      <c r="T1329" s="10">
        <f t="shared" si="13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6"/>
        <v>2.3306666666666667</v>
      </c>
      <c r="P1330">
        <f t="shared" si="127"/>
        <v>116.53333333333333</v>
      </c>
      <c r="Q1330" t="str">
        <f t="shared" si="128"/>
        <v>technology</v>
      </c>
      <c r="R1330" t="str">
        <f t="shared" si="129"/>
        <v>wearables</v>
      </c>
      <c r="S1330" s="9">
        <f t="shared" si="130"/>
        <v>42612.642754629633</v>
      </c>
      <c r="T1330" s="10">
        <f t="shared" si="13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6"/>
        <v>0.81600000000000006</v>
      </c>
      <c r="P1331">
        <f t="shared" si="127"/>
        <v>45.333333333333336</v>
      </c>
      <c r="Q1331" t="str">
        <f t="shared" si="128"/>
        <v>technology</v>
      </c>
      <c r="R1331" t="str">
        <f t="shared" si="129"/>
        <v>wearables</v>
      </c>
      <c r="S1331" s="9">
        <f t="shared" si="130"/>
        <v>41935.221585648149</v>
      </c>
      <c r="T1331" s="10">
        <f t="shared" si="13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6"/>
        <v>22.494285714285713</v>
      </c>
      <c r="P1332">
        <f t="shared" si="127"/>
        <v>157.46</v>
      </c>
      <c r="Q1332" t="str">
        <f t="shared" si="128"/>
        <v>technology</v>
      </c>
      <c r="R1332" t="str">
        <f t="shared" si="129"/>
        <v>wearables</v>
      </c>
      <c r="S1332" s="9">
        <f t="shared" si="130"/>
        <v>42522.276724537034</v>
      </c>
      <c r="T1332" s="10">
        <f t="shared" si="13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6"/>
        <v>1.3668</v>
      </c>
      <c r="P1333">
        <f t="shared" si="127"/>
        <v>100.5</v>
      </c>
      <c r="Q1333" t="str">
        <f t="shared" si="128"/>
        <v>technology</v>
      </c>
      <c r="R1333" t="str">
        <f t="shared" si="129"/>
        <v>wearables</v>
      </c>
      <c r="S1333" s="9">
        <f t="shared" si="130"/>
        <v>42569.50409722222</v>
      </c>
      <c r="T1333" s="10">
        <f t="shared" si="13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6"/>
        <v>0</v>
      </c>
      <c r="P1334" t="e">
        <f t="shared" si="127"/>
        <v>#DIV/0!</v>
      </c>
      <c r="Q1334" t="str">
        <f t="shared" si="128"/>
        <v>technology</v>
      </c>
      <c r="R1334" t="str">
        <f t="shared" si="129"/>
        <v>wearables</v>
      </c>
      <c r="S1334" s="9">
        <f t="shared" si="130"/>
        <v>42732.060277777782</v>
      </c>
      <c r="T1334" s="10">
        <f t="shared" si="13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6"/>
        <v>0</v>
      </c>
      <c r="P1335" t="e">
        <f t="shared" si="127"/>
        <v>#DIV/0!</v>
      </c>
      <c r="Q1335" t="str">
        <f t="shared" si="128"/>
        <v>technology</v>
      </c>
      <c r="R1335" t="str">
        <f t="shared" si="129"/>
        <v>wearables</v>
      </c>
      <c r="S1335" s="9">
        <f t="shared" si="130"/>
        <v>41806.106770833336</v>
      </c>
      <c r="T1335" s="10">
        <f t="shared" si="13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6"/>
        <v>10.754135338345865</v>
      </c>
      <c r="P1336">
        <f t="shared" si="127"/>
        <v>51.822463768115945</v>
      </c>
      <c r="Q1336" t="str">
        <f t="shared" si="128"/>
        <v>technology</v>
      </c>
      <c r="R1336" t="str">
        <f t="shared" si="129"/>
        <v>wearables</v>
      </c>
      <c r="S1336" s="9">
        <f t="shared" si="130"/>
        <v>42410.774155092593</v>
      </c>
      <c r="T1336" s="10">
        <f t="shared" si="13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6"/>
        <v>19.759999999999998</v>
      </c>
      <c r="P1337">
        <f t="shared" si="127"/>
        <v>308.75</v>
      </c>
      <c r="Q1337" t="str">
        <f t="shared" si="128"/>
        <v>technology</v>
      </c>
      <c r="R1337" t="str">
        <f t="shared" si="129"/>
        <v>wearables</v>
      </c>
      <c r="S1337" s="9">
        <f t="shared" si="130"/>
        <v>42313.936365740738</v>
      </c>
      <c r="T1337" s="10">
        <f t="shared" si="13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6"/>
        <v>84.946999999999989</v>
      </c>
      <c r="P1338">
        <f t="shared" si="127"/>
        <v>379.22767857142856</v>
      </c>
      <c r="Q1338" t="str">
        <f t="shared" si="128"/>
        <v>technology</v>
      </c>
      <c r="R1338" t="str">
        <f t="shared" si="129"/>
        <v>wearables</v>
      </c>
      <c r="S1338" s="9">
        <f t="shared" si="130"/>
        <v>41955.863750000004</v>
      </c>
      <c r="T1338" s="10">
        <f t="shared" si="13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6"/>
        <v>49.381999999999998</v>
      </c>
      <c r="P1339">
        <f t="shared" si="127"/>
        <v>176.36428571428573</v>
      </c>
      <c r="Q1339" t="str">
        <f t="shared" si="128"/>
        <v>technology</v>
      </c>
      <c r="R1339" t="str">
        <f t="shared" si="129"/>
        <v>wearables</v>
      </c>
      <c r="S1339" s="9">
        <f t="shared" si="130"/>
        <v>42767.577303240745</v>
      </c>
      <c r="T1339" s="10">
        <f t="shared" si="13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6"/>
        <v>3.3033333333333332</v>
      </c>
      <c r="P1340">
        <f t="shared" si="127"/>
        <v>66.066666666666663</v>
      </c>
      <c r="Q1340" t="str">
        <f t="shared" si="128"/>
        <v>technology</v>
      </c>
      <c r="R1340" t="str">
        <f t="shared" si="129"/>
        <v>wearables</v>
      </c>
      <c r="S1340" s="9">
        <f t="shared" si="130"/>
        <v>42188.803622685184</v>
      </c>
      <c r="T1340" s="10">
        <f t="shared" si="13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6"/>
        <v>6.6339999999999995</v>
      </c>
      <c r="P1341">
        <f t="shared" si="127"/>
        <v>89.648648648648646</v>
      </c>
      <c r="Q1341" t="str">
        <f t="shared" si="128"/>
        <v>technology</v>
      </c>
      <c r="R1341" t="str">
        <f t="shared" si="129"/>
        <v>wearables</v>
      </c>
      <c r="S1341" s="9">
        <f t="shared" si="130"/>
        <v>41936.647164351853</v>
      </c>
      <c r="T1341" s="10">
        <f t="shared" si="13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6"/>
        <v>0</v>
      </c>
      <c r="P1342" t="e">
        <f t="shared" si="127"/>
        <v>#DIV/0!</v>
      </c>
      <c r="Q1342" t="str">
        <f t="shared" si="128"/>
        <v>technology</v>
      </c>
      <c r="R1342" t="str">
        <f t="shared" si="129"/>
        <v>wearables</v>
      </c>
      <c r="S1342" s="9">
        <f t="shared" si="130"/>
        <v>41836.595520833333</v>
      </c>
      <c r="T1342" s="10">
        <f t="shared" si="13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6"/>
        <v>70.36</v>
      </c>
      <c r="P1343">
        <f t="shared" si="127"/>
        <v>382.39130434782606</v>
      </c>
      <c r="Q1343" t="str">
        <f t="shared" si="128"/>
        <v>technology</v>
      </c>
      <c r="R1343" t="str">
        <f t="shared" si="129"/>
        <v>wearables</v>
      </c>
      <c r="S1343" s="9">
        <f t="shared" si="130"/>
        <v>42612.624039351853</v>
      </c>
      <c r="T1343" s="10">
        <f t="shared" si="13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6"/>
        <v>0.2</v>
      </c>
      <c r="P1344">
        <f t="shared" si="127"/>
        <v>100</v>
      </c>
      <c r="Q1344" t="str">
        <f t="shared" si="128"/>
        <v>technology</v>
      </c>
      <c r="R1344" t="str">
        <f t="shared" si="129"/>
        <v>wearables</v>
      </c>
      <c r="S1344" s="9">
        <f t="shared" si="130"/>
        <v>42172.816423611104</v>
      </c>
      <c r="T1344" s="10">
        <f t="shared" si="13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6"/>
        <v>102.298</v>
      </c>
      <c r="P1345">
        <f t="shared" si="127"/>
        <v>158.35603715170279</v>
      </c>
      <c r="Q1345" t="str">
        <f t="shared" si="128"/>
        <v>technology</v>
      </c>
      <c r="R1345" t="str">
        <f t="shared" si="129"/>
        <v>wearables</v>
      </c>
      <c r="S1345" s="9">
        <f t="shared" si="130"/>
        <v>42542.526423611111</v>
      </c>
      <c r="T1345" s="10">
        <f t="shared" si="13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6"/>
        <v>377.73333333333335</v>
      </c>
      <c r="P1346">
        <f t="shared" si="127"/>
        <v>40.762589928057551</v>
      </c>
      <c r="Q1346" t="str">
        <f t="shared" si="128"/>
        <v>publishing</v>
      </c>
      <c r="R1346" t="str">
        <f t="shared" si="129"/>
        <v>nonfiction</v>
      </c>
      <c r="S1346" s="9">
        <f t="shared" si="130"/>
        <v>42522.789803240739</v>
      </c>
      <c r="T1346" s="10">
        <f t="shared" si="13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si="130"/>
        <v>41799.814340277779</v>
      </c>
      <c r="T1347" s="10">
        <f t="shared" si="131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ref="O1378:O1441" si="132">E1378/D1378*100</f>
        <v>252.48648648648651</v>
      </c>
      <c r="P1378">
        <f t="shared" ref="P1378:P1441" si="133">E1378/L1378</f>
        <v>55.607142857142854</v>
      </c>
      <c r="Q1378" t="str">
        <f t="shared" ref="Q1378:Q1441" si="134">LEFT(N1378,FIND("/",N1378)-1)</f>
        <v>music</v>
      </c>
      <c r="R1378" t="str">
        <f t="shared" ref="R1378:R1441" si="135">RIGHT(N1378,LEN(N1378)-FIND("/",N1378))</f>
        <v>rock</v>
      </c>
      <c r="S1378" s="9">
        <f t="shared" ref="S1378:S1441" si="136">(((J1378/60)/60)/24)+DATE(1970,1,1)</f>
        <v>42677.669050925921</v>
      </c>
      <c r="T1378" s="10">
        <f t="shared" ref="T1378:T1441" si="137"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2"/>
        <v>116.15384615384616</v>
      </c>
      <c r="P1379">
        <f t="shared" si="133"/>
        <v>48.70967741935484</v>
      </c>
      <c r="Q1379" t="str">
        <f t="shared" si="134"/>
        <v>music</v>
      </c>
      <c r="R1379" t="str">
        <f t="shared" si="135"/>
        <v>rock</v>
      </c>
      <c r="S1379" s="9">
        <f t="shared" si="136"/>
        <v>42747.219560185185</v>
      </c>
      <c r="T1379" s="10">
        <f t="shared" si="13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2"/>
        <v>203.35000000000002</v>
      </c>
      <c r="P1380">
        <f t="shared" si="133"/>
        <v>30.578947368421051</v>
      </c>
      <c r="Q1380" t="str">
        <f t="shared" si="134"/>
        <v>music</v>
      </c>
      <c r="R1380" t="str">
        <f t="shared" si="135"/>
        <v>rock</v>
      </c>
      <c r="S1380" s="9">
        <f t="shared" si="136"/>
        <v>42568.759374999994</v>
      </c>
      <c r="T1380" s="10">
        <f t="shared" si="13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2"/>
        <v>111.60000000000001</v>
      </c>
      <c r="P1381">
        <f t="shared" si="133"/>
        <v>73.907284768211923</v>
      </c>
      <c r="Q1381" t="str">
        <f t="shared" si="134"/>
        <v>music</v>
      </c>
      <c r="R1381" t="str">
        <f t="shared" si="135"/>
        <v>rock</v>
      </c>
      <c r="S1381" s="9">
        <f t="shared" si="136"/>
        <v>42130.491620370376</v>
      </c>
      <c r="T1381" s="10">
        <f t="shared" si="13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2"/>
        <v>424</v>
      </c>
      <c r="P1382">
        <f t="shared" si="133"/>
        <v>21.2</v>
      </c>
      <c r="Q1382" t="str">
        <f t="shared" si="134"/>
        <v>music</v>
      </c>
      <c r="R1382" t="str">
        <f t="shared" si="135"/>
        <v>rock</v>
      </c>
      <c r="S1382" s="9">
        <f t="shared" si="136"/>
        <v>42141.762800925921</v>
      </c>
      <c r="T1382" s="10">
        <f t="shared" si="13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2"/>
        <v>107.1</v>
      </c>
      <c r="P1383">
        <f t="shared" si="133"/>
        <v>73.356164383561648</v>
      </c>
      <c r="Q1383" t="str">
        <f t="shared" si="134"/>
        <v>music</v>
      </c>
      <c r="R1383" t="str">
        <f t="shared" si="135"/>
        <v>rock</v>
      </c>
      <c r="S1383" s="9">
        <f t="shared" si="136"/>
        <v>42703.214409722219</v>
      </c>
      <c r="T1383" s="10">
        <f t="shared" si="13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2"/>
        <v>104.3625</v>
      </c>
      <c r="P1384">
        <f t="shared" si="133"/>
        <v>56.412162162162161</v>
      </c>
      <c r="Q1384" t="str">
        <f t="shared" si="134"/>
        <v>music</v>
      </c>
      <c r="R1384" t="str">
        <f t="shared" si="135"/>
        <v>rock</v>
      </c>
      <c r="S1384" s="9">
        <f t="shared" si="136"/>
        <v>41370.800185185188</v>
      </c>
      <c r="T1384" s="10">
        <f t="shared" si="13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2"/>
        <v>212.40909090909091</v>
      </c>
      <c r="P1385">
        <f t="shared" si="133"/>
        <v>50.247311827956992</v>
      </c>
      <c r="Q1385" t="str">
        <f t="shared" si="134"/>
        <v>music</v>
      </c>
      <c r="R1385" t="str">
        <f t="shared" si="135"/>
        <v>rock</v>
      </c>
      <c r="S1385" s="9">
        <f t="shared" si="136"/>
        <v>42707.074976851851</v>
      </c>
      <c r="T1385" s="10">
        <f t="shared" si="13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2"/>
        <v>124.08571428571429</v>
      </c>
      <c r="P1386">
        <f t="shared" si="133"/>
        <v>68.936507936507937</v>
      </c>
      <c r="Q1386" t="str">
        <f t="shared" si="134"/>
        <v>music</v>
      </c>
      <c r="R1386" t="str">
        <f t="shared" si="135"/>
        <v>rock</v>
      </c>
      <c r="S1386" s="9">
        <f t="shared" si="136"/>
        <v>42160.735208333332</v>
      </c>
      <c r="T1386" s="10">
        <f t="shared" si="13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2"/>
        <v>110.406125</v>
      </c>
      <c r="P1387">
        <f t="shared" si="133"/>
        <v>65.914104477611943</v>
      </c>
      <c r="Q1387" t="str">
        <f t="shared" si="134"/>
        <v>music</v>
      </c>
      <c r="R1387" t="str">
        <f t="shared" si="135"/>
        <v>rock</v>
      </c>
      <c r="S1387" s="9">
        <f t="shared" si="136"/>
        <v>42433.688900462963</v>
      </c>
      <c r="T1387" s="10">
        <f t="shared" si="13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2"/>
        <v>218.75</v>
      </c>
      <c r="P1388">
        <f t="shared" si="133"/>
        <v>62.5</v>
      </c>
      <c r="Q1388" t="str">
        <f t="shared" si="134"/>
        <v>music</v>
      </c>
      <c r="R1388" t="str">
        <f t="shared" si="135"/>
        <v>rock</v>
      </c>
      <c r="S1388" s="9">
        <f t="shared" si="136"/>
        <v>42184.646863425922</v>
      </c>
      <c r="T1388" s="10">
        <f t="shared" si="13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2"/>
        <v>136.625</v>
      </c>
      <c r="P1389">
        <f t="shared" si="133"/>
        <v>70.064102564102569</v>
      </c>
      <c r="Q1389" t="str">
        <f t="shared" si="134"/>
        <v>music</v>
      </c>
      <c r="R1389" t="str">
        <f t="shared" si="135"/>
        <v>rock</v>
      </c>
      <c r="S1389" s="9">
        <f t="shared" si="136"/>
        <v>42126.92123842593</v>
      </c>
      <c r="T1389" s="10">
        <f t="shared" si="13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2"/>
        <v>134.8074</v>
      </c>
      <c r="P1390">
        <f t="shared" si="133"/>
        <v>60.181874999999998</v>
      </c>
      <c r="Q1390" t="str">
        <f t="shared" si="134"/>
        <v>music</v>
      </c>
      <c r="R1390" t="str">
        <f t="shared" si="135"/>
        <v>rock</v>
      </c>
      <c r="S1390" s="9">
        <f t="shared" si="136"/>
        <v>42634.614780092597</v>
      </c>
      <c r="T1390" s="10">
        <f t="shared" si="13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2"/>
        <v>145.4</v>
      </c>
      <c r="P1391">
        <f t="shared" si="133"/>
        <v>21.382352941176471</v>
      </c>
      <c r="Q1391" t="str">
        <f t="shared" si="134"/>
        <v>music</v>
      </c>
      <c r="R1391" t="str">
        <f t="shared" si="135"/>
        <v>rock</v>
      </c>
      <c r="S1391" s="9">
        <f t="shared" si="136"/>
        <v>42565.480983796297</v>
      </c>
      <c r="T1391" s="10">
        <f t="shared" si="13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2"/>
        <v>109.10714285714285</v>
      </c>
      <c r="P1392">
        <f t="shared" si="133"/>
        <v>160.78947368421052</v>
      </c>
      <c r="Q1392" t="str">
        <f t="shared" si="134"/>
        <v>music</v>
      </c>
      <c r="R1392" t="str">
        <f t="shared" si="135"/>
        <v>rock</v>
      </c>
      <c r="S1392" s="9">
        <f t="shared" si="136"/>
        <v>42087.803310185183</v>
      </c>
      <c r="T1392" s="10">
        <f t="shared" si="13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2"/>
        <v>110.2</v>
      </c>
      <c r="P1393">
        <f t="shared" si="133"/>
        <v>42.384615384615387</v>
      </c>
      <c r="Q1393" t="str">
        <f t="shared" si="134"/>
        <v>music</v>
      </c>
      <c r="R1393" t="str">
        <f t="shared" si="135"/>
        <v>rock</v>
      </c>
      <c r="S1393" s="9">
        <f t="shared" si="136"/>
        <v>42193.650671296295</v>
      </c>
      <c r="T1393" s="10">
        <f t="shared" si="13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2"/>
        <v>113.64000000000001</v>
      </c>
      <c r="P1394">
        <f t="shared" si="133"/>
        <v>27.317307692307693</v>
      </c>
      <c r="Q1394" t="str">
        <f t="shared" si="134"/>
        <v>music</v>
      </c>
      <c r="R1394" t="str">
        <f t="shared" si="135"/>
        <v>rock</v>
      </c>
      <c r="S1394" s="9">
        <f t="shared" si="136"/>
        <v>42401.154930555553</v>
      </c>
      <c r="T1394" s="10">
        <f t="shared" si="13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2"/>
        <v>102.35000000000001</v>
      </c>
      <c r="P1395">
        <f t="shared" si="133"/>
        <v>196.82692307692307</v>
      </c>
      <c r="Q1395" t="str">
        <f t="shared" si="134"/>
        <v>music</v>
      </c>
      <c r="R1395" t="str">
        <f t="shared" si="135"/>
        <v>rock</v>
      </c>
      <c r="S1395" s="9">
        <f t="shared" si="136"/>
        <v>42553.681979166664</v>
      </c>
      <c r="T1395" s="10">
        <f t="shared" si="13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2"/>
        <v>122.13333333333334</v>
      </c>
      <c r="P1396">
        <f t="shared" si="133"/>
        <v>53.882352941176471</v>
      </c>
      <c r="Q1396" t="str">
        <f t="shared" si="134"/>
        <v>music</v>
      </c>
      <c r="R1396" t="str">
        <f t="shared" si="135"/>
        <v>rock</v>
      </c>
      <c r="S1396" s="9">
        <f t="shared" si="136"/>
        <v>42752.144976851851</v>
      </c>
      <c r="T1396" s="10">
        <f t="shared" si="13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2"/>
        <v>111.88571428571427</v>
      </c>
      <c r="P1397">
        <f t="shared" si="133"/>
        <v>47.756097560975611</v>
      </c>
      <c r="Q1397" t="str">
        <f t="shared" si="134"/>
        <v>music</v>
      </c>
      <c r="R1397" t="str">
        <f t="shared" si="135"/>
        <v>rock</v>
      </c>
      <c r="S1397" s="9">
        <f t="shared" si="136"/>
        <v>42719.90834490741</v>
      </c>
      <c r="T1397" s="10">
        <f t="shared" si="13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2"/>
        <v>107.3</v>
      </c>
      <c r="P1398">
        <f t="shared" si="133"/>
        <v>88.191780821917803</v>
      </c>
      <c r="Q1398" t="str">
        <f t="shared" si="134"/>
        <v>music</v>
      </c>
      <c r="R1398" t="str">
        <f t="shared" si="135"/>
        <v>rock</v>
      </c>
      <c r="S1398" s="9">
        <f t="shared" si="136"/>
        <v>42018.99863425926</v>
      </c>
      <c r="T1398" s="10">
        <f t="shared" si="13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2"/>
        <v>113.85000000000001</v>
      </c>
      <c r="P1399">
        <f t="shared" si="133"/>
        <v>72.056962025316452</v>
      </c>
      <c r="Q1399" t="str">
        <f t="shared" si="134"/>
        <v>music</v>
      </c>
      <c r="R1399" t="str">
        <f t="shared" si="135"/>
        <v>rock</v>
      </c>
      <c r="S1399" s="9">
        <f t="shared" si="136"/>
        <v>42640.917939814812</v>
      </c>
      <c r="T1399" s="10">
        <f t="shared" si="13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2"/>
        <v>109.68181818181819</v>
      </c>
      <c r="P1400">
        <f t="shared" si="133"/>
        <v>74.246153846153845</v>
      </c>
      <c r="Q1400" t="str">
        <f t="shared" si="134"/>
        <v>music</v>
      </c>
      <c r="R1400" t="str">
        <f t="shared" si="135"/>
        <v>rock</v>
      </c>
      <c r="S1400" s="9">
        <f t="shared" si="136"/>
        <v>42526.874236111107</v>
      </c>
      <c r="T1400" s="10">
        <f t="shared" si="13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2"/>
        <v>126.14444444444443</v>
      </c>
      <c r="P1401">
        <f t="shared" si="133"/>
        <v>61.701086956521742</v>
      </c>
      <c r="Q1401" t="str">
        <f t="shared" si="134"/>
        <v>music</v>
      </c>
      <c r="R1401" t="str">
        <f t="shared" si="135"/>
        <v>rock</v>
      </c>
      <c r="S1401" s="9">
        <f t="shared" si="136"/>
        <v>41889.004317129627</v>
      </c>
      <c r="T1401" s="10">
        <f t="shared" si="13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2"/>
        <v>167.42857142857144</v>
      </c>
      <c r="P1402">
        <f t="shared" si="133"/>
        <v>17.235294117647058</v>
      </c>
      <c r="Q1402" t="str">
        <f t="shared" si="134"/>
        <v>music</v>
      </c>
      <c r="R1402" t="str">
        <f t="shared" si="135"/>
        <v>rock</v>
      </c>
      <c r="S1402" s="9">
        <f t="shared" si="136"/>
        <v>42498.341122685189</v>
      </c>
      <c r="T1402" s="10">
        <f t="shared" si="13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2"/>
        <v>496.52000000000004</v>
      </c>
      <c r="P1403">
        <f t="shared" si="133"/>
        <v>51.720833333333331</v>
      </c>
      <c r="Q1403" t="str">
        <f t="shared" si="134"/>
        <v>music</v>
      </c>
      <c r="R1403" t="str">
        <f t="shared" si="135"/>
        <v>rock</v>
      </c>
      <c r="S1403" s="9">
        <f t="shared" si="136"/>
        <v>41399.99622685185</v>
      </c>
      <c r="T1403" s="10">
        <f t="shared" si="13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2"/>
        <v>109.16</v>
      </c>
      <c r="P1404">
        <f t="shared" si="133"/>
        <v>24.150442477876105</v>
      </c>
      <c r="Q1404" t="str">
        <f t="shared" si="134"/>
        <v>music</v>
      </c>
      <c r="R1404" t="str">
        <f t="shared" si="135"/>
        <v>rock</v>
      </c>
      <c r="S1404" s="9">
        <f t="shared" si="136"/>
        <v>42065.053368055553</v>
      </c>
      <c r="T1404" s="10">
        <f t="shared" si="13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2"/>
        <v>102.57499999999999</v>
      </c>
      <c r="P1405">
        <f t="shared" si="133"/>
        <v>62.166666666666664</v>
      </c>
      <c r="Q1405" t="str">
        <f t="shared" si="134"/>
        <v>music</v>
      </c>
      <c r="R1405" t="str">
        <f t="shared" si="135"/>
        <v>rock</v>
      </c>
      <c r="S1405" s="9">
        <f t="shared" si="136"/>
        <v>41451.062905092593</v>
      </c>
      <c r="T1405" s="10">
        <f t="shared" si="13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2"/>
        <v>1.6620689655172414</v>
      </c>
      <c r="P1406">
        <f t="shared" si="133"/>
        <v>48.2</v>
      </c>
      <c r="Q1406" t="str">
        <f t="shared" si="134"/>
        <v>publishing</v>
      </c>
      <c r="R1406" t="str">
        <f t="shared" si="135"/>
        <v>translations</v>
      </c>
      <c r="S1406" s="9">
        <f t="shared" si="136"/>
        <v>42032.510243055556</v>
      </c>
      <c r="T1406" s="10">
        <f t="shared" si="13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2"/>
        <v>0.42</v>
      </c>
      <c r="P1407">
        <f t="shared" si="133"/>
        <v>6.1764705882352944</v>
      </c>
      <c r="Q1407" t="str">
        <f t="shared" si="134"/>
        <v>publishing</v>
      </c>
      <c r="R1407" t="str">
        <f t="shared" si="135"/>
        <v>translations</v>
      </c>
      <c r="S1407" s="9">
        <f t="shared" si="136"/>
        <v>41941.680567129632</v>
      </c>
      <c r="T1407" s="10">
        <f t="shared" si="13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2"/>
        <v>0.125</v>
      </c>
      <c r="P1408">
        <f t="shared" si="133"/>
        <v>5</v>
      </c>
      <c r="Q1408" t="str">
        <f t="shared" si="134"/>
        <v>publishing</v>
      </c>
      <c r="R1408" t="str">
        <f t="shared" si="135"/>
        <v>translations</v>
      </c>
      <c r="S1408" s="9">
        <f t="shared" si="136"/>
        <v>42297.432951388888</v>
      </c>
      <c r="T1408" s="10">
        <f t="shared" si="13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2"/>
        <v>0.5</v>
      </c>
      <c r="P1409">
        <f t="shared" si="133"/>
        <v>7.5</v>
      </c>
      <c r="Q1409" t="str">
        <f t="shared" si="134"/>
        <v>publishing</v>
      </c>
      <c r="R1409" t="str">
        <f t="shared" si="135"/>
        <v>translations</v>
      </c>
      <c r="S1409" s="9">
        <f t="shared" si="136"/>
        <v>41838.536782407406</v>
      </c>
      <c r="T1409" s="10">
        <f t="shared" si="13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2"/>
        <v>7.1999999999999993</v>
      </c>
      <c r="P1410">
        <f t="shared" si="133"/>
        <v>12</v>
      </c>
      <c r="Q1410" t="str">
        <f t="shared" si="134"/>
        <v>publishing</v>
      </c>
      <c r="R1410" t="str">
        <f t="shared" si="135"/>
        <v>translations</v>
      </c>
      <c r="S1410" s="9">
        <f t="shared" si="136"/>
        <v>42291.872175925921</v>
      </c>
      <c r="T1410" s="10">
        <f t="shared" si="13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9">
        <f t="shared" si="136"/>
        <v>41945.133506944447</v>
      </c>
      <c r="T1411" s="10">
        <f t="shared" si="13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ref="O1442:O1505" si="138">E1442/D1442*100</f>
        <v>7.6923076923076927E-3</v>
      </c>
      <c r="P1442">
        <f t="shared" ref="P1442:P1505" si="139">E1442/L1442</f>
        <v>1</v>
      </c>
      <c r="Q1442" t="str">
        <f t="shared" ref="Q1442:Q1505" si="140">LEFT(N1442,FIND("/",N1442)-1)</f>
        <v>publishing</v>
      </c>
      <c r="R1442" t="str">
        <f t="shared" ref="R1442:R1505" si="141">RIGHT(N1442,LEN(N1442)-FIND("/",N1442))</f>
        <v>translations</v>
      </c>
      <c r="S1442" s="9">
        <f t="shared" ref="S1442:S1505" si="142">(((J1442/60)/60)/24)+DATE(1970,1,1)</f>
        <v>42486.748414351852</v>
      </c>
      <c r="T1442" s="10">
        <f t="shared" ref="T1442:T1505" si="143"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8"/>
        <v>1.1222222222222222</v>
      </c>
      <c r="P1443">
        <f t="shared" si="139"/>
        <v>673.33333333333337</v>
      </c>
      <c r="Q1443" t="str">
        <f t="shared" si="140"/>
        <v>publishing</v>
      </c>
      <c r="R1443" t="str">
        <f t="shared" si="141"/>
        <v>translations</v>
      </c>
      <c r="S1443" s="9">
        <f t="shared" si="142"/>
        <v>42198.765844907408</v>
      </c>
      <c r="T1443" s="10">
        <f t="shared" si="14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8"/>
        <v>0</v>
      </c>
      <c r="P1444" t="e">
        <f t="shared" si="139"/>
        <v>#DIV/0!</v>
      </c>
      <c r="Q1444" t="str">
        <f t="shared" si="140"/>
        <v>publishing</v>
      </c>
      <c r="R1444" t="str">
        <f t="shared" si="141"/>
        <v>translations</v>
      </c>
      <c r="S1444" s="9">
        <f t="shared" si="142"/>
        <v>42485.64534722222</v>
      </c>
      <c r="T1444" s="10">
        <f t="shared" si="14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8"/>
        <v>0</v>
      </c>
      <c r="P1445" t="e">
        <f t="shared" si="139"/>
        <v>#DIV/0!</v>
      </c>
      <c r="Q1445" t="str">
        <f t="shared" si="140"/>
        <v>publishing</v>
      </c>
      <c r="R1445" t="str">
        <f t="shared" si="141"/>
        <v>translations</v>
      </c>
      <c r="S1445" s="9">
        <f t="shared" si="142"/>
        <v>42707.926030092596</v>
      </c>
      <c r="T1445" s="10">
        <f t="shared" si="14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8"/>
        <v>0</v>
      </c>
      <c r="P1446" t="e">
        <f t="shared" si="139"/>
        <v>#DIV/0!</v>
      </c>
      <c r="Q1446" t="str">
        <f t="shared" si="140"/>
        <v>publishing</v>
      </c>
      <c r="R1446" t="str">
        <f t="shared" si="141"/>
        <v>translations</v>
      </c>
      <c r="S1446" s="9">
        <f t="shared" si="142"/>
        <v>42199.873402777783</v>
      </c>
      <c r="T1446" s="10">
        <f t="shared" si="14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8"/>
        <v>0</v>
      </c>
      <c r="P1447" t="e">
        <f t="shared" si="139"/>
        <v>#DIV/0!</v>
      </c>
      <c r="Q1447" t="str">
        <f t="shared" si="140"/>
        <v>publishing</v>
      </c>
      <c r="R1447" t="str">
        <f t="shared" si="141"/>
        <v>translations</v>
      </c>
      <c r="S1447" s="9">
        <f t="shared" si="142"/>
        <v>42139.542303240742</v>
      </c>
      <c r="T1447" s="10">
        <f t="shared" si="14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8"/>
        <v>0</v>
      </c>
      <c r="P1448" t="e">
        <f t="shared" si="139"/>
        <v>#DIV/0!</v>
      </c>
      <c r="Q1448" t="str">
        <f t="shared" si="140"/>
        <v>publishing</v>
      </c>
      <c r="R1448" t="str">
        <f t="shared" si="141"/>
        <v>translations</v>
      </c>
      <c r="S1448" s="9">
        <f t="shared" si="142"/>
        <v>42461.447662037041</v>
      </c>
      <c r="T1448" s="10">
        <f t="shared" si="14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8"/>
        <v>1.4999999999999999E-2</v>
      </c>
      <c r="P1449">
        <f t="shared" si="139"/>
        <v>25</v>
      </c>
      <c r="Q1449" t="str">
        <f t="shared" si="140"/>
        <v>publishing</v>
      </c>
      <c r="R1449" t="str">
        <f t="shared" si="141"/>
        <v>translations</v>
      </c>
      <c r="S1449" s="9">
        <f t="shared" si="142"/>
        <v>42529.730717592596</v>
      </c>
      <c r="T1449" s="10">
        <f t="shared" si="14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8"/>
        <v>0</v>
      </c>
      <c r="P1450" t="e">
        <f t="shared" si="139"/>
        <v>#DIV/0!</v>
      </c>
      <c r="Q1450" t="str">
        <f t="shared" si="140"/>
        <v>publishing</v>
      </c>
      <c r="R1450" t="str">
        <f t="shared" si="141"/>
        <v>translations</v>
      </c>
      <c r="S1450" s="9">
        <f t="shared" si="142"/>
        <v>42115.936550925922</v>
      </c>
      <c r="T1450" s="10">
        <f t="shared" si="14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8"/>
        <v>0</v>
      </c>
      <c r="P1451" t="e">
        <f t="shared" si="139"/>
        <v>#DIV/0!</v>
      </c>
      <c r="Q1451" t="str">
        <f t="shared" si="140"/>
        <v>publishing</v>
      </c>
      <c r="R1451" t="str">
        <f t="shared" si="141"/>
        <v>translations</v>
      </c>
      <c r="S1451" s="9">
        <f t="shared" si="142"/>
        <v>42086.811400462961</v>
      </c>
      <c r="T1451" s="10">
        <f t="shared" si="14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8"/>
        <v>1E-3</v>
      </c>
      <c r="P1452">
        <f t="shared" si="139"/>
        <v>1</v>
      </c>
      <c r="Q1452" t="str">
        <f t="shared" si="140"/>
        <v>publishing</v>
      </c>
      <c r="R1452" t="str">
        <f t="shared" si="141"/>
        <v>translations</v>
      </c>
      <c r="S1452" s="9">
        <f t="shared" si="142"/>
        <v>42390.171261574069</v>
      </c>
      <c r="T1452" s="10">
        <f t="shared" si="14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8"/>
        <v>1.0554089709762533E-2</v>
      </c>
      <c r="P1453">
        <f t="shared" si="139"/>
        <v>1</v>
      </c>
      <c r="Q1453" t="str">
        <f t="shared" si="140"/>
        <v>publishing</v>
      </c>
      <c r="R1453" t="str">
        <f t="shared" si="141"/>
        <v>translations</v>
      </c>
      <c r="S1453" s="9">
        <f t="shared" si="142"/>
        <v>41931.959016203706</v>
      </c>
      <c r="T1453" s="10">
        <f t="shared" si="14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8"/>
        <v>0</v>
      </c>
      <c r="P1454" t="e">
        <f t="shared" si="139"/>
        <v>#DIV/0!</v>
      </c>
      <c r="Q1454" t="str">
        <f t="shared" si="140"/>
        <v>publishing</v>
      </c>
      <c r="R1454" t="str">
        <f t="shared" si="141"/>
        <v>translations</v>
      </c>
      <c r="S1454" s="9">
        <f t="shared" si="142"/>
        <v>41818.703275462962</v>
      </c>
      <c r="T1454" s="10">
        <f t="shared" si="14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8"/>
        <v>0</v>
      </c>
      <c r="P1455" t="e">
        <f t="shared" si="139"/>
        <v>#DIV/0!</v>
      </c>
      <c r="Q1455" t="str">
        <f t="shared" si="140"/>
        <v>publishing</v>
      </c>
      <c r="R1455" t="str">
        <f t="shared" si="141"/>
        <v>translations</v>
      </c>
      <c r="S1455" s="9">
        <f t="shared" si="142"/>
        <v>42795.696145833332</v>
      </c>
      <c r="T1455" s="10">
        <f t="shared" si="14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8"/>
        <v>0.85714285714285721</v>
      </c>
      <c r="P1456">
        <f t="shared" si="139"/>
        <v>15</v>
      </c>
      <c r="Q1456" t="str">
        <f t="shared" si="140"/>
        <v>publishing</v>
      </c>
      <c r="R1456" t="str">
        <f t="shared" si="141"/>
        <v>translations</v>
      </c>
      <c r="S1456" s="9">
        <f t="shared" si="142"/>
        <v>42463.866666666669</v>
      </c>
      <c r="T1456" s="10">
        <f t="shared" si="14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8"/>
        <v>10.5</v>
      </c>
      <c r="P1457">
        <f t="shared" si="139"/>
        <v>225</v>
      </c>
      <c r="Q1457" t="str">
        <f t="shared" si="140"/>
        <v>publishing</v>
      </c>
      <c r="R1457" t="str">
        <f t="shared" si="141"/>
        <v>translations</v>
      </c>
      <c r="S1457" s="9">
        <f t="shared" si="142"/>
        <v>41832.672685185185</v>
      </c>
      <c r="T1457" s="10">
        <f t="shared" si="143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8"/>
        <v>2.9000000000000004</v>
      </c>
      <c r="P1458">
        <f t="shared" si="139"/>
        <v>48.333333333333336</v>
      </c>
      <c r="Q1458" t="str">
        <f t="shared" si="140"/>
        <v>publishing</v>
      </c>
      <c r="R1458" t="str">
        <f t="shared" si="141"/>
        <v>translations</v>
      </c>
      <c r="S1458" s="9">
        <f t="shared" si="142"/>
        <v>42708.668576388889</v>
      </c>
      <c r="T1458" s="10">
        <f t="shared" si="14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8"/>
        <v>0</v>
      </c>
      <c r="P1459" t="e">
        <f t="shared" si="139"/>
        <v>#DIV/0!</v>
      </c>
      <c r="Q1459" t="str">
        <f t="shared" si="140"/>
        <v>publishing</v>
      </c>
      <c r="R1459" t="str">
        <f t="shared" si="141"/>
        <v>translations</v>
      </c>
      <c r="S1459" s="9">
        <f t="shared" si="142"/>
        <v>42289.89634259259</v>
      </c>
      <c r="T1459" s="10">
        <f t="shared" si="14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8"/>
        <v>0</v>
      </c>
      <c r="P1460" t="e">
        <f t="shared" si="139"/>
        <v>#DIV/0!</v>
      </c>
      <c r="Q1460" t="str">
        <f t="shared" si="140"/>
        <v>publishing</v>
      </c>
      <c r="R1460" t="str">
        <f t="shared" si="141"/>
        <v>translations</v>
      </c>
      <c r="S1460" s="9">
        <f t="shared" si="142"/>
        <v>41831.705555555556</v>
      </c>
      <c r="T1460" s="10">
        <f t="shared" si="14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8"/>
        <v>0</v>
      </c>
      <c r="P1461" t="e">
        <f t="shared" si="139"/>
        <v>#DIV/0!</v>
      </c>
      <c r="Q1461" t="str">
        <f t="shared" si="140"/>
        <v>publishing</v>
      </c>
      <c r="R1461" t="str">
        <f t="shared" si="141"/>
        <v>translations</v>
      </c>
      <c r="S1461" s="9">
        <f t="shared" si="142"/>
        <v>42312.204814814817</v>
      </c>
      <c r="T1461" s="10">
        <f t="shared" si="14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8"/>
        <v>0</v>
      </c>
      <c r="P1462" t="e">
        <f t="shared" si="139"/>
        <v>#DIV/0!</v>
      </c>
      <c r="Q1462" t="str">
        <f t="shared" si="140"/>
        <v>publishing</v>
      </c>
      <c r="R1462" t="str">
        <f t="shared" si="141"/>
        <v>translations</v>
      </c>
      <c r="S1462" s="9">
        <f t="shared" si="142"/>
        <v>41915.896967592591</v>
      </c>
      <c r="T1462" s="10">
        <f t="shared" si="14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8"/>
        <v>101.24459999999999</v>
      </c>
      <c r="P1463">
        <f t="shared" si="139"/>
        <v>44.66673529411765</v>
      </c>
      <c r="Q1463" t="str">
        <f t="shared" si="140"/>
        <v>publishing</v>
      </c>
      <c r="R1463" t="str">
        <f t="shared" si="141"/>
        <v>radio &amp; podcasts</v>
      </c>
      <c r="S1463" s="9">
        <f t="shared" si="142"/>
        <v>41899.645300925928</v>
      </c>
      <c r="T1463" s="10">
        <f t="shared" si="14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8"/>
        <v>108.5175</v>
      </c>
      <c r="P1464">
        <f t="shared" si="139"/>
        <v>28.937999999999999</v>
      </c>
      <c r="Q1464" t="str">
        <f t="shared" si="140"/>
        <v>publishing</v>
      </c>
      <c r="R1464" t="str">
        <f t="shared" si="141"/>
        <v>radio &amp; podcasts</v>
      </c>
      <c r="S1464" s="9">
        <f t="shared" si="142"/>
        <v>41344.662858796299</v>
      </c>
      <c r="T1464" s="10">
        <f t="shared" si="14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8"/>
        <v>147.66666666666666</v>
      </c>
      <c r="P1465">
        <f t="shared" si="139"/>
        <v>35.44</v>
      </c>
      <c r="Q1465" t="str">
        <f t="shared" si="140"/>
        <v>publishing</v>
      </c>
      <c r="R1465" t="str">
        <f t="shared" si="141"/>
        <v>radio &amp; podcasts</v>
      </c>
      <c r="S1465" s="9">
        <f t="shared" si="142"/>
        <v>41326.911319444444</v>
      </c>
      <c r="T1465" s="10">
        <f t="shared" si="14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8"/>
        <v>163.19999999999999</v>
      </c>
      <c r="P1466">
        <f t="shared" si="139"/>
        <v>34.871794871794869</v>
      </c>
      <c r="Q1466" t="str">
        <f t="shared" si="140"/>
        <v>publishing</v>
      </c>
      <c r="R1466" t="str">
        <f t="shared" si="141"/>
        <v>radio &amp; podcasts</v>
      </c>
      <c r="S1466" s="9">
        <f t="shared" si="142"/>
        <v>41291.661550925928</v>
      </c>
      <c r="T1466" s="10">
        <f t="shared" si="14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8"/>
        <v>456.41449999999998</v>
      </c>
      <c r="P1467">
        <f t="shared" si="139"/>
        <v>52.622732513451197</v>
      </c>
      <c r="Q1467" t="str">
        <f t="shared" si="140"/>
        <v>publishing</v>
      </c>
      <c r="R1467" t="str">
        <f t="shared" si="141"/>
        <v>radio &amp; podcasts</v>
      </c>
      <c r="S1467" s="9">
        <f t="shared" si="142"/>
        <v>40959.734398148146</v>
      </c>
      <c r="T1467" s="10">
        <f t="shared" si="14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8"/>
        <v>107.87731249999999</v>
      </c>
      <c r="P1468">
        <f t="shared" si="139"/>
        <v>69.598266129032254</v>
      </c>
      <c r="Q1468" t="str">
        <f t="shared" si="140"/>
        <v>publishing</v>
      </c>
      <c r="R1468" t="str">
        <f t="shared" si="141"/>
        <v>radio &amp; podcasts</v>
      </c>
      <c r="S1468" s="9">
        <f t="shared" si="142"/>
        <v>42340.172060185185</v>
      </c>
      <c r="T1468" s="10">
        <f t="shared" si="14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8"/>
        <v>115.08</v>
      </c>
      <c r="P1469">
        <f t="shared" si="139"/>
        <v>76.72</v>
      </c>
      <c r="Q1469" t="str">
        <f t="shared" si="140"/>
        <v>publishing</v>
      </c>
      <c r="R1469" t="str">
        <f t="shared" si="141"/>
        <v>radio &amp; podcasts</v>
      </c>
      <c r="S1469" s="9">
        <f t="shared" si="142"/>
        <v>40933.80190972222</v>
      </c>
      <c r="T1469" s="10">
        <f t="shared" si="14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8"/>
        <v>102.36842105263158</v>
      </c>
      <c r="P1470">
        <f t="shared" si="139"/>
        <v>33.191126279863482</v>
      </c>
      <c r="Q1470" t="str">
        <f t="shared" si="140"/>
        <v>publishing</v>
      </c>
      <c r="R1470" t="str">
        <f t="shared" si="141"/>
        <v>radio &amp; podcasts</v>
      </c>
      <c r="S1470" s="9">
        <f t="shared" si="142"/>
        <v>40646.014456018522</v>
      </c>
      <c r="T1470" s="10">
        <f t="shared" si="14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8"/>
        <v>108.42485875706214</v>
      </c>
      <c r="P1471">
        <f t="shared" si="139"/>
        <v>149.46417445482865</v>
      </c>
      <c r="Q1471" t="str">
        <f t="shared" si="140"/>
        <v>publishing</v>
      </c>
      <c r="R1471" t="str">
        <f t="shared" si="141"/>
        <v>radio &amp; podcasts</v>
      </c>
      <c r="S1471" s="9">
        <f t="shared" si="142"/>
        <v>41290.598483796297</v>
      </c>
      <c r="T1471" s="10">
        <f t="shared" si="14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8"/>
        <v>125.13333333333334</v>
      </c>
      <c r="P1472">
        <f t="shared" si="139"/>
        <v>23.172839506172838</v>
      </c>
      <c r="Q1472" t="str">
        <f t="shared" si="140"/>
        <v>publishing</v>
      </c>
      <c r="R1472" t="str">
        <f t="shared" si="141"/>
        <v>radio &amp; podcasts</v>
      </c>
      <c r="S1472" s="9">
        <f t="shared" si="142"/>
        <v>41250.827118055553</v>
      </c>
      <c r="T1472" s="10">
        <f t="shared" si="14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8"/>
        <v>103.840625</v>
      </c>
      <c r="P1473">
        <f t="shared" si="139"/>
        <v>96.877551020408163</v>
      </c>
      <c r="Q1473" t="str">
        <f t="shared" si="140"/>
        <v>publishing</v>
      </c>
      <c r="R1473" t="str">
        <f t="shared" si="141"/>
        <v>radio &amp; podcasts</v>
      </c>
      <c r="S1473" s="9">
        <f t="shared" si="142"/>
        <v>42073.957569444443</v>
      </c>
      <c r="T1473" s="10">
        <f t="shared" si="14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8"/>
        <v>138.70400000000001</v>
      </c>
      <c r="P1474">
        <f t="shared" si="139"/>
        <v>103.20238095238095</v>
      </c>
      <c r="Q1474" t="str">
        <f t="shared" si="140"/>
        <v>publishing</v>
      </c>
      <c r="R1474" t="str">
        <f t="shared" si="141"/>
        <v>radio &amp; podcasts</v>
      </c>
      <c r="S1474" s="9">
        <f t="shared" si="142"/>
        <v>41533.542858796296</v>
      </c>
      <c r="T1474" s="10">
        <f t="shared" si="14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si="142"/>
        <v>40939.979618055557</v>
      </c>
      <c r="T1475" s="10">
        <f t="shared" si="143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ref="O1506:O1569" si="144">E1506/D1506*100</f>
        <v>277.93846153846158</v>
      </c>
      <c r="P1506">
        <f t="shared" ref="P1506:P1569" si="145">E1506/L1506</f>
        <v>67.159851301115239</v>
      </c>
      <c r="Q1506" t="str">
        <f t="shared" ref="Q1506:Q1569" si="146">LEFT(N1506,FIND("/",N1506)-1)</f>
        <v>photography</v>
      </c>
      <c r="R1506" t="str">
        <f t="shared" ref="R1506:R1569" si="147">RIGHT(N1506,LEN(N1506)-FIND("/",N1506))</f>
        <v>photobooks</v>
      </c>
      <c r="S1506" s="9">
        <f t="shared" ref="S1506:S1569" si="148">(((J1506/60)/60)/24)+DATE(1970,1,1)</f>
        <v>41772.657685185186</v>
      </c>
      <c r="T1506" s="10">
        <f t="shared" ref="T1506:T1569" si="149"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4"/>
        <v>103.58125</v>
      </c>
      <c r="P1507">
        <f t="shared" si="145"/>
        <v>48.037681159420288</v>
      </c>
      <c r="Q1507" t="str">
        <f t="shared" si="146"/>
        <v>photography</v>
      </c>
      <c r="R1507" t="str">
        <f t="shared" si="147"/>
        <v>photobooks</v>
      </c>
      <c r="S1507" s="9">
        <f t="shared" si="148"/>
        <v>42414.44332175926</v>
      </c>
      <c r="T1507" s="10">
        <f t="shared" si="14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4"/>
        <v>111.4</v>
      </c>
      <c r="P1508">
        <f t="shared" si="145"/>
        <v>38.860465116279073</v>
      </c>
      <c r="Q1508" t="str">
        <f t="shared" si="146"/>
        <v>photography</v>
      </c>
      <c r="R1508" t="str">
        <f t="shared" si="147"/>
        <v>photobooks</v>
      </c>
      <c r="S1508" s="9">
        <f t="shared" si="148"/>
        <v>41814.785925925928</v>
      </c>
      <c r="T1508" s="10">
        <f t="shared" si="14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4"/>
        <v>215</v>
      </c>
      <c r="P1509">
        <f t="shared" si="145"/>
        <v>78.181818181818187</v>
      </c>
      <c r="Q1509" t="str">
        <f t="shared" si="146"/>
        <v>photography</v>
      </c>
      <c r="R1509" t="str">
        <f t="shared" si="147"/>
        <v>photobooks</v>
      </c>
      <c r="S1509" s="9">
        <f t="shared" si="148"/>
        <v>40254.450335648151</v>
      </c>
      <c r="T1509" s="10">
        <f t="shared" si="14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4"/>
        <v>110.76216216216217</v>
      </c>
      <c r="P1510">
        <f t="shared" si="145"/>
        <v>97.113744075829388</v>
      </c>
      <c r="Q1510" t="str">
        <f t="shared" si="146"/>
        <v>photography</v>
      </c>
      <c r="R1510" t="str">
        <f t="shared" si="147"/>
        <v>photobooks</v>
      </c>
      <c r="S1510" s="9">
        <f t="shared" si="148"/>
        <v>41786.614363425928</v>
      </c>
      <c r="T1510" s="10">
        <f t="shared" si="14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4"/>
        <v>123.64125714285714</v>
      </c>
      <c r="P1511">
        <f t="shared" si="145"/>
        <v>110.39397959183674</v>
      </c>
      <c r="Q1511" t="str">
        <f t="shared" si="146"/>
        <v>photography</v>
      </c>
      <c r="R1511" t="str">
        <f t="shared" si="147"/>
        <v>photobooks</v>
      </c>
      <c r="S1511" s="9">
        <f t="shared" si="148"/>
        <v>42751.533391203702</v>
      </c>
      <c r="T1511" s="10">
        <f t="shared" si="14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4"/>
        <v>101.03500000000001</v>
      </c>
      <c r="P1512">
        <f t="shared" si="145"/>
        <v>39.91506172839506</v>
      </c>
      <c r="Q1512" t="str">
        <f t="shared" si="146"/>
        <v>photography</v>
      </c>
      <c r="R1512" t="str">
        <f t="shared" si="147"/>
        <v>photobooks</v>
      </c>
      <c r="S1512" s="9">
        <f t="shared" si="148"/>
        <v>41809.385162037033</v>
      </c>
      <c r="T1512" s="10">
        <f t="shared" si="149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4"/>
        <v>111.79285714285714</v>
      </c>
      <c r="P1513">
        <f t="shared" si="145"/>
        <v>75.975728155339809</v>
      </c>
      <c r="Q1513" t="str">
        <f t="shared" si="146"/>
        <v>photography</v>
      </c>
      <c r="R1513" t="str">
        <f t="shared" si="147"/>
        <v>photobooks</v>
      </c>
      <c r="S1513" s="9">
        <f t="shared" si="148"/>
        <v>42296.583379629628</v>
      </c>
      <c r="T1513" s="10">
        <f t="shared" si="14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4"/>
        <v>558.7714285714286</v>
      </c>
      <c r="P1514">
        <f t="shared" si="145"/>
        <v>58.379104477611939</v>
      </c>
      <c r="Q1514" t="str">
        <f t="shared" si="146"/>
        <v>photography</v>
      </c>
      <c r="R1514" t="str">
        <f t="shared" si="147"/>
        <v>photobooks</v>
      </c>
      <c r="S1514" s="9">
        <f t="shared" si="148"/>
        <v>42741.684479166666</v>
      </c>
      <c r="T1514" s="10">
        <f t="shared" si="14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4"/>
        <v>150.01875000000001</v>
      </c>
      <c r="P1515">
        <f t="shared" si="145"/>
        <v>55.82093023255814</v>
      </c>
      <c r="Q1515" t="str">
        <f t="shared" si="146"/>
        <v>photography</v>
      </c>
      <c r="R1515" t="str">
        <f t="shared" si="147"/>
        <v>photobooks</v>
      </c>
      <c r="S1515" s="9">
        <f t="shared" si="148"/>
        <v>41806.637337962966</v>
      </c>
      <c r="T1515" s="10">
        <f t="shared" si="14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4"/>
        <v>106.476</v>
      </c>
      <c r="P1516">
        <f t="shared" si="145"/>
        <v>151.24431818181819</v>
      </c>
      <c r="Q1516" t="str">
        <f t="shared" si="146"/>
        <v>photography</v>
      </c>
      <c r="R1516" t="str">
        <f t="shared" si="147"/>
        <v>photobooks</v>
      </c>
      <c r="S1516" s="9">
        <f t="shared" si="148"/>
        <v>42234.597685185188</v>
      </c>
      <c r="T1516" s="10">
        <f t="shared" si="14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4"/>
        <v>157.18899999999999</v>
      </c>
      <c r="P1517">
        <f t="shared" si="145"/>
        <v>849.67027027027029</v>
      </c>
      <c r="Q1517" t="str">
        <f t="shared" si="146"/>
        <v>photography</v>
      </c>
      <c r="R1517" t="str">
        <f t="shared" si="147"/>
        <v>photobooks</v>
      </c>
      <c r="S1517" s="9">
        <f t="shared" si="148"/>
        <v>42415.253437499996</v>
      </c>
      <c r="T1517" s="10">
        <f t="shared" si="14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4"/>
        <v>108.65882352941176</v>
      </c>
      <c r="P1518">
        <f t="shared" si="145"/>
        <v>159.24137931034483</v>
      </c>
      <c r="Q1518" t="str">
        <f t="shared" si="146"/>
        <v>photography</v>
      </c>
      <c r="R1518" t="str">
        <f t="shared" si="147"/>
        <v>photobooks</v>
      </c>
      <c r="S1518" s="9">
        <f t="shared" si="148"/>
        <v>42619.466342592597</v>
      </c>
      <c r="T1518" s="10">
        <f t="shared" si="14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4"/>
        <v>161.97999999999999</v>
      </c>
      <c r="P1519">
        <f t="shared" si="145"/>
        <v>39.507317073170732</v>
      </c>
      <c r="Q1519" t="str">
        <f t="shared" si="146"/>
        <v>photography</v>
      </c>
      <c r="R1519" t="str">
        <f t="shared" si="147"/>
        <v>photobooks</v>
      </c>
      <c r="S1519" s="9">
        <f t="shared" si="148"/>
        <v>41948.56658564815</v>
      </c>
      <c r="T1519" s="10">
        <f t="shared" si="14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4"/>
        <v>205.36666666666665</v>
      </c>
      <c r="P1520">
        <f t="shared" si="145"/>
        <v>130.52966101694915</v>
      </c>
      <c r="Q1520" t="str">
        <f t="shared" si="146"/>
        <v>photography</v>
      </c>
      <c r="R1520" t="str">
        <f t="shared" si="147"/>
        <v>photobooks</v>
      </c>
      <c r="S1520" s="9">
        <f t="shared" si="148"/>
        <v>41760.8200462963</v>
      </c>
      <c r="T1520" s="10">
        <f t="shared" si="14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4"/>
        <v>103.36388888888889</v>
      </c>
      <c r="P1521">
        <f t="shared" si="145"/>
        <v>64.156896551724131</v>
      </c>
      <c r="Q1521" t="str">
        <f t="shared" si="146"/>
        <v>photography</v>
      </c>
      <c r="R1521" t="str">
        <f t="shared" si="147"/>
        <v>photobooks</v>
      </c>
      <c r="S1521" s="9">
        <f t="shared" si="148"/>
        <v>41782.741701388892</v>
      </c>
      <c r="T1521" s="10">
        <f t="shared" si="14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4"/>
        <v>103.47222222222223</v>
      </c>
      <c r="P1522">
        <f t="shared" si="145"/>
        <v>111.52694610778443</v>
      </c>
      <c r="Q1522" t="str">
        <f t="shared" si="146"/>
        <v>photography</v>
      </c>
      <c r="R1522" t="str">
        <f t="shared" si="147"/>
        <v>photobooks</v>
      </c>
      <c r="S1522" s="9">
        <f t="shared" si="148"/>
        <v>41955.857789351852</v>
      </c>
      <c r="T1522" s="10">
        <f t="shared" si="14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4"/>
        <v>106.81333333333333</v>
      </c>
      <c r="P1523">
        <f t="shared" si="145"/>
        <v>170.44680851063831</v>
      </c>
      <c r="Q1523" t="str">
        <f t="shared" si="146"/>
        <v>photography</v>
      </c>
      <c r="R1523" t="str">
        <f t="shared" si="147"/>
        <v>photobooks</v>
      </c>
      <c r="S1523" s="9">
        <f t="shared" si="148"/>
        <v>42493.167719907404</v>
      </c>
      <c r="T1523" s="10">
        <f t="shared" si="14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4"/>
        <v>138.96574712643678</v>
      </c>
      <c r="P1524">
        <f t="shared" si="145"/>
        <v>133.7391592920354</v>
      </c>
      <c r="Q1524" t="str">
        <f t="shared" si="146"/>
        <v>photography</v>
      </c>
      <c r="R1524" t="str">
        <f t="shared" si="147"/>
        <v>photobooks</v>
      </c>
      <c r="S1524" s="9">
        <f t="shared" si="148"/>
        <v>41899.830312500002</v>
      </c>
      <c r="T1524" s="10">
        <f t="shared" si="14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4"/>
        <v>124.84324324324325</v>
      </c>
      <c r="P1525">
        <f t="shared" si="145"/>
        <v>95.834024896265561</v>
      </c>
      <c r="Q1525" t="str">
        <f t="shared" si="146"/>
        <v>photography</v>
      </c>
      <c r="R1525" t="str">
        <f t="shared" si="147"/>
        <v>photobooks</v>
      </c>
      <c r="S1525" s="9">
        <f t="shared" si="148"/>
        <v>41964.751342592594</v>
      </c>
      <c r="T1525" s="10">
        <f t="shared" si="14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4"/>
        <v>206.99999999999997</v>
      </c>
      <c r="P1526">
        <f t="shared" si="145"/>
        <v>221.78571428571428</v>
      </c>
      <c r="Q1526" t="str">
        <f t="shared" si="146"/>
        <v>photography</v>
      </c>
      <c r="R1526" t="str">
        <f t="shared" si="147"/>
        <v>photobooks</v>
      </c>
      <c r="S1526" s="9">
        <f t="shared" si="148"/>
        <v>42756.501041666663</v>
      </c>
      <c r="T1526" s="10">
        <f t="shared" si="14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4"/>
        <v>174.00576923076923</v>
      </c>
      <c r="P1527">
        <f t="shared" si="145"/>
        <v>32.315357142857138</v>
      </c>
      <c r="Q1527" t="str">
        <f t="shared" si="146"/>
        <v>photography</v>
      </c>
      <c r="R1527" t="str">
        <f t="shared" si="147"/>
        <v>photobooks</v>
      </c>
      <c r="S1527" s="9">
        <f t="shared" si="148"/>
        <v>42570.702986111108</v>
      </c>
      <c r="T1527" s="10">
        <f t="shared" si="14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4"/>
        <v>120.32608695652173</v>
      </c>
      <c r="P1528">
        <f t="shared" si="145"/>
        <v>98.839285714285708</v>
      </c>
      <c r="Q1528" t="str">
        <f t="shared" si="146"/>
        <v>photography</v>
      </c>
      <c r="R1528" t="str">
        <f t="shared" si="147"/>
        <v>photobooks</v>
      </c>
      <c r="S1528" s="9">
        <f t="shared" si="148"/>
        <v>42339.276006944448</v>
      </c>
      <c r="T1528" s="10">
        <f t="shared" si="14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4"/>
        <v>110.44428571428573</v>
      </c>
      <c r="P1529">
        <f t="shared" si="145"/>
        <v>55.222142857142863</v>
      </c>
      <c r="Q1529" t="str">
        <f t="shared" si="146"/>
        <v>photography</v>
      </c>
      <c r="R1529" t="str">
        <f t="shared" si="147"/>
        <v>photobooks</v>
      </c>
      <c r="S1529" s="9">
        <f t="shared" si="148"/>
        <v>42780.600532407407</v>
      </c>
      <c r="T1529" s="10">
        <f t="shared" si="149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4"/>
        <v>281.56666666666666</v>
      </c>
      <c r="P1530">
        <f t="shared" si="145"/>
        <v>52.793750000000003</v>
      </c>
      <c r="Q1530" t="str">
        <f t="shared" si="146"/>
        <v>photography</v>
      </c>
      <c r="R1530" t="str">
        <f t="shared" si="147"/>
        <v>photobooks</v>
      </c>
      <c r="S1530" s="9">
        <f t="shared" si="148"/>
        <v>42736.732893518521</v>
      </c>
      <c r="T1530" s="10">
        <f t="shared" si="14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4"/>
        <v>100.67894736842105</v>
      </c>
      <c r="P1531">
        <f t="shared" si="145"/>
        <v>135.66666666666666</v>
      </c>
      <c r="Q1531" t="str">
        <f t="shared" si="146"/>
        <v>photography</v>
      </c>
      <c r="R1531" t="str">
        <f t="shared" si="147"/>
        <v>photobooks</v>
      </c>
      <c r="S1531" s="9">
        <f t="shared" si="148"/>
        <v>42052.628703703704</v>
      </c>
      <c r="T1531" s="10">
        <f t="shared" si="14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4"/>
        <v>134.82571428571427</v>
      </c>
      <c r="P1532">
        <f t="shared" si="145"/>
        <v>53.991990846681922</v>
      </c>
      <c r="Q1532" t="str">
        <f t="shared" si="146"/>
        <v>photography</v>
      </c>
      <c r="R1532" t="str">
        <f t="shared" si="147"/>
        <v>photobooks</v>
      </c>
      <c r="S1532" s="9">
        <f t="shared" si="148"/>
        <v>42275.767303240747</v>
      </c>
      <c r="T1532" s="10">
        <f t="shared" si="14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4"/>
        <v>175.95744680851064</v>
      </c>
      <c r="P1533">
        <f t="shared" si="145"/>
        <v>56.643835616438359</v>
      </c>
      <c r="Q1533" t="str">
        <f t="shared" si="146"/>
        <v>photography</v>
      </c>
      <c r="R1533" t="str">
        <f t="shared" si="147"/>
        <v>photobooks</v>
      </c>
      <c r="S1533" s="9">
        <f t="shared" si="148"/>
        <v>41941.802384259259</v>
      </c>
      <c r="T1533" s="10">
        <f t="shared" si="14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4"/>
        <v>484.02000000000004</v>
      </c>
      <c r="P1534">
        <f t="shared" si="145"/>
        <v>82.316326530612244</v>
      </c>
      <c r="Q1534" t="str">
        <f t="shared" si="146"/>
        <v>photography</v>
      </c>
      <c r="R1534" t="str">
        <f t="shared" si="147"/>
        <v>photobooks</v>
      </c>
      <c r="S1534" s="9">
        <f t="shared" si="148"/>
        <v>42391.475289351853</v>
      </c>
      <c r="T1534" s="10">
        <f t="shared" si="14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4"/>
        <v>145.14000000000001</v>
      </c>
      <c r="P1535">
        <f t="shared" si="145"/>
        <v>88.26081081081081</v>
      </c>
      <c r="Q1535" t="str">
        <f t="shared" si="146"/>
        <v>photography</v>
      </c>
      <c r="R1535" t="str">
        <f t="shared" si="147"/>
        <v>photobooks</v>
      </c>
      <c r="S1535" s="9">
        <f t="shared" si="148"/>
        <v>42443.00204861111</v>
      </c>
      <c r="T1535" s="10">
        <f t="shared" si="14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4"/>
        <v>417.73333333333335</v>
      </c>
      <c r="P1536">
        <f t="shared" si="145"/>
        <v>84.905149051490511</v>
      </c>
      <c r="Q1536" t="str">
        <f t="shared" si="146"/>
        <v>photography</v>
      </c>
      <c r="R1536" t="str">
        <f t="shared" si="147"/>
        <v>photobooks</v>
      </c>
      <c r="S1536" s="9">
        <f t="shared" si="148"/>
        <v>42221.67432870371</v>
      </c>
      <c r="T1536" s="10">
        <f t="shared" si="14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4"/>
        <v>132.42499999999998</v>
      </c>
      <c r="P1537">
        <f t="shared" si="145"/>
        <v>48.154545454545456</v>
      </c>
      <c r="Q1537" t="str">
        <f t="shared" si="146"/>
        <v>photography</v>
      </c>
      <c r="R1537" t="str">
        <f t="shared" si="147"/>
        <v>photobooks</v>
      </c>
      <c r="S1537" s="9">
        <f t="shared" si="148"/>
        <v>42484.829062500001</v>
      </c>
      <c r="T1537" s="10">
        <f t="shared" si="14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4"/>
        <v>250.30841666666666</v>
      </c>
      <c r="P1538">
        <f t="shared" si="145"/>
        <v>66.015406593406595</v>
      </c>
      <c r="Q1538" t="str">
        <f t="shared" si="146"/>
        <v>photography</v>
      </c>
      <c r="R1538" t="str">
        <f t="shared" si="147"/>
        <v>photobooks</v>
      </c>
      <c r="S1538" s="9">
        <f t="shared" si="148"/>
        <v>42213.802199074074</v>
      </c>
      <c r="T1538" s="10">
        <f t="shared" si="149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si="148"/>
        <v>42552.315127314811</v>
      </c>
      <c r="T1539" s="10">
        <f t="shared" si="14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ref="O1570:O1633" si="150">E1570/D1570*100</f>
        <v>13.639999999999999</v>
      </c>
      <c r="P1570">
        <f t="shared" ref="P1570:P1633" si="151">E1570/L1570</f>
        <v>155</v>
      </c>
      <c r="Q1570" t="str">
        <f t="shared" ref="Q1570:Q1633" si="152">LEFT(N1570,FIND("/",N1570)-1)</f>
        <v>publishing</v>
      </c>
      <c r="R1570" t="str">
        <f t="shared" ref="R1570:R1633" si="153">RIGHT(N1570,LEN(N1570)-FIND("/",N1570))</f>
        <v>art books</v>
      </c>
      <c r="S1570" s="9">
        <f t="shared" ref="S1570:S1633" si="154">(((J1570/60)/60)/24)+DATE(1970,1,1)</f>
        <v>41962.062326388885</v>
      </c>
      <c r="T1570" s="10">
        <f t="shared" ref="T1570:T1633" si="155"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50"/>
        <v>0</v>
      </c>
      <c r="P1571" t="e">
        <f t="shared" si="151"/>
        <v>#DIV/0!</v>
      </c>
      <c r="Q1571" t="str">
        <f t="shared" si="152"/>
        <v>publishing</v>
      </c>
      <c r="R1571" t="str">
        <f t="shared" si="153"/>
        <v>art books</v>
      </c>
      <c r="S1571" s="9">
        <f t="shared" si="154"/>
        <v>41389.679560185185</v>
      </c>
      <c r="T1571" s="10">
        <f t="shared" si="155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50"/>
        <v>41.4</v>
      </c>
      <c r="P1572">
        <f t="shared" si="151"/>
        <v>47.769230769230766</v>
      </c>
      <c r="Q1572" t="str">
        <f t="shared" si="152"/>
        <v>publishing</v>
      </c>
      <c r="R1572" t="str">
        <f t="shared" si="153"/>
        <v>art books</v>
      </c>
      <c r="S1572" s="9">
        <f t="shared" si="154"/>
        <v>42438.813449074078</v>
      </c>
      <c r="T1572" s="10">
        <f t="shared" si="155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50"/>
        <v>0.66115702479338845</v>
      </c>
      <c r="P1573">
        <f t="shared" si="151"/>
        <v>20</v>
      </c>
      <c r="Q1573" t="str">
        <f t="shared" si="152"/>
        <v>publishing</v>
      </c>
      <c r="R1573" t="str">
        <f t="shared" si="153"/>
        <v>art books</v>
      </c>
      <c r="S1573" s="9">
        <f t="shared" si="154"/>
        <v>42144.769479166673</v>
      </c>
      <c r="T1573" s="10">
        <f t="shared" si="155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50"/>
        <v>5</v>
      </c>
      <c r="P1574">
        <f t="shared" si="151"/>
        <v>41.666666666666664</v>
      </c>
      <c r="Q1574" t="str">
        <f t="shared" si="152"/>
        <v>publishing</v>
      </c>
      <c r="R1574" t="str">
        <f t="shared" si="153"/>
        <v>art books</v>
      </c>
      <c r="S1574" s="9">
        <f t="shared" si="154"/>
        <v>42404.033090277779</v>
      </c>
      <c r="T1574" s="10">
        <f t="shared" si="155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50"/>
        <v>2.4777777777777779</v>
      </c>
      <c r="P1575">
        <f t="shared" si="151"/>
        <v>74.333333333333329</v>
      </c>
      <c r="Q1575" t="str">
        <f t="shared" si="152"/>
        <v>publishing</v>
      </c>
      <c r="R1575" t="str">
        <f t="shared" si="153"/>
        <v>art books</v>
      </c>
      <c r="S1575" s="9">
        <f t="shared" si="154"/>
        <v>42786.000023148154</v>
      </c>
      <c r="T1575" s="10">
        <f t="shared" si="155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50"/>
        <v>5.0599999999999996</v>
      </c>
      <c r="P1576">
        <f t="shared" si="151"/>
        <v>84.333333333333329</v>
      </c>
      <c r="Q1576" t="str">
        <f t="shared" si="152"/>
        <v>publishing</v>
      </c>
      <c r="R1576" t="str">
        <f t="shared" si="153"/>
        <v>art books</v>
      </c>
      <c r="S1576" s="9">
        <f t="shared" si="154"/>
        <v>42017.927418981482</v>
      </c>
      <c r="T1576" s="10">
        <f t="shared" si="155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50"/>
        <v>22.91</v>
      </c>
      <c r="P1577">
        <f t="shared" si="151"/>
        <v>65.457142857142856</v>
      </c>
      <c r="Q1577" t="str">
        <f t="shared" si="152"/>
        <v>publishing</v>
      </c>
      <c r="R1577" t="str">
        <f t="shared" si="153"/>
        <v>art books</v>
      </c>
      <c r="S1577" s="9">
        <f t="shared" si="154"/>
        <v>41799.524259259262</v>
      </c>
      <c r="T1577" s="10">
        <f t="shared" si="155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50"/>
        <v>13</v>
      </c>
      <c r="P1578">
        <f t="shared" si="151"/>
        <v>65</v>
      </c>
      <c r="Q1578" t="str">
        <f t="shared" si="152"/>
        <v>publishing</v>
      </c>
      <c r="R1578" t="str">
        <f t="shared" si="153"/>
        <v>art books</v>
      </c>
      <c r="S1578" s="9">
        <f t="shared" si="154"/>
        <v>42140.879259259258</v>
      </c>
      <c r="T1578" s="10">
        <f t="shared" si="155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50"/>
        <v>0.54999999999999993</v>
      </c>
      <c r="P1579">
        <f t="shared" si="151"/>
        <v>27.5</v>
      </c>
      <c r="Q1579" t="str">
        <f t="shared" si="152"/>
        <v>publishing</v>
      </c>
      <c r="R1579" t="str">
        <f t="shared" si="153"/>
        <v>art books</v>
      </c>
      <c r="S1579" s="9">
        <f t="shared" si="154"/>
        <v>41054.847777777781</v>
      </c>
      <c r="T1579" s="10">
        <f t="shared" si="155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50"/>
        <v>10.806536636794938</v>
      </c>
      <c r="P1580">
        <f t="shared" si="151"/>
        <v>51.25</v>
      </c>
      <c r="Q1580" t="str">
        <f t="shared" si="152"/>
        <v>publishing</v>
      </c>
      <c r="R1580" t="str">
        <f t="shared" si="153"/>
        <v>art books</v>
      </c>
      <c r="S1580" s="9">
        <f t="shared" si="154"/>
        <v>40399.065868055557</v>
      </c>
      <c r="T1580" s="10">
        <f t="shared" si="155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50"/>
        <v>0.84008400840084008</v>
      </c>
      <c r="P1581">
        <f t="shared" si="151"/>
        <v>14</v>
      </c>
      <c r="Q1581" t="str">
        <f t="shared" si="152"/>
        <v>publishing</v>
      </c>
      <c r="R1581" t="str">
        <f t="shared" si="153"/>
        <v>art books</v>
      </c>
      <c r="S1581" s="9">
        <f t="shared" si="154"/>
        <v>41481.996423611112</v>
      </c>
      <c r="T1581" s="10">
        <f t="shared" si="155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50"/>
        <v>0</v>
      </c>
      <c r="P1582" t="e">
        <f t="shared" si="151"/>
        <v>#DIV/0!</v>
      </c>
      <c r="Q1582" t="str">
        <f t="shared" si="152"/>
        <v>publishing</v>
      </c>
      <c r="R1582" t="str">
        <f t="shared" si="153"/>
        <v>art books</v>
      </c>
      <c r="S1582" s="9">
        <f t="shared" si="154"/>
        <v>40990.050069444449</v>
      </c>
      <c r="T1582" s="10">
        <f t="shared" si="155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50"/>
        <v>0.5</v>
      </c>
      <c r="P1583">
        <f t="shared" si="151"/>
        <v>5</v>
      </c>
      <c r="Q1583" t="str">
        <f t="shared" si="152"/>
        <v>photography</v>
      </c>
      <c r="R1583" t="str">
        <f t="shared" si="153"/>
        <v>places</v>
      </c>
      <c r="S1583" s="9">
        <f t="shared" si="154"/>
        <v>42325.448958333334</v>
      </c>
      <c r="T1583" s="10">
        <f t="shared" si="155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50"/>
        <v>9.3000000000000007</v>
      </c>
      <c r="P1584">
        <f t="shared" si="151"/>
        <v>31</v>
      </c>
      <c r="Q1584" t="str">
        <f t="shared" si="152"/>
        <v>photography</v>
      </c>
      <c r="R1584" t="str">
        <f t="shared" si="153"/>
        <v>places</v>
      </c>
      <c r="S1584" s="9">
        <f t="shared" si="154"/>
        <v>42246.789965277778</v>
      </c>
      <c r="T1584" s="10">
        <f t="shared" si="155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50"/>
        <v>7.4999999999999997E-2</v>
      </c>
      <c r="P1585">
        <f t="shared" si="151"/>
        <v>15</v>
      </c>
      <c r="Q1585" t="str">
        <f t="shared" si="152"/>
        <v>photography</v>
      </c>
      <c r="R1585" t="str">
        <f t="shared" si="153"/>
        <v>places</v>
      </c>
      <c r="S1585" s="9">
        <f t="shared" si="154"/>
        <v>41877.904988425929</v>
      </c>
      <c r="T1585" s="10">
        <f t="shared" si="155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50"/>
        <v>0</v>
      </c>
      <c r="P1586" t="e">
        <f t="shared" si="151"/>
        <v>#DIV/0!</v>
      </c>
      <c r="Q1586" t="str">
        <f t="shared" si="152"/>
        <v>photography</v>
      </c>
      <c r="R1586" t="str">
        <f t="shared" si="153"/>
        <v>places</v>
      </c>
      <c r="S1586" s="9">
        <f t="shared" si="154"/>
        <v>41779.649317129632</v>
      </c>
      <c r="T1586" s="10">
        <f t="shared" si="155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50"/>
        <v>79</v>
      </c>
      <c r="P1587">
        <f t="shared" si="151"/>
        <v>131.66666666666666</v>
      </c>
      <c r="Q1587" t="str">
        <f t="shared" si="152"/>
        <v>photography</v>
      </c>
      <c r="R1587" t="str">
        <f t="shared" si="153"/>
        <v>places</v>
      </c>
      <c r="S1587" s="9">
        <f t="shared" si="154"/>
        <v>42707.895462962959</v>
      </c>
      <c r="T1587" s="10">
        <f t="shared" si="155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50"/>
        <v>0</v>
      </c>
      <c r="P1588" t="e">
        <f t="shared" si="151"/>
        <v>#DIV/0!</v>
      </c>
      <c r="Q1588" t="str">
        <f t="shared" si="152"/>
        <v>photography</v>
      </c>
      <c r="R1588" t="str">
        <f t="shared" si="153"/>
        <v>places</v>
      </c>
      <c r="S1588" s="9">
        <f t="shared" si="154"/>
        <v>42069.104421296302</v>
      </c>
      <c r="T1588" s="10">
        <f t="shared" si="155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50"/>
        <v>1.3333333333333334E-2</v>
      </c>
      <c r="P1589">
        <f t="shared" si="151"/>
        <v>1</v>
      </c>
      <c r="Q1589" t="str">
        <f t="shared" si="152"/>
        <v>photography</v>
      </c>
      <c r="R1589" t="str">
        <f t="shared" si="153"/>
        <v>places</v>
      </c>
      <c r="S1589" s="9">
        <f t="shared" si="154"/>
        <v>41956.950983796298</v>
      </c>
      <c r="T1589" s="10">
        <f t="shared" si="155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50"/>
        <v>0</v>
      </c>
      <c r="P1590" t="e">
        <f t="shared" si="151"/>
        <v>#DIV/0!</v>
      </c>
      <c r="Q1590" t="str">
        <f t="shared" si="152"/>
        <v>photography</v>
      </c>
      <c r="R1590" t="str">
        <f t="shared" si="153"/>
        <v>places</v>
      </c>
      <c r="S1590" s="9">
        <f t="shared" si="154"/>
        <v>42005.24998842593</v>
      </c>
      <c r="T1590" s="10">
        <f t="shared" si="155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50"/>
        <v>0</v>
      </c>
      <c r="P1591" t="e">
        <f t="shared" si="151"/>
        <v>#DIV/0!</v>
      </c>
      <c r="Q1591" t="str">
        <f t="shared" si="152"/>
        <v>photography</v>
      </c>
      <c r="R1591" t="str">
        <f t="shared" si="153"/>
        <v>places</v>
      </c>
      <c r="S1591" s="9">
        <f t="shared" si="154"/>
        <v>42256.984791666662</v>
      </c>
      <c r="T1591" s="10">
        <f t="shared" si="155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50"/>
        <v>1.7000000000000002</v>
      </c>
      <c r="P1592">
        <f t="shared" si="151"/>
        <v>510</v>
      </c>
      <c r="Q1592" t="str">
        <f t="shared" si="152"/>
        <v>photography</v>
      </c>
      <c r="R1592" t="str">
        <f t="shared" si="153"/>
        <v>places</v>
      </c>
      <c r="S1592" s="9">
        <f t="shared" si="154"/>
        <v>42240.857222222221</v>
      </c>
      <c r="T1592" s="10">
        <f t="shared" si="155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50"/>
        <v>29.228571428571428</v>
      </c>
      <c r="P1593">
        <f t="shared" si="151"/>
        <v>44.478260869565219</v>
      </c>
      <c r="Q1593" t="str">
        <f t="shared" si="152"/>
        <v>photography</v>
      </c>
      <c r="R1593" t="str">
        <f t="shared" si="153"/>
        <v>places</v>
      </c>
      <c r="S1593" s="9">
        <f t="shared" si="154"/>
        <v>42433.726168981477</v>
      </c>
      <c r="T1593" s="10">
        <f t="shared" si="155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50"/>
        <v>0</v>
      </c>
      <c r="P1594" t="e">
        <f t="shared" si="151"/>
        <v>#DIV/0!</v>
      </c>
      <c r="Q1594" t="str">
        <f t="shared" si="152"/>
        <v>photography</v>
      </c>
      <c r="R1594" t="str">
        <f t="shared" si="153"/>
        <v>places</v>
      </c>
      <c r="S1594" s="9">
        <f t="shared" si="154"/>
        <v>42046.072743055556</v>
      </c>
      <c r="T1594" s="10">
        <f t="shared" si="155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50"/>
        <v>1.3636363636363637E-2</v>
      </c>
      <c r="P1595">
        <f t="shared" si="151"/>
        <v>1</v>
      </c>
      <c r="Q1595" t="str">
        <f t="shared" si="152"/>
        <v>photography</v>
      </c>
      <c r="R1595" t="str">
        <f t="shared" si="153"/>
        <v>places</v>
      </c>
      <c r="S1595" s="9">
        <f t="shared" si="154"/>
        <v>42033.845543981486</v>
      </c>
      <c r="T1595" s="10">
        <f t="shared" si="155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50"/>
        <v>20.5</v>
      </c>
      <c r="P1596">
        <f t="shared" si="151"/>
        <v>20.5</v>
      </c>
      <c r="Q1596" t="str">
        <f t="shared" si="152"/>
        <v>photography</v>
      </c>
      <c r="R1596" t="str">
        <f t="shared" si="153"/>
        <v>places</v>
      </c>
      <c r="S1596" s="9">
        <f t="shared" si="154"/>
        <v>42445.712754629625</v>
      </c>
      <c r="T1596" s="10">
        <f t="shared" si="155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50"/>
        <v>0.27999999999999997</v>
      </c>
      <c r="P1597">
        <f t="shared" si="151"/>
        <v>40</v>
      </c>
      <c r="Q1597" t="str">
        <f t="shared" si="152"/>
        <v>photography</v>
      </c>
      <c r="R1597" t="str">
        <f t="shared" si="153"/>
        <v>places</v>
      </c>
      <c r="S1597" s="9">
        <f t="shared" si="154"/>
        <v>41780.050092592595</v>
      </c>
      <c r="T1597" s="10">
        <f t="shared" si="155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50"/>
        <v>2.3076923076923079</v>
      </c>
      <c r="P1598">
        <f t="shared" si="151"/>
        <v>25</v>
      </c>
      <c r="Q1598" t="str">
        <f t="shared" si="152"/>
        <v>photography</v>
      </c>
      <c r="R1598" t="str">
        <f t="shared" si="153"/>
        <v>places</v>
      </c>
      <c r="S1598" s="9">
        <f t="shared" si="154"/>
        <v>41941.430196759262</v>
      </c>
      <c r="T1598" s="10">
        <f t="shared" si="155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50"/>
        <v>0</v>
      </c>
      <c r="P1599" t="e">
        <f t="shared" si="151"/>
        <v>#DIV/0!</v>
      </c>
      <c r="Q1599" t="str">
        <f t="shared" si="152"/>
        <v>photography</v>
      </c>
      <c r="R1599" t="str">
        <f t="shared" si="153"/>
        <v>places</v>
      </c>
      <c r="S1599" s="9">
        <f t="shared" si="154"/>
        <v>42603.354131944448</v>
      </c>
      <c r="T1599" s="10">
        <f t="shared" si="155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50"/>
        <v>0.125</v>
      </c>
      <c r="P1600">
        <f t="shared" si="151"/>
        <v>1</v>
      </c>
      <c r="Q1600" t="str">
        <f t="shared" si="152"/>
        <v>photography</v>
      </c>
      <c r="R1600" t="str">
        <f t="shared" si="153"/>
        <v>places</v>
      </c>
      <c r="S1600" s="9">
        <f t="shared" si="154"/>
        <v>42151.667337962965</v>
      </c>
      <c r="T1600" s="10">
        <f t="shared" si="155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50"/>
        <v>0</v>
      </c>
      <c r="P1601" t="e">
        <f t="shared" si="151"/>
        <v>#DIV/0!</v>
      </c>
      <c r="Q1601" t="str">
        <f t="shared" si="152"/>
        <v>photography</v>
      </c>
      <c r="R1601" t="str">
        <f t="shared" si="153"/>
        <v>places</v>
      </c>
      <c r="S1601" s="9">
        <f t="shared" si="154"/>
        <v>42438.53907407407</v>
      </c>
      <c r="T1601" s="10">
        <f t="shared" si="155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50"/>
        <v>7.3400000000000007</v>
      </c>
      <c r="P1602">
        <f t="shared" si="151"/>
        <v>40.777777777777779</v>
      </c>
      <c r="Q1602" t="str">
        <f t="shared" si="152"/>
        <v>photography</v>
      </c>
      <c r="R1602" t="str">
        <f t="shared" si="153"/>
        <v>places</v>
      </c>
      <c r="S1602" s="9">
        <f t="shared" si="154"/>
        <v>41791.057314814818</v>
      </c>
      <c r="T1602" s="10">
        <f t="shared" si="155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si="154"/>
        <v>40638.092974537038</v>
      </c>
      <c r="T1603" s="10">
        <f t="shared" si="155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ref="O1634:O1697" si="156">E1634/D1634*100</f>
        <v>101.62500000000001</v>
      </c>
      <c r="P1634">
        <f t="shared" ref="P1634:P1697" si="157">E1634/L1634</f>
        <v>86.489361702127653</v>
      </c>
      <c r="Q1634" t="str">
        <f t="shared" ref="Q1634:Q1697" si="158">LEFT(N1634,FIND("/",N1634)-1)</f>
        <v>music</v>
      </c>
      <c r="R1634" t="str">
        <f t="shared" ref="R1634:R1697" si="159">RIGHT(N1634,LEN(N1634)-FIND("/",N1634))</f>
        <v>rock</v>
      </c>
      <c r="S1634" s="9">
        <f t="shared" ref="S1634:S1697" si="160">(((J1634/60)/60)/24)+DATE(1970,1,1)</f>
        <v>40750.340902777774</v>
      </c>
      <c r="T1634" s="10">
        <f t="shared" ref="T1634:T1697" si="161"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6"/>
        <v>100</v>
      </c>
      <c r="P1635">
        <f t="shared" si="157"/>
        <v>172.41379310344828</v>
      </c>
      <c r="Q1635" t="str">
        <f t="shared" si="158"/>
        <v>music</v>
      </c>
      <c r="R1635" t="str">
        <f t="shared" si="159"/>
        <v>rock</v>
      </c>
      <c r="S1635" s="9">
        <f t="shared" si="160"/>
        <v>40896.883750000001</v>
      </c>
      <c r="T1635" s="10">
        <f t="shared" si="16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6"/>
        <v>100.49999999999999</v>
      </c>
      <c r="P1636">
        <f t="shared" si="157"/>
        <v>62.8125</v>
      </c>
      <c r="Q1636" t="str">
        <f t="shared" si="158"/>
        <v>music</v>
      </c>
      <c r="R1636" t="str">
        <f t="shared" si="159"/>
        <v>rock</v>
      </c>
      <c r="S1636" s="9">
        <f t="shared" si="160"/>
        <v>40658.189826388887</v>
      </c>
      <c r="T1636" s="10">
        <f t="shared" si="16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6"/>
        <v>125.29999999999998</v>
      </c>
      <c r="P1637">
        <f t="shared" si="157"/>
        <v>67.729729729729726</v>
      </c>
      <c r="Q1637" t="str">
        <f t="shared" si="158"/>
        <v>music</v>
      </c>
      <c r="R1637" t="str">
        <f t="shared" si="159"/>
        <v>rock</v>
      </c>
      <c r="S1637" s="9">
        <f t="shared" si="160"/>
        <v>42502.868761574078</v>
      </c>
      <c r="T1637" s="10">
        <f t="shared" si="16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6"/>
        <v>103.55555555555556</v>
      </c>
      <c r="P1638">
        <f t="shared" si="157"/>
        <v>53.5632183908046</v>
      </c>
      <c r="Q1638" t="str">
        <f t="shared" si="158"/>
        <v>music</v>
      </c>
      <c r="R1638" t="str">
        <f t="shared" si="159"/>
        <v>rock</v>
      </c>
      <c r="S1638" s="9">
        <f t="shared" si="160"/>
        <v>40663.08666666667</v>
      </c>
      <c r="T1638" s="10">
        <f t="shared" si="16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6"/>
        <v>103.8</v>
      </c>
      <c r="P1639">
        <f t="shared" si="157"/>
        <v>34.6</v>
      </c>
      <c r="Q1639" t="str">
        <f t="shared" si="158"/>
        <v>music</v>
      </c>
      <c r="R1639" t="str">
        <f t="shared" si="159"/>
        <v>rock</v>
      </c>
      <c r="S1639" s="9">
        <f t="shared" si="160"/>
        <v>40122.751620370371</v>
      </c>
      <c r="T1639" s="10">
        <f t="shared" si="16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6"/>
        <v>105</v>
      </c>
      <c r="P1640">
        <f t="shared" si="157"/>
        <v>38.888888888888886</v>
      </c>
      <c r="Q1640" t="str">
        <f t="shared" si="158"/>
        <v>music</v>
      </c>
      <c r="R1640" t="str">
        <f t="shared" si="159"/>
        <v>rock</v>
      </c>
      <c r="S1640" s="9">
        <f t="shared" si="160"/>
        <v>41288.68712962963</v>
      </c>
      <c r="T1640" s="10">
        <f t="shared" si="16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6"/>
        <v>100</v>
      </c>
      <c r="P1641">
        <f t="shared" si="157"/>
        <v>94.736842105263165</v>
      </c>
      <c r="Q1641" t="str">
        <f t="shared" si="158"/>
        <v>music</v>
      </c>
      <c r="R1641" t="str">
        <f t="shared" si="159"/>
        <v>rock</v>
      </c>
      <c r="S1641" s="9">
        <f t="shared" si="160"/>
        <v>40941.652372685188</v>
      </c>
      <c r="T1641" s="10">
        <f t="shared" si="16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6"/>
        <v>169.86</v>
      </c>
      <c r="P1642">
        <f t="shared" si="157"/>
        <v>39.967058823529413</v>
      </c>
      <c r="Q1642" t="str">
        <f t="shared" si="158"/>
        <v>music</v>
      </c>
      <c r="R1642" t="str">
        <f t="shared" si="159"/>
        <v>rock</v>
      </c>
      <c r="S1642" s="9">
        <f t="shared" si="160"/>
        <v>40379.23096064815</v>
      </c>
      <c r="T1642" s="10">
        <f t="shared" si="16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6"/>
        <v>101.4</v>
      </c>
      <c r="P1643">
        <f t="shared" si="157"/>
        <v>97.5</v>
      </c>
      <c r="Q1643" t="str">
        <f t="shared" si="158"/>
        <v>music</v>
      </c>
      <c r="R1643" t="str">
        <f t="shared" si="159"/>
        <v>pop</v>
      </c>
      <c r="S1643" s="9">
        <f t="shared" si="160"/>
        <v>41962.596574074079</v>
      </c>
      <c r="T1643" s="10">
        <f t="shared" si="16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6"/>
        <v>100</v>
      </c>
      <c r="P1644">
        <f t="shared" si="157"/>
        <v>42.857142857142854</v>
      </c>
      <c r="Q1644" t="str">
        <f t="shared" si="158"/>
        <v>music</v>
      </c>
      <c r="R1644" t="str">
        <f t="shared" si="159"/>
        <v>pop</v>
      </c>
      <c r="S1644" s="9">
        <f t="shared" si="160"/>
        <v>40688.024618055555</v>
      </c>
      <c r="T1644" s="10">
        <f t="shared" si="16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6"/>
        <v>124.70000000000002</v>
      </c>
      <c r="P1645">
        <f t="shared" si="157"/>
        <v>168.51351351351352</v>
      </c>
      <c r="Q1645" t="str">
        <f t="shared" si="158"/>
        <v>music</v>
      </c>
      <c r="R1645" t="str">
        <f t="shared" si="159"/>
        <v>pop</v>
      </c>
      <c r="S1645" s="9">
        <f t="shared" si="160"/>
        <v>41146.824212962965</v>
      </c>
      <c r="T1645" s="10">
        <f t="shared" si="16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6"/>
        <v>109.5</v>
      </c>
      <c r="P1646">
        <f t="shared" si="157"/>
        <v>85.546875</v>
      </c>
      <c r="Q1646" t="str">
        <f t="shared" si="158"/>
        <v>music</v>
      </c>
      <c r="R1646" t="str">
        <f t="shared" si="159"/>
        <v>pop</v>
      </c>
      <c r="S1646" s="9">
        <f t="shared" si="160"/>
        <v>41175.05972222222</v>
      </c>
      <c r="T1646" s="10">
        <f t="shared" si="16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6"/>
        <v>110.80000000000001</v>
      </c>
      <c r="P1647">
        <f t="shared" si="157"/>
        <v>554</v>
      </c>
      <c r="Q1647" t="str">
        <f t="shared" si="158"/>
        <v>music</v>
      </c>
      <c r="R1647" t="str">
        <f t="shared" si="159"/>
        <v>pop</v>
      </c>
      <c r="S1647" s="9">
        <f t="shared" si="160"/>
        <v>41521.617361111108</v>
      </c>
      <c r="T1647" s="10">
        <f t="shared" si="16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6"/>
        <v>110.2</v>
      </c>
      <c r="P1648">
        <f t="shared" si="157"/>
        <v>26.554216867469879</v>
      </c>
      <c r="Q1648" t="str">
        <f t="shared" si="158"/>
        <v>music</v>
      </c>
      <c r="R1648" t="str">
        <f t="shared" si="159"/>
        <v>pop</v>
      </c>
      <c r="S1648" s="9">
        <f t="shared" si="160"/>
        <v>41833.450266203705</v>
      </c>
      <c r="T1648" s="10">
        <f t="shared" si="16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6"/>
        <v>104.71999999999998</v>
      </c>
      <c r="P1649">
        <f t="shared" si="157"/>
        <v>113.82608695652173</v>
      </c>
      <c r="Q1649" t="str">
        <f t="shared" si="158"/>
        <v>music</v>
      </c>
      <c r="R1649" t="str">
        <f t="shared" si="159"/>
        <v>pop</v>
      </c>
      <c r="S1649" s="9">
        <f t="shared" si="160"/>
        <v>41039.409456018519</v>
      </c>
      <c r="T1649" s="10">
        <f t="shared" si="16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6"/>
        <v>125.26086956521738</v>
      </c>
      <c r="P1650">
        <f t="shared" si="157"/>
        <v>32.011111111111113</v>
      </c>
      <c r="Q1650" t="str">
        <f t="shared" si="158"/>
        <v>music</v>
      </c>
      <c r="R1650" t="str">
        <f t="shared" si="159"/>
        <v>pop</v>
      </c>
      <c r="S1650" s="9">
        <f t="shared" si="160"/>
        <v>40592.704652777778</v>
      </c>
      <c r="T1650" s="10">
        <f t="shared" si="16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6"/>
        <v>100.58763157894737</v>
      </c>
      <c r="P1651">
        <f t="shared" si="157"/>
        <v>47.189259259259259</v>
      </c>
      <c r="Q1651" t="str">
        <f t="shared" si="158"/>
        <v>music</v>
      </c>
      <c r="R1651" t="str">
        <f t="shared" si="159"/>
        <v>pop</v>
      </c>
      <c r="S1651" s="9">
        <f t="shared" si="160"/>
        <v>41737.684664351851</v>
      </c>
      <c r="T1651" s="10">
        <f t="shared" si="16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6"/>
        <v>141.55000000000001</v>
      </c>
      <c r="P1652">
        <f t="shared" si="157"/>
        <v>88.46875</v>
      </c>
      <c r="Q1652" t="str">
        <f t="shared" si="158"/>
        <v>music</v>
      </c>
      <c r="R1652" t="str">
        <f t="shared" si="159"/>
        <v>pop</v>
      </c>
      <c r="S1652" s="9">
        <f t="shared" si="160"/>
        <v>41526.435613425929</v>
      </c>
      <c r="T1652" s="10">
        <f t="shared" si="16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6"/>
        <v>100.75</v>
      </c>
      <c r="P1653">
        <f t="shared" si="157"/>
        <v>100.75</v>
      </c>
      <c r="Q1653" t="str">
        <f t="shared" si="158"/>
        <v>music</v>
      </c>
      <c r="R1653" t="str">
        <f t="shared" si="159"/>
        <v>pop</v>
      </c>
      <c r="S1653" s="9">
        <f t="shared" si="160"/>
        <v>40625.900694444441</v>
      </c>
      <c r="T1653" s="10">
        <f t="shared" si="16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6"/>
        <v>100.66666666666666</v>
      </c>
      <c r="P1654">
        <f t="shared" si="157"/>
        <v>64.714285714285708</v>
      </c>
      <c r="Q1654" t="str">
        <f t="shared" si="158"/>
        <v>music</v>
      </c>
      <c r="R1654" t="str">
        <f t="shared" si="159"/>
        <v>pop</v>
      </c>
      <c r="S1654" s="9">
        <f t="shared" si="160"/>
        <v>41572.492974537039</v>
      </c>
      <c r="T1654" s="10">
        <f t="shared" si="16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6"/>
        <v>174.2304</v>
      </c>
      <c r="P1655">
        <f t="shared" si="157"/>
        <v>51.854285714285716</v>
      </c>
      <c r="Q1655" t="str">
        <f t="shared" si="158"/>
        <v>music</v>
      </c>
      <c r="R1655" t="str">
        <f t="shared" si="159"/>
        <v>pop</v>
      </c>
      <c r="S1655" s="9">
        <f t="shared" si="160"/>
        <v>40626.834444444445</v>
      </c>
      <c r="T1655" s="10">
        <f t="shared" si="16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6"/>
        <v>119.90909090909089</v>
      </c>
      <c r="P1656">
        <f t="shared" si="157"/>
        <v>38.794117647058826</v>
      </c>
      <c r="Q1656" t="str">
        <f t="shared" si="158"/>
        <v>music</v>
      </c>
      <c r="R1656" t="str">
        <f t="shared" si="159"/>
        <v>pop</v>
      </c>
      <c r="S1656" s="9">
        <f t="shared" si="160"/>
        <v>40987.890740740739</v>
      </c>
      <c r="T1656" s="10">
        <f t="shared" si="16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6"/>
        <v>142.86666666666667</v>
      </c>
      <c r="P1657">
        <f t="shared" si="157"/>
        <v>44.645833333333336</v>
      </c>
      <c r="Q1657" t="str">
        <f t="shared" si="158"/>
        <v>music</v>
      </c>
      <c r="R1657" t="str">
        <f t="shared" si="159"/>
        <v>pop</v>
      </c>
      <c r="S1657" s="9">
        <f t="shared" si="160"/>
        <v>40974.791898148149</v>
      </c>
      <c r="T1657" s="10">
        <f t="shared" si="16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6"/>
        <v>100.33493333333334</v>
      </c>
      <c r="P1658">
        <f t="shared" si="157"/>
        <v>156.77333333333334</v>
      </c>
      <c r="Q1658" t="str">
        <f t="shared" si="158"/>
        <v>music</v>
      </c>
      <c r="R1658" t="str">
        <f t="shared" si="159"/>
        <v>pop</v>
      </c>
      <c r="S1658" s="9">
        <f t="shared" si="160"/>
        <v>41226.928842592592</v>
      </c>
      <c r="T1658" s="10">
        <f t="shared" si="16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6"/>
        <v>104.93380000000001</v>
      </c>
      <c r="P1659">
        <f t="shared" si="157"/>
        <v>118.70339366515837</v>
      </c>
      <c r="Q1659" t="str">
        <f t="shared" si="158"/>
        <v>music</v>
      </c>
      <c r="R1659" t="str">
        <f t="shared" si="159"/>
        <v>pop</v>
      </c>
      <c r="S1659" s="9">
        <f t="shared" si="160"/>
        <v>41023.782037037039</v>
      </c>
      <c r="T1659" s="10">
        <f t="shared" si="16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6"/>
        <v>132.23333333333335</v>
      </c>
      <c r="P1660">
        <f t="shared" si="157"/>
        <v>74.149532710280369</v>
      </c>
      <c r="Q1660" t="str">
        <f t="shared" si="158"/>
        <v>music</v>
      </c>
      <c r="R1660" t="str">
        <f t="shared" si="159"/>
        <v>pop</v>
      </c>
      <c r="S1660" s="9">
        <f t="shared" si="160"/>
        <v>41223.22184027778</v>
      </c>
      <c r="T1660" s="10">
        <f t="shared" si="16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6"/>
        <v>112.79999999999998</v>
      </c>
      <c r="P1661">
        <f t="shared" si="157"/>
        <v>12.533333333333333</v>
      </c>
      <c r="Q1661" t="str">
        <f t="shared" si="158"/>
        <v>music</v>
      </c>
      <c r="R1661" t="str">
        <f t="shared" si="159"/>
        <v>pop</v>
      </c>
      <c r="S1661" s="9">
        <f t="shared" si="160"/>
        <v>41596.913437499999</v>
      </c>
      <c r="T1661" s="10">
        <f t="shared" si="16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6"/>
        <v>1253.75</v>
      </c>
      <c r="P1662">
        <f t="shared" si="157"/>
        <v>27.861111111111111</v>
      </c>
      <c r="Q1662" t="str">
        <f t="shared" si="158"/>
        <v>music</v>
      </c>
      <c r="R1662" t="str">
        <f t="shared" si="159"/>
        <v>pop</v>
      </c>
      <c r="S1662" s="9">
        <f t="shared" si="160"/>
        <v>42459.693865740745</v>
      </c>
      <c r="T1662" s="10">
        <f t="shared" si="16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6"/>
        <v>102.50632911392405</v>
      </c>
      <c r="P1663">
        <f t="shared" si="157"/>
        <v>80.178217821782184</v>
      </c>
      <c r="Q1663" t="str">
        <f t="shared" si="158"/>
        <v>music</v>
      </c>
      <c r="R1663" t="str">
        <f t="shared" si="159"/>
        <v>pop</v>
      </c>
      <c r="S1663" s="9">
        <f t="shared" si="160"/>
        <v>42343.998043981483</v>
      </c>
      <c r="T1663" s="10">
        <f t="shared" si="16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6"/>
        <v>102.6375</v>
      </c>
      <c r="P1664">
        <f t="shared" si="157"/>
        <v>132.43548387096774</v>
      </c>
      <c r="Q1664" t="str">
        <f t="shared" si="158"/>
        <v>music</v>
      </c>
      <c r="R1664" t="str">
        <f t="shared" si="159"/>
        <v>pop</v>
      </c>
      <c r="S1664" s="9">
        <f t="shared" si="160"/>
        <v>40848.198333333334</v>
      </c>
      <c r="T1664" s="10">
        <f t="shared" si="16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6"/>
        <v>108</v>
      </c>
      <c r="P1665">
        <f t="shared" si="157"/>
        <v>33.75</v>
      </c>
      <c r="Q1665" t="str">
        <f t="shared" si="158"/>
        <v>music</v>
      </c>
      <c r="R1665" t="str">
        <f t="shared" si="159"/>
        <v>pop</v>
      </c>
      <c r="S1665" s="9">
        <f t="shared" si="160"/>
        <v>42006.02207175926</v>
      </c>
      <c r="T1665" s="10">
        <f t="shared" si="16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6"/>
        <v>122.40879999999999</v>
      </c>
      <c r="P1666">
        <f t="shared" si="157"/>
        <v>34.384494382022467</v>
      </c>
      <c r="Q1666" t="str">
        <f t="shared" si="158"/>
        <v>music</v>
      </c>
      <c r="R1666" t="str">
        <f t="shared" si="159"/>
        <v>pop</v>
      </c>
      <c r="S1666" s="9">
        <f t="shared" si="160"/>
        <v>40939.761782407404</v>
      </c>
      <c r="T1666" s="10">
        <f t="shared" si="16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si="160"/>
        <v>40564.649456018517</v>
      </c>
      <c r="T1667" s="10">
        <f t="shared" si="161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ref="O1698:O1761" si="162">E1698/D1698*100</f>
        <v>0</v>
      </c>
      <c r="P1698" t="e">
        <f t="shared" ref="P1698:P1761" si="163">E1698/L1698</f>
        <v>#DIV/0!</v>
      </c>
      <c r="Q1698" t="str">
        <f t="shared" ref="Q1698:Q1761" si="164">LEFT(N1698,FIND("/",N1698)-1)</f>
        <v>music</v>
      </c>
      <c r="R1698" t="str">
        <f t="shared" ref="R1698:R1761" si="165">RIGHT(N1698,LEN(N1698)-FIND("/",N1698))</f>
        <v>faith</v>
      </c>
      <c r="S1698" s="9">
        <f t="shared" ref="S1698:S1761" si="166">(((J1698/60)/60)/24)+DATE(1970,1,1)</f>
        <v>42796.069571759261</v>
      </c>
      <c r="T1698" s="10">
        <f t="shared" ref="T1698:T1761" si="167"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2"/>
        <v>20.208000000000002</v>
      </c>
      <c r="P1699">
        <f t="shared" si="163"/>
        <v>114.81818181818181</v>
      </c>
      <c r="Q1699" t="str">
        <f t="shared" si="164"/>
        <v>music</v>
      </c>
      <c r="R1699" t="str">
        <f t="shared" si="165"/>
        <v>faith</v>
      </c>
      <c r="S1699" s="9">
        <f t="shared" si="166"/>
        <v>42805.032962962956</v>
      </c>
      <c r="T1699" s="10">
        <f t="shared" si="16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2"/>
        <v>0</v>
      </c>
      <c r="P1700" t="e">
        <f t="shared" si="163"/>
        <v>#DIV/0!</v>
      </c>
      <c r="Q1700" t="str">
        <f t="shared" si="164"/>
        <v>music</v>
      </c>
      <c r="R1700" t="str">
        <f t="shared" si="165"/>
        <v>faith</v>
      </c>
      <c r="S1700" s="9">
        <f t="shared" si="166"/>
        <v>42796.207870370374</v>
      </c>
      <c r="T1700" s="10">
        <f t="shared" si="16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2"/>
        <v>4.2311459353574925</v>
      </c>
      <c r="P1701">
        <f t="shared" si="163"/>
        <v>54</v>
      </c>
      <c r="Q1701" t="str">
        <f t="shared" si="164"/>
        <v>music</v>
      </c>
      <c r="R1701" t="str">
        <f t="shared" si="165"/>
        <v>faith</v>
      </c>
      <c r="S1701" s="9">
        <f t="shared" si="166"/>
        <v>42806.863946759258</v>
      </c>
      <c r="T1701" s="10">
        <f t="shared" si="16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2"/>
        <v>26.06</v>
      </c>
      <c r="P1702">
        <f t="shared" si="163"/>
        <v>65.974683544303801</v>
      </c>
      <c r="Q1702" t="str">
        <f t="shared" si="164"/>
        <v>music</v>
      </c>
      <c r="R1702" t="str">
        <f t="shared" si="165"/>
        <v>faith</v>
      </c>
      <c r="S1702" s="9">
        <f t="shared" si="166"/>
        <v>42796.071643518517</v>
      </c>
      <c r="T1702" s="10">
        <f t="shared" si="16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2"/>
        <v>0.19801980198019803</v>
      </c>
      <c r="P1703">
        <f t="shared" si="163"/>
        <v>5</v>
      </c>
      <c r="Q1703" t="str">
        <f t="shared" si="164"/>
        <v>music</v>
      </c>
      <c r="R1703" t="str">
        <f t="shared" si="165"/>
        <v>faith</v>
      </c>
      <c r="S1703" s="9">
        <f t="shared" si="166"/>
        <v>41989.664409722223</v>
      </c>
      <c r="T1703" s="10">
        <f t="shared" si="16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2"/>
        <v>6.0606060606060606E-3</v>
      </c>
      <c r="P1704">
        <f t="shared" si="163"/>
        <v>1</v>
      </c>
      <c r="Q1704" t="str">
        <f t="shared" si="164"/>
        <v>music</v>
      </c>
      <c r="R1704" t="str">
        <f t="shared" si="165"/>
        <v>faith</v>
      </c>
      <c r="S1704" s="9">
        <f t="shared" si="166"/>
        <v>42063.869791666672</v>
      </c>
      <c r="T1704" s="10">
        <f t="shared" si="16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2"/>
        <v>1.02</v>
      </c>
      <c r="P1705">
        <f t="shared" si="163"/>
        <v>25.5</v>
      </c>
      <c r="Q1705" t="str">
        <f t="shared" si="164"/>
        <v>music</v>
      </c>
      <c r="R1705" t="str">
        <f t="shared" si="165"/>
        <v>faith</v>
      </c>
      <c r="S1705" s="9">
        <f t="shared" si="166"/>
        <v>42187.281678240746</v>
      </c>
      <c r="T1705" s="10">
        <f t="shared" si="16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2"/>
        <v>65.100000000000009</v>
      </c>
      <c r="P1706">
        <f t="shared" si="163"/>
        <v>118.36363636363636</v>
      </c>
      <c r="Q1706" t="str">
        <f t="shared" si="164"/>
        <v>music</v>
      </c>
      <c r="R1706" t="str">
        <f t="shared" si="165"/>
        <v>faith</v>
      </c>
      <c r="S1706" s="9">
        <f t="shared" si="166"/>
        <v>42021.139733796299</v>
      </c>
      <c r="T1706" s="10">
        <f t="shared" si="16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2"/>
        <v>0</v>
      </c>
      <c r="P1707" t="e">
        <f t="shared" si="163"/>
        <v>#DIV/0!</v>
      </c>
      <c r="Q1707" t="str">
        <f t="shared" si="164"/>
        <v>music</v>
      </c>
      <c r="R1707" t="str">
        <f t="shared" si="165"/>
        <v>faith</v>
      </c>
      <c r="S1707" s="9">
        <f t="shared" si="166"/>
        <v>42245.016736111109</v>
      </c>
      <c r="T1707" s="10">
        <f t="shared" si="16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2"/>
        <v>0</v>
      </c>
      <c r="P1708" t="e">
        <f t="shared" si="163"/>
        <v>#DIV/0!</v>
      </c>
      <c r="Q1708" t="str">
        <f t="shared" si="164"/>
        <v>music</v>
      </c>
      <c r="R1708" t="str">
        <f t="shared" si="165"/>
        <v>faith</v>
      </c>
      <c r="S1708" s="9">
        <f t="shared" si="166"/>
        <v>42179.306388888886</v>
      </c>
      <c r="T1708" s="10">
        <f t="shared" si="16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2"/>
        <v>9.74</v>
      </c>
      <c r="P1709">
        <f t="shared" si="163"/>
        <v>54.111111111111114</v>
      </c>
      <c r="Q1709" t="str">
        <f t="shared" si="164"/>
        <v>music</v>
      </c>
      <c r="R1709" t="str">
        <f t="shared" si="165"/>
        <v>faith</v>
      </c>
      <c r="S1709" s="9">
        <f t="shared" si="166"/>
        <v>42427.721006944441</v>
      </c>
      <c r="T1709" s="10">
        <f t="shared" si="16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2"/>
        <v>0</v>
      </c>
      <c r="P1710" t="e">
        <f t="shared" si="163"/>
        <v>#DIV/0!</v>
      </c>
      <c r="Q1710" t="str">
        <f t="shared" si="164"/>
        <v>music</v>
      </c>
      <c r="R1710" t="str">
        <f t="shared" si="165"/>
        <v>faith</v>
      </c>
      <c r="S1710" s="9">
        <f t="shared" si="166"/>
        <v>42451.866967592592</v>
      </c>
      <c r="T1710" s="10">
        <f t="shared" si="16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2"/>
        <v>4.8571428571428568</v>
      </c>
      <c r="P1711">
        <f t="shared" si="163"/>
        <v>21.25</v>
      </c>
      <c r="Q1711" t="str">
        <f t="shared" si="164"/>
        <v>music</v>
      </c>
      <c r="R1711" t="str">
        <f t="shared" si="165"/>
        <v>faith</v>
      </c>
      <c r="S1711" s="9">
        <f t="shared" si="166"/>
        <v>41841.56381944444</v>
      </c>
      <c r="T1711" s="10">
        <f t="shared" si="16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2"/>
        <v>0.67999999999999994</v>
      </c>
      <c r="P1712">
        <f t="shared" si="163"/>
        <v>34</v>
      </c>
      <c r="Q1712" t="str">
        <f t="shared" si="164"/>
        <v>music</v>
      </c>
      <c r="R1712" t="str">
        <f t="shared" si="165"/>
        <v>faith</v>
      </c>
      <c r="S1712" s="9">
        <f t="shared" si="166"/>
        <v>42341.59129629629</v>
      </c>
      <c r="T1712" s="10">
        <f t="shared" si="16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2"/>
        <v>10.5</v>
      </c>
      <c r="P1713">
        <f t="shared" si="163"/>
        <v>525</v>
      </c>
      <c r="Q1713" t="str">
        <f t="shared" si="164"/>
        <v>music</v>
      </c>
      <c r="R1713" t="str">
        <f t="shared" si="165"/>
        <v>faith</v>
      </c>
      <c r="S1713" s="9">
        <f t="shared" si="166"/>
        <v>41852.646226851852</v>
      </c>
      <c r="T1713" s="10">
        <f t="shared" si="16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2"/>
        <v>0</v>
      </c>
      <c r="P1714" t="e">
        <f t="shared" si="163"/>
        <v>#DIV/0!</v>
      </c>
      <c r="Q1714" t="str">
        <f t="shared" si="164"/>
        <v>music</v>
      </c>
      <c r="R1714" t="str">
        <f t="shared" si="165"/>
        <v>faith</v>
      </c>
      <c r="S1714" s="9">
        <f t="shared" si="166"/>
        <v>42125.913807870369</v>
      </c>
      <c r="T1714" s="10">
        <f t="shared" si="16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2"/>
        <v>1.6666666666666667</v>
      </c>
      <c r="P1715">
        <f t="shared" si="163"/>
        <v>50</v>
      </c>
      <c r="Q1715" t="str">
        <f t="shared" si="164"/>
        <v>music</v>
      </c>
      <c r="R1715" t="str">
        <f t="shared" si="165"/>
        <v>faith</v>
      </c>
      <c r="S1715" s="9">
        <f t="shared" si="166"/>
        <v>41887.801064814819</v>
      </c>
      <c r="T1715" s="10">
        <f t="shared" si="16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2"/>
        <v>7.8680000000000003</v>
      </c>
      <c r="P1716">
        <f t="shared" si="163"/>
        <v>115.70588235294117</v>
      </c>
      <c r="Q1716" t="str">
        <f t="shared" si="164"/>
        <v>music</v>
      </c>
      <c r="R1716" t="str">
        <f t="shared" si="165"/>
        <v>faith</v>
      </c>
      <c r="S1716" s="9">
        <f t="shared" si="166"/>
        <v>42095.918530092589</v>
      </c>
      <c r="T1716" s="10">
        <f t="shared" si="16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2"/>
        <v>0.22</v>
      </c>
      <c r="P1717">
        <f t="shared" si="163"/>
        <v>5.5</v>
      </c>
      <c r="Q1717" t="str">
        <f t="shared" si="164"/>
        <v>music</v>
      </c>
      <c r="R1717" t="str">
        <f t="shared" si="165"/>
        <v>faith</v>
      </c>
      <c r="S1717" s="9">
        <f t="shared" si="166"/>
        <v>42064.217418981483</v>
      </c>
      <c r="T1717" s="10">
        <f t="shared" si="16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2"/>
        <v>7.5</v>
      </c>
      <c r="P1718">
        <f t="shared" si="163"/>
        <v>50</v>
      </c>
      <c r="Q1718" t="str">
        <f t="shared" si="164"/>
        <v>music</v>
      </c>
      <c r="R1718" t="str">
        <f t="shared" si="165"/>
        <v>faith</v>
      </c>
      <c r="S1718" s="9">
        <f t="shared" si="166"/>
        <v>42673.577534722222</v>
      </c>
      <c r="T1718" s="10">
        <f t="shared" si="16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2"/>
        <v>42.725880551301685</v>
      </c>
      <c r="P1719">
        <f t="shared" si="163"/>
        <v>34.024390243902438</v>
      </c>
      <c r="Q1719" t="str">
        <f t="shared" si="164"/>
        <v>music</v>
      </c>
      <c r="R1719" t="str">
        <f t="shared" si="165"/>
        <v>faith</v>
      </c>
      <c r="S1719" s="9">
        <f t="shared" si="166"/>
        <v>42460.98192129629</v>
      </c>
      <c r="T1719" s="10">
        <f t="shared" si="16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2"/>
        <v>0.2142857142857143</v>
      </c>
      <c r="P1720">
        <f t="shared" si="163"/>
        <v>37.5</v>
      </c>
      <c r="Q1720" t="str">
        <f t="shared" si="164"/>
        <v>music</v>
      </c>
      <c r="R1720" t="str">
        <f t="shared" si="165"/>
        <v>faith</v>
      </c>
      <c r="S1720" s="9">
        <f t="shared" si="166"/>
        <v>42460.610520833332</v>
      </c>
      <c r="T1720" s="10">
        <f t="shared" si="16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2"/>
        <v>0.87500000000000011</v>
      </c>
      <c r="P1721">
        <f t="shared" si="163"/>
        <v>11.666666666666666</v>
      </c>
      <c r="Q1721" t="str">
        <f t="shared" si="164"/>
        <v>music</v>
      </c>
      <c r="R1721" t="str">
        <f t="shared" si="165"/>
        <v>faith</v>
      </c>
      <c r="S1721" s="9">
        <f t="shared" si="166"/>
        <v>41869.534618055557</v>
      </c>
      <c r="T1721" s="10">
        <f t="shared" si="16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2"/>
        <v>5.625</v>
      </c>
      <c r="P1722">
        <f t="shared" si="163"/>
        <v>28.125</v>
      </c>
      <c r="Q1722" t="str">
        <f t="shared" si="164"/>
        <v>music</v>
      </c>
      <c r="R1722" t="str">
        <f t="shared" si="165"/>
        <v>faith</v>
      </c>
      <c r="S1722" s="9">
        <f t="shared" si="166"/>
        <v>41922.783229166671</v>
      </c>
      <c r="T1722" s="10">
        <f t="shared" si="16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2"/>
        <v>0</v>
      </c>
      <c r="P1723" t="e">
        <f t="shared" si="163"/>
        <v>#DIV/0!</v>
      </c>
      <c r="Q1723" t="str">
        <f t="shared" si="164"/>
        <v>music</v>
      </c>
      <c r="R1723" t="str">
        <f t="shared" si="165"/>
        <v>faith</v>
      </c>
      <c r="S1723" s="9">
        <f t="shared" si="166"/>
        <v>42319.461377314816</v>
      </c>
      <c r="T1723" s="10">
        <f t="shared" si="16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2"/>
        <v>3.4722222222222224E-2</v>
      </c>
      <c r="P1724">
        <f t="shared" si="163"/>
        <v>1</v>
      </c>
      <c r="Q1724" t="str">
        <f t="shared" si="164"/>
        <v>music</v>
      </c>
      <c r="R1724" t="str">
        <f t="shared" si="165"/>
        <v>faith</v>
      </c>
      <c r="S1724" s="9">
        <f t="shared" si="166"/>
        <v>42425.960983796293</v>
      </c>
      <c r="T1724" s="10">
        <f t="shared" si="16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2"/>
        <v>6.5</v>
      </c>
      <c r="P1725">
        <f t="shared" si="163"/>
        <v>216.66666666666666</v>
      </c>
      <c r="Q1725" t="str">
        <f t="shared" si="164"/>
        <v>music</v>
      </c>
      <c r="R1725" t="str">
        <f t="shared" si="165"/>
        <v>faith</v>
      </c>
      <c r="S1725" s="9">
        <f t="shared" si="166"/>
        <v>42129.82540509259</v>
      </c>
      <c r="T1725" s="10">
        <f t="shared" si="16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2"/>
        <v>0.58333333333333337</v>
      </c>
      <c r="P1726">
        <f t="shared" si="163"/>
        <v>8.75</v>
      </c>
      <c r="Q1726" t="str">
        <f t="shared" si="164"/>
        <v>music</v>
      </c>
      <c r="R1726" t="str">
        <f t="shared" si="165"/>
        <v>faith</v>
      </c>
      <c r="S1726" s="9">
        <f t="shared" si="166"/>
        <v>41912.932430555556</v>
      </c>
      <c r="T1726" s="10">
        <f t="shared" si="16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2"/>
        <v>10.181818181818182</v>
      </c>
      <c r="P1727">
        <f t="shared" si="163"/>
        <v>62.222222222222221</v>
      </c>
      <c r="Q1727" t="str">
        <f t="shared" si="164"/>
        <v>music</v>
      </c>
      <c r="R1727" t="str">
        <f t="shared" si="165"/>
        <v>faith</v>
      </c>
      <c r="S1727" s="9">
        <f t="shared" si="166"/>
        <v>41845.968159722222</v>
      </c>
      <c r="T1727" s="10">
        <f t="shared" si="16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2"/>
        <v>33.784615384615385</v>
      </c>
      <c r="P1728">
        <f t="shared" si="163"/>
        <v>137.25</v>
      </c>
      <c r="Q1728" t="str">
        <f t="shared" si="164"/>
        <v>music</v>
      </c>
      <c r="R1728" t="str">
        <f t="shared" si="165"/>
        <v>faith</v>
      </c>
      <c r="S1728" s="9">
        <f t="shared" si="166"/>
        <v>41788.919722222221</v>
      </c>
      <c r="T1728" s="10">
        <f t="shared" si="16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2"/>
        <v>3.3333333333333333E-2</v>
      </c>
      <c r="P1729">
        <f t="shared" si="163"/>
        <v>1</v>
      </c>
      <c r="Q1729" t="str">
        <f t="shared" si="164"/>
        <v>music</v>
      </c>
      <c r="R1729" t="str">
        <f t="shared" si="165"/>
        <v>faith</v>
      </c>
      <c r="S1729" s="9">
        <f t="shared" si="166"/>
        <v>42044.927974537044</v>
      </c>
      <c r="T1729" s="10">
        <f t="shared" si="16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2"/>
        <v>68.400000000000006</v>
      </c>
      <c r="P1730">
        <f t="shared" si="163"/>
        <v>122.14285714285714</v>
      </c>
      <c r="Q1730" t="str">
        <f t="shared" si="164"/>
        <v>music</v>
      </c>
      <c r="R1730" t="str">
        <f t="shared" si="165"/>
        <v>faith</v>
      </c>
      <c r="S1730" s="9">
        <f t="shared" si="166"/>
        <v>42268.625856481478</v>
      </c>
      <c r="T1730" s="10">
        <f t="shared" si="16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9">
        <f t="shared" si="166"/>
        <v>42471.052152777775</v>
      </c>
      <c r="T1731" s="10">
        <f t="shared" si="16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ref="O1762:O1825" si="168">E1762/D1762*100</f>
        <v>165.44</v>
      </c>
      <c r="P1762">
        <f t="shared" ref="P1762:P1825" si="169">E1762/L1762</f>
        <v>81.098039215686271</v>
      </c>
      <c r="Q1762" t="str">
        <f t="shared" ref="Q1762:Q1825" si="170">LEFT(N1762,FIND("/",N1762)-1)</f>
        <v>photography</v>
      </c>
      <c r="R1762" t="str">
        <f t="shared" ref="R1762:R1825" si="171">RIGHT(N1762,LEN(N1762)-FIND("/",N1762))</f>
        <v>photobooks</v>
      </c>
      <c r="S1762" s="9">
        <f t="shared" ref="S1762:S1825" si="172">(((J1762/60)/60)/24)+DATE(1970,1,1)</f>
        <v>42405.67260416667</v>
      </c>
      <c r="T1762" s="10">
        <f t="shared" ref="T1762:T1825" si="173"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8"/>
        <v>155</v>
      </c>
      <c r="P1763">
        <f t="shared" si="169"/>
        <v>51.666666666666664</v>
      </c>
      <c r="Q1763" t="str">
        <f t="shared" si="170"/>
        <v>photography</v>
      </c>
      <c r="R1763" t="str">
        <f t="shared" si="171"/>
        <v>photobooks</v>
      </c>
      <c r="S1763" s="9">
        <f t="shared" si="172"/>
        <v>42209.567824074074</v>
      </c>
      <c r="T1763" s="10">
        <f t="shared" si="17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8"/>
        <v>885</v>
      </c>
      <c r="P1764">
        <f t="shared" si="169"/>
        <v>35.4</v>
      </c>
      <c r="Q1764" t="str">
        <f t="shared" si="170"/>
        <v>photography</v>
      </c>
      <c r="R1764" t="str">
        <f t="shared" si="171"/>
        <v>photobooks</v>
      </c>
      <c r="S1764" s="9">
        <f t="shared" si="172"/>
        <v>42410.982002314813</v>
      </c>
      <c r="T1764" s="10">
        <f t="shared" si="17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8"/>
        <v>101.90833333333333</v>
      </c>
      <c r="P1765">
        <f t="shared" si="169"/>
        <v>103.63559322033899</v>
      </c>
      <c r="Q1765" t="str">
        <f t="shared" si="170"/>
        <v>photography</v>
      </c>
      <c r="R1765" t="str">
        <f t="shared" si="171"/>
        <v>photobooks</v>
      </c>
      <c r="S1765" s="9">
        <f t="shared" si="172"/>
        <v>42636.868518518517</v>
      </c>
      <c r="T1765" s="10">
        <f t="shared" si="17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8"/>
        <v>19.600000000000001</v>
      </c>
      <c r="P1766">
        <f t="shared" si="169"/>
        <v>55.282051282051285</v>
      </c>
      <c r="Q1766" t="str">
        <f t="shared" si="170"/>
        <v>photography</v>
      </c>
      <c r="R1766" t="str">
        <f t="shared" si="171"/>
        <v>photobooks</v>
      </c>
      <c r="S1766" s="9">
        <f t="shared" si="172"/>
        <v>41825.485868055555</v>
      </c>
      <c r="T1766" s="10">
        <f t="shared" si="17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8"/>
        <v>59.467839999999995</v>
      </c>
      <c r="P1767">
        <f t="shared" si="169"/>
        <v>72.16970873786407</v>
      </c>
      <c r="Q1767" t="str">
        <f t="shared" si="170"/>
        <v>photography</v>
      </c>
      <c r="R1767" t="str">
        <f t="shared" si="171"/>
        <v>photobooks</v>
      </c>
      <c r="S1767" s="9">
        <f t="shared" si="172"/>
        <v>41834.980462962965</v>
      </c>
      <c r="T1767" s="10">
        <f t="shared" si="17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8"/>
        <v>0</v>
      </c>
      <c r="P1768" t="e">
        <f t="shared" si="169"/>
        <v>#DIV/0!</v>
      </c>
      <c r="Q1768" t="str">
        <f t="shared" si="170"/>
        <v>photography</v>
      </c>
      <c r="R1768" t="str">
        <f t="shared" si="171"/>
        <v>photobooks</v>
      </c>
      <c r="S1768" s="9">
        <f t="shared" si="172"/>
        <v>41855.859814814816</v>
      </c>
      <c r="T1768" s="10">
        <f t="shared" si="17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8"/>
        <v>45.72</v>
      </c>
      <c r="P1769">
        <f t="shared" si="169"/>
        <v>58.615384615384613</v>
      </c>
      <c r="Q1769" t="str">
        <f t="shared" si="170"/>
        <v>photography</v>
      </c>
      <c r="R1769" t="str">
        <f t="shared" si="171"/>
        <v>photobooks</v>
      </c>
      <c r="S1769" s="9">
        <f t="shared" si="172"/>
        <v>41824.658379629633</v>
      </c>
      <c r="T1769" s="10">
        <f t="shared" si="17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8"/>
        <v>3.74</v>
      </c>
      <c r="P1770">
        <f t="shared" si="169"/>
        <v>12.466666666666667</v>
      </c>
      <c r="Q1770" t="str">
        <f t="shared" si="170"/>
        <v>photography</v>
      </c>
      <c r="R1770" t="str">
        <f t="shared" si="171"/>
        <v>photobooks</v>
      </c>
      <c r="S1770" s="9">
        <f t="shared" si="172"/>
        <v>41849.560694444444</v>
      </c>
      <c r="T1770" s="10">
        <f t="shared" si="17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8"/>
        <v>2.7025000000000001</v>
      </c>
      <c r="P1771">
        <f t="shared" si="169"/>
        <v>49.136363636363633</v>
      </c>
      <c r="Q1771" t="str">
        <f t="shared" si="170"/>
        <v>photography</v>
      </c>
      <c r="R1771" t="str">
        <f t="shared" si="171"/>
        <v>photobooks</v>
      </c>
      <c r="S1771" s="9">
        <f t="shared" si="172"/>
        <v>41987.818969907406</v>
      </c>
      <c r="T1771" s="10">
        <f t="shared" si="17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8"/>
        <v>56.51428571428572</v>
      </c>
      <c r="P1772">
        <f t="shared" si="169"/>
        <v>150.5</v>
      </c>
      <c r="Q1772" t="str">
        <f t="shared" si="170"/>
        <v>photography</v>
      </c>
      <c r="R1772" t="str">
        <f t="shared" si="171"/>
        <v>photobooks</v>
      </c>
      <c r="S1772" s="9">
        <f t="shared" si="172"/>
        <v>41891.780023148152</v>
      </c>
      <c r="T1772" s="10">
        <f t="shared" si="17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8"/>
        <v>21.30952380952381</v>
      </c>
      <c r="P1773">
        <f t="shared" si="169"/>
        <v>35.799999999999997</v>
      </c>
      <c r="Q1773" t="str">
        <f t="shared" si="170"/>
        <v>photography</v>
      </c>
      <c r="R1773" t="str">
        <f t="shared" si="171"/>
        <v>photobooks</v>
      </c>
      <c r="S1773" s="9">
        <f t="shared" si="172"/>
        <v>41905.979629629634</v>
      </c>
      <c r="T1773" s="10">
        <f t="shared" si="17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8"/>
        <v>15.6</v>
      </c>
      <c r="P1774">
        <f t="shared" si="169"/>
        <v>45.157894736842103</v>
      </c>
      <c r="Q1774" t="str">
        <f t="shared" si="170"/>
        <v>photography</v>
      </c>
      <c r="R1774" t="str">
        <f t="shared" si="171"/>
        <v>photobooks</v>
      </c>
      <c r="S1774" s="9">
        <f t="shared" si="172"/>
        <v>41766.718009259261</v>
      </c>
      <c r="T1774" s="10">
        <f t="shared" si="17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8"/>
        <v>6.2566666666666677</v>
      </c>
      <c r="P1775">
        <f t="shared" si="169"/>
        <v>98.78947368421052</v>
      </c>
      <c r="Q1775" t="str">
        <f t="shared" si="170"/>
        <v>photography</v>
      </c>
      <c r="R1775" t="str">
        <f t="shared" si="171"/>
        <v>photobooks</v>
      </c>
      <c r="S1775" s="9">
        <f t="shared" si="172"/>
        <v>41978.760393518518</v>
      </c>
      <c r="T1775" s="10">
        <f t="shared" si="17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8"/>
        <v>45.92</v>
      </c>
      <c r="P1776">
        <f t="shared" si="169"/>
        <v>88.307692307692307</v>
      </c>
      <c r="Q1776" t="str">
        <f t="shared" si="170"/>
        <v>photography</v>
      </c>
      <c r="R1776" t="str">
        <f t="shared" si="171"/>
        <v>photobooks</v>
      </c>
      <c r="S1776" s="9">
        <f t="shared" si="172"/>
        <v>41930.218657407408</v>
      </c>
      <c r="T1776" s="10">
        <f t="shared" si="17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8"/>
        <v>65.101538461538468</v>
      </c>
      <c r="P1777">
        <f t="shared" si="169"/>
        <v>170.62903225806451</v>
      </c>
      <c r="Q1777" t="str">
        <f t="shared" si="170"/>
        <v>photography</v>
      </c>
      <c r="R1777" t="str">
        <f t="shared" si="171"/>
        <v>photobooks</v>
      </c>
      <c r="S1777" s="9">
        <f t="shared" si="172"/>
        <v>41891.976388888892</v>
      </c>
      <c r="T1777" s="10">
        <f t="shared" si="17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8"/>
        <v>6.7</v>
      </c>
      <c r="P1778">
        <f t="shared" si="169"/>
        <v>83.75</v>
      </c>
      <c r="Q1778" t="str">
        <f t="shared" si="170"/>
        <v>photography</v>
      </c>
      <c r="R1778" t="str">
        <f t="shared" si="171"/>
        <v>photobooks</v>
      </c>
      <c r="S1778" s="9">
        <f t="shared" si="172"/>
        <v>41905.95684027778</v>
      </c>
      <c r="T1778" s="10">
        <f t="shared" si="17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8"/>
        <v>13.5625</v>
      </c>
      <c r="P1779">
        <f t="shared" si="169"/>
        <v>65.099999999999994</v>
      </c>
      <c r="Q1779" t="str">
        <f t="shared" si="170"/>
        <v>photography</v>
      </c>
      <c r="R1779" t="str">
        <f t="shared" si="171"/>
        <v>photobooks</v>
      </c>
      <c r="S1779" s="9">
        <f t="shared" si="172"/>
        <v>42025.357094907406</v>
      </c>
      <c r="T1779" s="10">
        <f t="shared" si="17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8"/>
        <v>1.9900000000000002</v>
      </c>
      <c r="P1780">
        <f t="shared" si="169"/>
        <v>66.333333333333329</v>
      </c>
      <c r="Q1780" t="str">
        <f t="shared" si="170"/>
        <v>photography</v>
      </c>
      <c r="R1780" t="str">
        <f t="shared" si="171"/>
        <v>photobooks</v>
      </c>
      <c r="S1780" s="9">
        <f t="shared" si="172"/>
        <v>42045.86336805555</v>
      </c>
      <c r="T1780" s="10">
        <f t="shared" si="17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8"/>
        <v>36.236363636363642</v>
      </c>
      <c r="P1781">
        <f t="shared" si="169"/>
        <v>104.89473684210526</v>
      </c>
      <c r="Q1781" t="str">
        <f t="shared" si="170"/>
        <v>photography</v>
      </c>
      <c r="R1781" t="str">
        <f t="shared" si="171"/>
        <v>photobooks</v>
      </c>
      <c r="S1781" s="9">
        <f t="shared" si="172"/>
        <v>42585.691898148143</v>
      </c>
      <c r="T1781" s="10">
        <f t="shared" si="17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8"/>
        <v>39.743333333333339</v>
      </c>
      <c r="P1782">
        <f t="shared" si="169"/>
        <v>78.440789473684205</v>
      </c>
      <c r="Q1782" t="str">
        <f t="shared" si="170"/>
        <v>photography</v>
      </c>
      <c r="R1782" t="str">
        <f t="shared" si="171"/>
        <v>photobooks</v>
      </c>
      <c r="S1782" s="9">
        <f t="shared" si="172"/>
        <v>42493.600810185191</v>
      </c>
      <c r="T1782" s="10">
        <f t="shared" si="17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8"/>
        <v>25.763636363636365</v>
      </c>
      <c r="P1783">
        <f t="shared" si="169"/>
        <v>59.041666666666664</v>
      </c>
      <c r="Q1783" t="str">
        <f t="shared" si="170"/>
        <v>photography</v>
      </c>
      <c r="R1783" t="str">
        <f t="shared" si="171"/>
        <v>photobooks</v>
      </c>
      <c r="S1783" s="9">
        <f t="shared" si="172"/>
        <v>42597.617418981477</v>
      </c>
      <c r="T1783" s="10">
        <f t="shared" si="17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8"/>
        <v>15.491428571428573</v>
      </c>
      <c r="P1784">
        <f t="shared" si="169"/>
        <v>71.34210526315789</v>
      </c>
      <c r="Q1784" t="str">
        <f t="shared" si="170"/>
        <v>photography</v>
      </c>
      <c r="R1784" t="str">
        <f t="shared" si="171"/>
        <v>photobooks</v>
      </c>
      <c r="S1784" s="9">
        <f t="shared" si="172"/>
        <v>42388.575104166666</v>
      </c>
      <c r="T1784" s="10">
        <f t="shared" si="17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8"/>
        <v>23.692499999999999</v>
      </c>
      <c r="P1785">
        <f t="shared" si="169"/>
        <v>51.227027027027027</v>
      </c>
      <c r="Q1785" t="str">
        <f t="shared" si="170"/>
        <v>photography</v>
      </c>
      <c r="R1785" t="str">
        <f t="shared" si="171"/>
        <v>photobooks</v>
      </c>
      <c r="S1785" s="9">
        <f t="shared" si="172"/>
        <v>42115.949976851851</v>
      </c>
      <c r="T1785" s="10">
        <f t="shared" si="17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8"/>
        <v>39.76</v>
      </c>
      <c r="P1786">
        <f t="shared" si="169"/>
        <v>60.242424242424242</v>
      </c>
      <c r="Q1786" t="str">
        <f t="shared" si="170"/>
        <v>photography</v>
      </c>
      <c r="R1786" t="str">
        <f t="shared" si="171"/>
        <v>photobooks</v>
      </c>
      <c r="S1786" s="9">
        <f t="shared" si="172"/>
        <v>42003.655555555553</v>
      </c>
      <c r="T1786" s="10">
        <f t="shared" si="17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8"/>
        <v>20.220833333333331</v>
      </c>
      <c r="P1787">
        <f t="shared" si="169"/>
        <v>44.935185185185183</v>
      </c>
      <c r="Q1787" t="str">
        <f t="shared" si="170"/>
        <v>photography</v>
      </c>
      <c r="R1787" t="str">
        <f t="shared" si="171"/>
        <v>photobooks</v>
      </c>
      <c r="S1787" s="9">
        <f t="shared" si="172"/>
        <v>41897.134895833333</v>
      </c>
      <c r="T1787" s="10">
        <f t="shared" si="17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8"/>
        <v>47.631578947368418</v>
      </c>
      <c r="P1788">
        <f t="shared" si="169"/>
        <v>31.206896551724139</v>
      </c>
      <c r="Q1788" t="str">
        <f t="shared" si="170"/>
        <v>photography</v>
      </c>
      <c r="R1788" t="str">
        <f t="shared" si="171"/>
        <v>photobooks</v>
      </c>
      <c r="S1788" s="9">
        <f t="shared" si="172"/>
        <v>41958.550659722227</v>
      </c>
      <c r="T1788" s="10">
        <f t="shared" si="17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8"/>
        <v>15.329999999999998</v>
      </c>
      <c r="P1789">
        <f t="shared" si="169"/>
        <v>63.875</v>
      </c>
      <c r="Q1789" t="str">
        <f t="shared" si="170"/>
        <v>photography</v>
      </c>
      <c r="R1789" t="str">
        <f t="shared" si="171"/>
        <v>photobooks</v>
      </c>
      <c r="S1789" s="9">
        <f t="shared" si="172"/>
        <v>42068.65552083333</v>
      </c>
      <c r="T1789" s="10">
        <f t="shared" si="17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8"/>
        <v>1.3818181818181818</v>
      </c>
      <c r="P1790">
        <f t="shared" si="169"/>
        <v>19</v>
      </c>
      <c r="Q1790" t="str">
        <f t="shared" si="170"/>
        <v>photography</v>
      </c>
      <c r="R1790" t="str">
        <f t="shared" si="171"/>
        <v>photobooks</v>
      </c>
      <c r="S1790" s="9">
        <f t="shared" si="172"/>
        <v>41913.94840277778</v>
      </c>
      <c r="T1790" s="10">
        <f t="shared" si="17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8"/>
        <v>0.5</v>
      </c>
      <c r="P1791">
        <f t="shared" si="169"/>
        <v>10</v>
      </c>
      <c r="Q1791" t="str">
        <f t="shared" si="170"/>
        <v>photography</v>
      </c>
      <c r="R1791" t="str">
        <f t="shared" si="171"/>
        <v>photobooks</v>
      </c>
      <c r="S1791" s="9">
        <f t="shared" si="172"/>
        <v>41956.250034722223</v>
      </c>
      <c r="T1791" s="10">
        <f t="shared" si="17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8"/>
        <v>4.957575757575758</v>
      </c>
      <c r="P1792">
        <f t="shared" si="169"/>
        <v>109.06666666666666</v>
      </c>
      <c r="Q1792" t="str">
        <f t="shared" si="170"/>
        <v>photography</v>
      </c>
      <c r="R1792" t="str">
        <f t="shared" si="171"/>
        <v>photobooks</v>
      </c>
      <c r="S1792" s="9">
        <f t="shared" si="172"/>
        <v>42010.674513888895</v>
      </c>
      <c r="T1792" s="10">
        <f t="shared" si="17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8"/>
        <v>3.5666666666666664</v>
      </c>
      <c r="P1793">
        <f t="shared" si="169"/>
        <v>26.75</v>
      </c>
      <c r="Q1793" t="str">
        <f t="shared" si="170"/>
        <v>photography</v>
      </c>
      <c r="R1793" t="str">
        <f t="shared" si="171"/>
        <v>photobooks</v>
      </c>
      <c r="S1793" s="9">
        <f t="shared" si="172"/>
        <v>41973.740335648152</v>
      </c>
      <c r="T1793" s="10">
        <f t="shared" si="17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8"/>
        <v>61.124000000000002</v>
      </c>
      <c r="P1794">
        <f t="shared" si="169"/>
        <v>109.93525179856115</v>
      </c>
      <c r="Q1794" t="str">
        <f t="shared" si="170"/>
        <v>photography</v>
      </c>
      <c r="R1794" t="str">
        <f t="shared" si="171"/>
        <v>photobooks</v>
      </c>
      <c r="S1794" s="9">
        <f t="shared" si="172"/>
        <v>42189.031041666662</v>
      </c>
      <c r="T1794" s="10">
        <f t="shared" si="17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si="172"/>
        <v>41940.89166666667</v>
      </c>
      <c r="T1795" s="10">
        <f t="shared" si="17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ref="O1826:O1889" si="174">E1826/D1826*100</f>
        <v>100.06666666666666</v>
      </c>
      <c r="P1826">
        <f t="shared" ref="P1826:P1889" si="175">E1826/L1826</f>
        <v>75.05</v>
      </c>
      <c r="Q1826" t="str">
        <f t="shared" ref="Q1826:Q1889" si="176">LEFT(N1826,FIND("/",N1826)-1)</f>
        <v>music</v>
      </c>
      <c r="R1826" t="str">
        <f t="shared" ref="R1826:R1889" si="177">RIGHT(N1826,LEN(N1826)-FIND("/",N1826))</f>
        <v>rock</v>
      </c>
      <c r="S1826" s="9">
        <f t="shared" ref="S1826:S1889" si="178">(((J1826/60)/60)/24)+DATE(1970,1,1)</f>
        <v>41626.916284722225</v>
      </c>
      <c r="T1826" s="10">
        <f t="shared" ref="T1826:T1889" si="179"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4"/>
        <v>105.05</v>
      </c>
      <c r="P1827">
        <f t="shared" si="175"/>
        <v>42.02</v>
      </c>
      <c r="Q1827" t="str">
        <f t="shared" si="176"/>
        <v>music</v>
      </c>
      <c r="R1827" t="str">
        <f t="shared" si="177"/>
        <v>rock</v>
      </c>
      <c r="S1827" s="9">
        <f t="shared" si="178"/>
        <v>41443.83452546296</v>
      </c>
      <c r="T1827" s="10">
        <f t="shared" si="179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4"/>
        <v>101</v>
      </c>
      <c r="P1828">
        <f t="shared" si="175"/>
        <v>53.157894736842103</v>
      </c>
      <c r="Q1828" t="str">
        <f t="shared" si="176"/>
        <v>music</v>
      </c>
      <c r="R1828" t="str">
        <f t="shared" si="177"/>
        <v>rock</v>
      </c>
      <c r="S1828" s="9">
        <f t="shared" si="178"/>
        <v>41657.923807870371</v>
      </c>
      <c r="T1828" s="10">
        <f t="shared" si="179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4"/>
        <v>100.66250000000001</v>
      </c>
      <c r="P1829">
        <f t="shared" si="175"/>
        <v>83.885416666666671</v>
      </c>
      <c r="Q1829" t="str">
        <f t="shared" si="176"/>
        <v>music</v>
      </c>
      <c r="R1829" t="str">
        <f t="shared" si="177"/>
        <v>rock</v>
      </c>
      <c r="S1829" s="9">
        <f t="shared" si="178"/>
        <v>40555.325937499998</v>
      </c>
      <c r="T1829" s="10">
        <f t="shared" si="179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4"/>
        <v>100.16000000000001</v>
      </c>
      <c r="P1830">
        <f t="shared" si="175"/>
        <v>417.33333333333331</v>
      </c>
      <c r="Q1830" t="str">
        <f t="shared" si="176"/>
        <v>music</v>
      </c>
      <c r="R1830" t="str">
        <f t="shared" si="177"/>
        <v>rock</v>
      </c>
      <c r="S1830" s="9">
        <f t="shared" si="178"/>
        <v>41736.899652777778</v>
      </c>
      <c r="T1830" s="10">
        <f t="shared" si="179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4"/>
        <v>166.68333333333334</v>
      </c>
      <c r="P1831">
        <f t="shared" si="175"/>
        <v>75.765151515151516</v>
      </c>
      <c r="Q1831" t="str">
        <f t="shared" si="176"/>
        <v>music</v>
      </c>
      <c r="R1831" t="str">
        <f t="shared" si="177"/>
        <v>rock</v>
      </c>
      <c r="S1831" s="9">
        <f t="shared" si="178"/>
        <v>40516.087627314817</v>
      </c>
      <c r="T1831" s="10">
        <f t="shared" si="179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4"/>
        <v>101.53333333333335</v>
      </c>
      <c r="P1832">
        <f t="shared" si="175"/>
        <v>67.389380530973455</v>
      </c>
      <c r="Q1832" t="str">
        <f t="shared" si="176"/>
        <v>music</v>
      </c>
      <c r="R1832" t="str">
        <f t="shared" si="177"/>
        <v>rock</v>
      </c>
      <c r="S1832" s="9">
        <f t="shared" si="178"/>
        <v>41664.684108796297</v>
      </c>
      <c r="T1832" s="10">
        <f t="shared" si="179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4"/>
        <v>103</v>
      </c>
      <c r="P1833">
        <f t="shared" si="175"/>
        <v>73.571428571428569</v>
      </c>
      <c r="Q1833" t="str">
        <f t="shared" si="176"/>
        <v>music</v>
      </c>
      <c r="R1833" t="str">
        <f t="shared" si="177"/>
        <v>rock</v>
      </c>
      <c r="S1833" s="9">
        <f t="shared" si="178"/>
        <v>41026.996099537035</v>
      </c>
      <c r="T1833" s="10">
        <f t="shared" si="179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4"/>
        <v>142.85714285714286</v>
      </c>
      <c r="P1834">
        <f t="shared" si="175"/>
        <v>25</v>
      </c>
      <c r="Q1834" t="str">
        <f t="shared" si="176"/>
        <v>music</v>
      </c>
      <c r="R1834" t="str">
        <f t="shared" si="177"/>
        <v>rock</v>
      </c>
      <c r="S1834" s="9">
        <f t="shared" si="178"/>
        <v>40576.539664351854</v>
      </c>
      <c r="T1834" s="10">
        <f t="shared" si="179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4"/>
        <v>262.5</v>
      </c>
      <c r="P1835">
        <f t="shared" si="175"/>
        <v>42</v>
      </c>
      <c r="Q1835" t="str">
        <f t="shared" si="176"/>
        <v>music</v>
      </c>
      <c r="R1835" t="str">
        <f t="shared" si="177"/>
        <v>rock</v>
      </c>
      <c r="S1835" s="9">
        <f t="shared" si="178"/>
        <v>41303.044016203705</v>
      </c>
      <c r="T1835" s="10">
        <f t="shared" si="179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4"/>
        <v>118.05000000000001</v>
      </c>
      <c r="P1836">
        <f t="shared" si="175"/>
        <v>131.16666666666666</v>
      </c>
      <c r="Q1836" t="str">
        <f t="shared" si="176"/>
        <v>music</v>
      </c>
      <c r="R1836" t="str">
        <f t="shared" si="177"/>
        <v>rock</v>
      </c>
      <c r="S1836" s="9">
        <f t="shared" si="178"/>
        <v>41988.964062500003</v>
      </c>
      <c r="T1836" s="10">
        <f t="shared" si="179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4"/>
        <v>104</v>
      </c>
      <c r="P1837">
        <f t="shared" si="175"/>
        <v>47.272727272727273</v>
      </c>
      <c r="Q1837" t="str">
        <f t="shared" si="176"/>
        <v>music</v>
      </c>
      <c r="R1837" t="str">
        <f t="shared" si="177"/>
        <v>rock</v>
      </c>
      <c r="S1837" s="9">
        <f t="shared" si="178"/>
        <v>42430.702210648145</v>
      </c>
      <c r="T1837" s="10">
        <f t="shared" si="179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4"/>
        <v>200.34</v>
      </c>
      <c r="P1838">
        <f t="shared" si="175"/>
        <v>182.12727272727273</v>
      </c>
      <c r="Q1838" t="str">
        <f t="shared" si="176"/>
        <v>music</v>
      </c>
      <c r="R1838" t="str">
        <f t="shared" si="177"/>
        <v>rock</v>
      </c>
      <c r="S1838" s="9">
        <f t="shared" si="178"/>
        <v>41305.809363425928</v>
      </c>
      <c r="T1838" s="10">
        <f t="shared" si="179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4"/>
        <v>306.83333333333331</v>
      </c>
      <c r="P1839">
        <f t="shared" si="175"/>
        <v>61.366666666666667</v>
      </c>
      <c r="Q1839" t="str">
        <f t="shared" si="176"/>
        <v>music</v>
      </c>
      <c r="R1839" t="str">
        <f t="shared" si="177"/>
        <v>rock</v>
      </c>
      <c r="S1839" s="9">
        <f t="shared" si="178"/>
        <v>40926.047858796301</v>
      </c>
      <c r="T1839" s="10">
        <f t="shared" si="179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4"/>
        <v>100.149</v>
      </c>
      <c r="P1840">
        <f t="shared" si="175"/>
        <v>35.767499999999998</v>
      </c>
      <c r="Q1840" t="str">
        <f t="shared" si="176"/>
        <v>music</v>
      </c>
      <c r="R1840" t="str">
        <f t="shared" si="177"/>
        <v>rock</v>
      </c>
      <c r="S1840" s="9">
        <f t="shared" si="178"/>
        <v>40788.786539351851</v>
      </c>
      <c r="T1840" s="10">
        <f t="shared" si="179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4"/>
        <v>205.29999999999998</v>
      </c>
      <c r="P1841">
        <f t="shared" si="175"/>
        <v>45.62222222222222</v>
      </c>
      <c r="Q1841" t="str">
        <f t="shared" si="176"/>
        <v>music</v>
      </c>
      <c r="R1841" t="str">
        <f t="shared" si="177"/>
        <v>rock</v>
      </c>
      <c r="S1841" s="9">
        <f t="shared" si="178"/>
        <v>42614.722013888888</v>
      </c>
      <c r="T1841" s="10">
        <f t="shared" si="179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4"/>
        <v>108.88888888888889</v>
      </c>
      <c r="P1842">
        <f t="shared" si="175"/>
        <v>75.384615384615387</v>
      </c>
      <c r="Q1842" t="str">
        <f t="shared" si="176"/>
        <v>music</v>
      </c>
      <c r="R1842" t="str">
        <f t="shared" si="177"/>
        <v>rock</v>
      </c>
      <c r="S1842" s="9">
        <f t="shared" si="178"/>
        <v>41382.096180555556</v>
      </c>
      <c r="T1842" s="10">
        <f t="shared" si="179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4"/>
        <v>101.75</v>
      </c>
      <c r="P1843">
        <f t="shared" si="175"/>
        <v>50.875</v>
      </c>
      <c r="Q1843" t="str">
        <f t="shared" si="176"/>
        <v>music</v>
      </c>
      <c r="R1843" t="str">
        <f t="shared" si="177"/>
        <v>rock</v>
      </c>
      <c r="S1843" s="9">
        <f t="shared" si="178"/>
        <v>41745.84542824074</v>
      </c>
      <c r="T1843" s="10">
        <f t="shared" si="179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4"/>
        <v>125.25</v>
      </c>
      <c r="P1844">
        <f t="shared" si="175"/>
        <v>119.28571428571429</v>
      </c>
      <c r="Q1844" t="str">
        <f t="shared" si="176"/>
        <v>music</v>
      </c>
      <c r="R1844" t="str">
        <f t="shared" si="177"/>
        <v>rock</v>
      </c>
      <c r="S1844" s="9">
        <f t="shared" si="178"/>
        <v>42031.631724537037</v>
      </c>
      <c r="T1844" s="10">
        <f t="shared" si="179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4"/>
        <v>124.0061</v>
      </c>
      <c r="P1845">
        <f t="shared" si="175"/>
        <v>92.541865671641801</v>
      </c>
      <c r="Q1845" t="str">
        <f t="shared" si="176"/>
        <v>music</v>
      </c>
      <c r="R1845" t="str">
        <f t="shared" si="177"/>
        <v>rock</v>
      </c>
      <c r="S1845" s="9">
        <f t="shared" si="178"/>
        <v>40564.994837962964</v>
      </c>
      <c r="T1845" s="10">
        <f t="shared" si="179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4"/>
        <v>101.4</v>
      </c>
      <c r="P1846">
        <f t="shared" si="175"/>
        <v>76.05</v>
      </c>
      <c r="Q1846" t="str">
        <f t="shared" si="176"/>
        <v>music</v>
      </c>
      <c r="R1846" t="str">
        <f t="shared" si="177"/>
        <v>rock</v>
      </c>
      <c r="S1846" s="9">
        <f t="shared" si="178"/>
        <v>40666.973541666666</v>
      </c>
      <c r="T1846" s="10">
        <f t="shared" si="179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4"/>
        <v>100</v>
      </c>
      <c r="P1847">
        <f t="shared" si="175"/>
        <v>52.631578947368418</v>
      </c>
      <c r="Q1847" t="str">
        <f t="shared" si="176"/>
        <v>music</v>
      </c>
      <c r="R1847" t="str">
        <f t="shared" si="177"/>
        <v>rock</v>
      </c>
      <c r="S1847" s="9">
        <f t="shared" si="178"/>
        <v>42523.333310185189</v>
      </c>
      <c r="T1847" s="10">
        <f t="shared" si="179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4"/>
        <v>137.92666666666668</v>
      </c>
      <c r="P1848">
        <f t="shared" si="175"/>
        <v>98.990430622009569</v>
      </c>
      <c r="Q1848" t="str">
        <f t="shared" si="176"/>
        <v>music</v>
      </c>
      <c r="R1848" t="str">
        <f t="shared" si="177"/>
        <v>rock</v>
      </c>
      <c r="S1848" s="9">
        <f t="shared" si="178"/>
        <v>41228.650196759263</v>
      </c>
      <c r="T1848" s="10">
        <f t="shared" si="179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4"/>
        <v>120.88000000000001</v>
      </c>
      <c r="P1849">
        <f t="shared" si="175"/>
        <v>79.526315789473685</v>
      </c>
      <c r="Q1849" t="str">
        <f t="shared" si="176"/>
        <v>music</v>
      </c>
      <c r="R1849" t="str">
        <f t="shared" si="177"/>
        <v>rock</v>
      </c>
      <c r="S1849" s="9">
        <f t="shared" si="178"/>
        <v>42094.236481481479</v>
      </c>
      <c r="T1849" s="10">
        <f t="shared" si="179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4"/>
        <v>107.36666666666667</v>
      </c>
      <c r="P1850">
        <f t="shared" si="175"/>
        <v>134.20833333333334</v>
      </c>
      <c r="Q1850" t="str">
        <f t="shared" si="176"/>
        <v>music</v>
      </c>
      <c r="R1850" t="str">
        <f t="shared" si="177"/>
        <v>rock</v>
      </c>
      <c r="S1850" s="9">
        <f t="shared" si="178"/>
        <v>40691.788055555553</v>
      </c>
      <c r="T1850" s="10">
        <f t="shared" si="179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4"/>
        <v>100.33333333333334</v>
      </c>
      <c r="P1851">
        <f t="shared" si="175"/>
        <v>37.625</v>
      </c>
      <c r="Q1851" t="str">
        <f t="shared" si="176"/>
        <v>music</v>
      </c>
      <c r="R1851" t="str">
        <f t="shared" si="177"/>
        <v>rock</v>
      </c>
      <c r="S1851" s="9">
        <f t="shared" si="178"/>
        <v>41169.845590277779</v>
      </c>
      <c r="T1851" s="10">
        <f t="shared" si="179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4"/>
        <v>101.52222222222223</v>
      </c>
      <c r="P1852">
        <f t="shared" si="175"/>
        <v>51.044692737430168</v>
      </c>
      <c r="Q1852" t="str">
        <f t="shared" si="176"/>
        <v>music</v>
      </c>
      <c r="R1852" t="str">
        <f t="shared" si="177"/>
        <v>rock</v>
      </c>
      <c r="S1852" s="9">
        <f t="shared" si="178"/>
        <v>41800.959490740745</v>
      </c>
      <c r="T1852" s="10">
        <f t="shared" si="179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4"/>
        <v>100.07692307692308</v>
      </c>
      <c r="P1853">
        <f t="shared" si="175"/>
        <v>50.03846153846154</v>
      </c>
      <c r="Q1853" t="str">
        <f t="shared" si="176"/>
        <v>music</v>
      </c>
      <c r="R1853" t="str">
        <f t="shared" si="177"/>
        <v>rock</v>
      </c>
      <c r="S1853" s="9">
        <f t="shared" si="178"/>
        <v>41827.906689814816</v>
      </c>
      <c r="T1853" s="10">
        <f t="shared" si="179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4"/>
        <v>116.96666666666667</v>
      </c>
      <c r="P1854">
        <f t="shared" si="175"/>
        <v>133.93129770992365</v>
      </c>
      <c r="Q1854" t="str">
        <f t="shared" si="176"/>
        <v>music</v>
      </c>
      <c r="R1854" t="str">
        <f t="shared" si="177"/>
        <v>rock</v>
      </c>
      <c r="S1854" s="9">
        <f t="shared" si="178"/>
        <v>42081.77143518519</v>
      </c>
      <c r="T1854" s="10">
        <f t="shared" si="179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4"/>
        <v>101.875</v>
      </c>
      <c r="P1855">
        <f t="shared" si="175"/>
        <v>58.214285714285715</v>
      </c>
      <c r="Q1855" t="str">
        <f t="shared" si="176"/>
        <v>music</v>
      </c>
      <c r="R1855" t="str">
        <f t="shared" si="177"/>
        <v>rock</v>
      </c>
      <c r="S1855" s="9">
        <f t="shared" si="178"/>
        <v>41177.060381944444</v>
      </c>
      <c r="T1855" s="10">
        <f t="shared" si="179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4"/>
        <v>102.12366666666665</v>
      </c>
      <c r="P1856">
        <f t="shared" si="175"/>
        <v>88.037643678160919</v>
      </c>
      <c r="Q1856" t="str">
        <f t="shared" si="176"/>
        <v>music</v>
      </c>
      <c r="R1856" t="str">
        <f t="shared" si="177"/>
        <v>rock</v>
      </c>
      <c r="S1856" s="9">
        <f t="shared" si="178"/>
        <v>41388.021261574075</v>
      </c>
      <c r="T1856" s="10">
        <f t="shared" si="179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4"/>
        <v>154.05897142857143</v>
      </c>
      <c r="P1857">
        <f t="shared" si="175"/>
        <v>70.576753926701571</v>
      </c>
      <c r="Q1857" t="str">
        <f t="shared" si="176"/>
        <v>music</v>
      </c>
      <c r="R1857" t="str">
        <f t="shared" si="177"/>
        <v>rock</v>
      </c>
      <c r="S1857" s="9">
        <f t="shared" si="178"/>
        <v>41600.538657407407</v>
      </c>
      <c r="T1857" s="10">
        <f t="shared" si="179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4"/>
        <v>101.25</v>
      </c>
      <c r="P1858">
        <f t="shared" si="175"/>
        <v>53.289473684210527</v>
      </c>
      <c r="Q1858" t="str">
        <f t="shared" si="176"/>
        <v>music</v>
      </c>
      <c r="R1858" t="str">
        <f t="shared" si="177"/>
        <v>rock</v>
      </c>
      <c r="S1858" s="9">
        <f t="shared" si="178"/>
        <v>41817.854999999996</v>
      </c>
      <c r="T1858" s="10">
        <f t="shared" si="179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si="178"/>
        <v>41864.76866898148</v>
      </c>
      <c r="T1859" s="10">
        <f t="shared" si="17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ref="O1890:O1953" si="180">E1890/D1890*100</f>
        <v>166.08</v>
      </c>
      <c r="P1890">
        <f t="shared" ref="P1890:P1953" si="181">E1890/L1890</f>
        <v>46.651685393258425</v>
      </c>
      <c r="Q1890" t="str">
        <f t="shared" ref="Q1890:Q1953" si="182">LEFT(N1890,FIND("/",N1890)-1)</f>
        <v>music</v>
      </c>
      <c r="R1890" t="str">
        <f t="shared" ref="R1890:R1953" si="183">RIGHT(N1890,LEN(N1890)-FIND("/",N1890))</f>
        <v>indie rock</v>
      </c>
      <c r="S1890" s="9">
        <f t="shared" ref="S1890:S1953" si="184">(((J1890/60)/60)/24)+DATE(1970,1,1)</f>
        <v>40299.239953703705</v>
      </c>
      <c r="T1890" s="10">
        <f t="shared" ref="T1890:T1953" si="185"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80"/>
        <v>106.60000000000001</v>
      </c>
      <c r="P1891">
        <f t="shared" si="181"/>
        <v>48.454545454545453</v>
      </c>
      <c r="Q1891" t="str">
        <f t="shared" si="182"/>
        <v>music</v>
      </c>
      <c r="R1891" t="str">
        <f t="shared" si="183"/>
        <v>indie rock</v>
      </c>
      <c r="S1891" s="9">
        <f t="shared" si="184"/>
        <v>41299.793356481481</v>
      </c>
      <c r="T1891" s="10">
        <f t="shared" si="185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80"/>
        <v>144.58441666666667</v>
      </c>
      <c r="P1892">
        <f t="shared" si="181"/>
        <v>70.5289837398374</v>
      </c>
      <c r="Q1892" t="str">
        <f t="shared" si="182"/>
        <v>music</v>
      </c>
      <c r="R1892" t="str">
        <f t="shared" si="183"/>
        <v>indie rock</v>
      </c>
      <c r="S1892" s="9">
        <f t="shared" si="184"/>
        <v>41228.786203703705</v>
      </c>
      <c r="T1892" s="10">
        <f t="shared" si="185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80"/>
        <v>105.55000000000001</v>
      </c>
      <c r="P1893">
        <f t="shared" si="181"/>
        <v>87.958333333333329</v>
      </c>
      <c r="Q1893" t="str">
        <f t="shared" si="182"/>
        <v>music</v>
      </c>
      <c r="R1893" t="str">
        <f t="shared" si="183"/>
        <v>indie rock</v>
      </c>
      <c r="S1893" s="9">
        <f t="shared" si="184"/>
        <v>40335.798078703701</v>
      </c>
      <c r="T1893" s="10">
        <f t="shared" si="185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80"/>
        <v>136.60000000000002</v>
      </c>
      <c r="P1894">
        <f t="shared" si="181"/>
        <v>26.26923076923077</v>
      </c>
      <c r="Q1894" t="str">
        <f t="shared" si="182"/>
        <v>music</v>
      </c>
      <c r="R1894" t="str">
        <f t="shared" si="183"/>
        <v>indie rock</v>
      </c>
      <c r="S1894" s="9">
        <f t="shared" si="184"/>
        <v>40671.637511574074</v>
      </c>
      <c r="T1894" s="10">
        <f t="shared" si="185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80"/>
        <v>104</v>
      </c>
      <c r="P1895">
        <f t="shared" si="181"/>
        <v>57.777777777777779</v>
      </c>
      <c r="Q1895" t="str">
        <f t="shared" si="182"/>
        <v>music</v>
      </c>
      <c r="R1895" t="str">
        <f t="shared" si="183"/>
        <v>indie rock</v>
      </c>
      <c r="S1895" s="9">
        <f t="shared" si="184"/>
        <v>40632.94195601852</v>
      </c>
      <c r="T1895" s="10">
        <f t="shared" si="185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80"/>
        <v>114.5</v>
      </c>
      <c r="P1896">
        <f t="shared" si="181"/>
        <v>57.25</v>
      </c>
      <c r="Q1896" t="str">
        <f t="shared" si="182"/>
        <v>music</v>
      </c>
      <c r="R1896" t="str">
        <f t="shared" si="183"/>
        <v>indie rock</v>
      </c>
      <c r="S1896" s="9">
        <f t="shared" si="184"/>
        <v>40920.904895833337</v>
      </c>
      <c r="T1896" s="10">
        <f t="shared" si="185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80"/>
        <v>101.71957671957672</v>
      </c>
      <c r="P1897">
        <f t="shared" si="181"/>
        <v>196.34042553191489</v>
      </c>
      <c r="Q1897" t="str">
        <f t="shared" si="182"/>
        <v>music</v>
      </c>
      <c r="R1897" t="str">
        <f t="shared" si="183"/>
        <v>indie rock</v>
      </c>
      <c r="S1897" s="9">
        <f t="shared" si="184"/>
        <v>42267.746782407412</v>
      </c>
      <c r="T1897" s="10">
        <f t="shared" si="185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80"/>
        <v>123.94678492239468</v>
      </c>
      <c r="P1898">
        <f t="shared" si="181"/>
        <v>43</v>
      </c>
      <c r="Q1898" t="str">
        <f t="shared" si="182"/>
        <v>music</v>
      </c>
      <c r="R1898" t="str">
        <f t="shared" si="183"/>
        <v>indie rock</v>
      </c>
      <c r="S1898" s="9">
        <f t="shared" si="184"/>
        <v>40981.710243055553</v>
      </c>
      <c r="T1898" s="10">
        <f t="shared" si="185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80"/>
        <v>102.45669291338582</v>
      </c>
      <c r="P1899">
        <f t="shared" si="181"/>
        <v>35.551912568306008</v>
      </c>
      <c r="Q1899" t="str">
        <f t="shared" si="182"/>
        <v>music</v>
      </c>
      <c r="R1899" t="str">
        <f t="shared" si="183"/>
        <v>indie rock</v>
      </c>
      <c r="S1899" s="9">
        <f t="shared" si="184"/>
        <v>41680.583402777782</v>
      </c>
      <c r="T1899" s="10">
        <f t="shared" si="185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80"/>
        <v>144.5</v>
      </c>
      <c r="P1900">
        <f t="shared" si="181"/>
        <v>68.80952380952381</v>
      </c>
      <c r="Q1900" t="str">
        <f t="shared" si="182"/>
        <v>music</v>
      </c>
      <c r="R1900" t="str">
        <f t="shared" si="183"/>
        <v>indie rock</v>
      </c>
      <c r="S1900" s="9">
        <f t="shared" si="184"/>
        <v>42366.192974537036</v>
      </c>
      <c r="T1900" s="10">
        <f t="shared" si="185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80"/>
        <v>133.33333333333331</v>
      </c>
      <c r="P1901">
        <f t="shared" si="181"/>
        <v>28.571428571428573</v>
      </c>
      <c r="Q1901" t="str">
        <f t="shared" si="182"/>
        <v>music</v>
      </c>
      <c r="R1901" t="str">
        <f t="shared" si="183"/>
        <v>indie rock</v>
      </c>
      <c r="S1901" s="9">
        <f t="shared" si="184"/>
        <v>42058.941736111112</v>
      </c>
      <c r="T1901" s="10">
        <f t="shared" si="185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80"/>
        <v>109.3644</v>
      </c>
      <c r="P1902">
        <f t="shared" si="181"/>
        <v>50.631666666666668</v>
      </c>
      <c r="Q1902" t="str">
        <f t="shared" si="182"/>
        <v>music</v>
      </c>
      <c r="R1902" t="str">
        <f t="shared" si="183"/>
        <v>indie rock</v>
      </c>
      <c r="S1902" s="9">
        <f t="shared" si="184"/>
        <v>41160.871886574074</v>
      </c>
      <c r="T1902" s="10">
        <f t="shared" si="185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80"/>
        <v>2.6969696969696968</v>
      </c>
      <c r="P1903">
        <f t="shared" si="181"/>
        <v>106.8</v>
      </c>
      <c r="Q1903" t="str">
        <f t="shared" si="182"/>
        <v>technology</v>
      </c>
      <c r="R1903" t="str">
        <f t="shared" si="183"/>
        <v>gadgets</v>
      </c>
      <c r="S1903" s="9">
        <f t="shared" si="184"/>
        <v>42116.54315972222</v>
      </c>
      <c r="T1903" s="10">
        <f t="shared" si="185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80"/>
        <v>1.2</v>
      </c>
      <c r="P1904">
        <f t="shared" si="181"/>
        <v>4</v>
      </c>
      <c r="Q1904" t="str">
        <f t="shared" si="182"/>
        <v>technology</v>
      </c>
      <c r="R1904" t="str">
        <f t="shared" si="183"/>
        <v>gadgets</v>
      </c>
      <c r="S1904" s="9">
        <f t="shared" si="184"/>
        <v>42037.789895833332</v>
      </c>
      <c r="T1904" s="10">
        <f t="shared" si="185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80"/>
        <v>46.6</v>
      </c>
      <c r="P1905">
        <f t="shared" si="181"/>
        <v>34.097560975609753</v>
      </c>
      <c r="Q1905" t="str">
        <f t="shared" si="182"/>
        <v>technology</v>
      </c>
      <c r="R1905" t="str">
        <f t="shared" si="183"/>
        <v>gadgets</v>
      </c>
      <c r="S1905" s="9">
        <f t="shared" si="184"/>
        <v>42702.770729166667</v>
      </c>
      <c r="T1905" s="10">
        <f t="shared" si="185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80"/>
        <v>0.1</v>
      </c>
      <c r="P1906">
        <f t="shared" si="181"/>
        <v>25</v>
      </c>
      <c r="Q1906" t="str">
        <f t="shared" si="182"/>
        <v>technology</v>
      </c>
      <c r="R1906" t="str">
        <f t="shared" si="183"/>
        <v>gadgets</v>
      </c>
      <c r="S1906" s="9">
        <f t="shared" si="184"/>
        <v>42326.685428240744</v>
      </c>
      <c r="T1906" s="10">
        <f t="shared" si="185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80"/>
        <v>0.16800000000000001</v>
      </c>
      <c r="P1907">
        <f t="shared" si="181"/>
        <v>10.5</v>
      </c>
      <c r="Q1907" t="str">
        <f t="shared" si="182"/>
        <v>technology</v>
      </c>
      <c r="R1907" t="str">
        <f t="shared" si="183"/>
        <v>gadgets</v>
      </c>
      <c r="S1907" s="9">
        <f t="shared" si="184"/>
        <v>41859.925856481481</v>
      </c>
      <c r="T1907" s="10">
        <f t="shared" si="185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80"/>
        <v>42.76</v>
      </c>
      <c r="P1908">
        <f t="shared" si="181"/>
        <v>215.95959595959596</v>
      </c>
      <c r="Q1908" t="str">
        <f t="shared" si="182"/>
        <v>technology</v>
      </c>
      <c r="R1908" t="str">
        <f t="shared" si="183"/>
        <v>gadgets</v>
      </c>
      <c r="S1908" s="9">
        <f t="shared" si="184"/>
        <v>42514.671099537038</v>
      </c>
      <c r="T1908" s="10">
        <f t="shared" si="185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80"/>
        <v>0.28333333333333333</v>
      </c>
      <c r="P1909">
        <f t="shared" si="181"/>
        <v>21.25</v>
      </c>
      <c r="Q1909" t="str">
        <f t="shared" si="182"/>
        <v>technology</v>
      </c>
      <c r="R1909" t="str">
        <f t="shared" si="183"/>
        <v>gadgets</v>
      </c>
      <c r="S1909" s="9">
        <f t="shared" si="184"/>
        <v>41767.587094907409</v>
      </c>
      <c r="T1909" s="10">
        <f t="shared" si="185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80"/>
        <v>1.7319999999999998</v>
      </c>
      <c r="P1910">
        <f t="shared" si="181"/>
        <v>108.25</v>
      </c>
      <c r="Q1910" t="str">
        <f t="shared" si="182"/>
        <v>technology</v>
      </c>
      <c r="R1910" t="str">
        <f t="shared" si="183"/>
        <v>gadgets</v>
      </c>
      <c r="S1910" s="9">
        <f t="shared" si="184"/>
        <v>42703.917824074073</v>
      </c>
      <c r="T1910" s="10">
        <f t="shared" si="185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80"/>
        <v>14.111428571428572</v>
      </c>
      <c r="P1911">
        <f t="shared" si="181"/>
        <v>129.97368421052633</v>
      </c>
      <c r="Q1911" t="str">
        <f t="shared" si="182"/>
        <v>technology</v>
      </c>
      <c r="R1911" t="str">
        <f t="shared" si="183"/>
        <v>gadgets</v>
      </c>
      <c r="S1911" s="9">
        <f t="shared" si="184"/>
        <v>41905.429155092592</v>
      </c>
      <c r="T1911" s="10">
        <f t="shared" si="185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80"/>
        <v>39.395294117647055</v>
      </c>
      <c r="P1912">
        <f t="shared" si="181"/>
        <v>117.49473684210527</v>
      </c>
      <c r="Q1912" t="str">
        <f t="shared" si="182"/>
        <v>technology</v>
      </c>
      <c r="R1912" t="str">
        <f t="shared" si="183"/>
        <v>gadgets</v>
      </c>
      <c r="S1912" s="9">
        <f t="shared" si="184"/>
        <v>42264.963159722218</v>
      </c>
      <c r="T1912" s="10">
        <f t="shared" si="185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80"/>
        <v>2.3529411764705882E-2</v>
      </c>
      <c r="P1913">
        <f t="shared" si="181"/>
        <v>10</v>
      </c>
      <c r="Q1913" t="str">
        <f t="shared" si="182"/>
        <v>technology</v>
      </c>
      <c r="R1913" t="str">
        <f t="shared" si="183"/>
        <v>gadgets</v>
      </c>
      <c r="S1913" s="9">
        <f t="shared" si="184"/>
        <v>41830.033958333333</v>
      </c>
      <c r="T1913" s="10">
        <f t="shared" si="185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80"/>
        <v>59.3</v>
      </c>
      <c r="P1914">
        <f t="shared" si="181"/>
        <v>70.595238095238102</v>
      </c>
      <c r="Q1914" t="str">
        <f t="shared" si="182"/>
        <v>technology</v>
      </c>
      <c r="R1914" t="str">
        <f t="shared" si="183"/>
        <v>gadgets</v>
      </c>
      <c r="S1914" s="9">
        <f t="shared" si="184"/>
        <v>42129.226388888885</v>
      </c>
      <c r="T1914" s="10">
        <f t="shared" si="185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80"/>
        <v>1.3270833333333334</v>
      </c>
      <c r="P1915">
        <f t="shared" si="181"/>
        <v>24.5</v>
      </c>
      <c r="Q1915" t="str">
        <f t="shared" si="182"/>
        <v>technology</v>
      </c>
      <c r="R1915" t="str">
        <f t="shared" si="183"/>
        <v>gadgets</v>
      </c>
      <c r="S1915" s="9">
        <f t="shared" si="184"/>
        <v>41890.511319444442</v>
      </c>
      <c r="T1915" s="10">
        <f t="shared" si="185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80"/>
        <v>9.0090090090090094</v>
      </c>
      <c r="P1916">
        <f t="shared" si="181"/>
        <v>30</v>
      </c>
      <c r="Q1916" t="str">
        <f t="shared" si="182"/>
        <v>technology</v>
      </c>
      <c r="R1916" t="str">
        <f t="shared" si="183"/>
        <v>gadgets</v>
      </c>
      <c r="S1916" s="9">
        <f t="shared" si="184"/>
        <v>41929.174456018518</v>
      </c>
      <c r="T1916" s="10">
        <f t="shared" si="185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80"/>
        <v>1.6</v>
      </c>
      <c r="P1917">
        <f t="shared" si="181"/>
        <v>2</v>
      </c>
      <c r="Q1917" t="str">
        <f t="shared" si="182"/>
        <v>technology</v>
      </c>
      <c r="R1917" t="str">
        <f t="shared" si="183"/>
        <v>gadgets</v>
      </c>
      <c r="S1917" s="9">
        <f t="shared" si="184"/>
        <v>41864.04886574074</v>
      </c>
      <c r="T1917" s="10">
        <f t="shared" si="185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80"/>
        <v>0.51</v>
      </c>
      <c r="P1918">
        <f t="shared" si="181"/>
        <v>17</v>
      </c>
      <c r="Q1918" t="str">
        <f t="shared" si="182"/>
        <v>technology</v>
      </c>
      <c r="R1918" t="str">
        <f t="shared" si="183"/>
        <v>gadgets</v>
      </c>
      <c r="S1918" s="9">
        <f t="shared" si="184"/>
        <v>42656.717303240745</v>
      </c>
      <c r="T1918" s="10">
        <f t="shared" si="185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80"/>
        <v>52.570512820512818</v>
      </c>
      <c r="P1919">
        <f t="shared" si="181"/>
        <v>2928.9285714285716</v>
      </c>
      <c r="Q1919" t="str">
        <f t="shared" si="182"/>
        <v>technology</v>
      </c>
      <c r="R1919" t="str">
        <f t="shared" si="183"/>
        <v>gadgets</v>
      </c>
      <c r="S1919" s="9">
        <f t="shared" si="184"/>
        <v>42746.270057870366</v>
      </c>
      <c r="T1919" s="10">
        <f t="shared" si="185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80"/>
        <v>1.04</v>
      </c>
      <c r="P1920">
        <f t="shared" si="181"/>
        <v>28.888888888888889</v>
      </c>
      <c r="Q1920" t="str">
        <f t="shared" si="182"/>
        <v>technology</v>
      </c>
      <c r="R1920" t="str">
        <f t="shared" si="183"/>
        <v>gadgets</v>
      </c>
      <c r="S1920" s="9">
        <f t="shared" si="184"/>
        <v>41828.789942129632</v>
      </c>
      <c r="T1920" s="10">
        <f t="shared" si="185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80"/>
        <v>47.4</v>
      </c>
      <c r="P1921">
        <f t="shared" si="181"/>
        <v>29.625</v>
      </c>
      <c r="Q1921" t="str">
        <f t="shared" si="182"/>
        <v>technology</v>
      </c>
      <c r="R1921" t="str">
        <f t="shared" si="183"/>
        <v>gadgets</v>
      </c>
      <c r="S1921" s="9">
        <f t="shared" si="184"/>
        <v>42113.875567129624</v>
      </c>
      <c r="T1921" s="10">
        <f t="shared" si="185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80"/>
        <v>43.03</v>
      </c>
      <c r="P1922">
        <f t="shared" si="181"/>
        <v>40.980952380952381</v>
      </c>
      <c r="Q1922" t="str">
        <f t="shared" si="182"/>
        <v>technology</v>
      </c>
      <c r="R1922" t="str">
        <f t="shared" si="183"/>
        <v>gadgets</v>
      </c>
      <c r="S1922" s="9">
        <f t="shared" si="184"/>
        <v>42270.875706018516</v>
      </c>
      <c r="T1922" s="10">
        <f t="shared" si="185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si="184"/>
        <v>41074.221562500003</v>
      </c>
      <c r="T1923" s="10">
        <f t="shared" si="185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ref="O1954:O2017" si="186">E1954/D1954*100</f>
        <v>198.47237142857145</v>
      </c>
      <c r="P1954">
        <f t="shared" ref="P1954:P2017" si="187">E1954/L1954</f>
        <v>101.85532258064516</v>
      </c>
      <c r="Q1954" t="str">
        <f t="shared" ref="Q1954:Q2017" si="188">LEFT(N1954,FIND("/",N1954)-1)</f>
        <v>technology</v>
      </c>
      <c r="R1954" t="str">
        <f t="shared" ref="R1954:R2017" si="189">RIGHT(N1954,LEN(N1954)-FIND("/",N1954))</f>
        <v>hardware</v>
      </c>
      <c r="S1954" s="9">
        <f t="shared" ref="S1954:S2017" si="190">(((J1954/60)/60)/24)+DATE(1970,1,1)</f>
        <v>41526.60665509259</v>
      </c>
      <c r="T1954" s="10">
        <f t="shared" ref="T1954:T2017" si="191"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6"/>
        <v>225.94666666666666</v>
      </c>
      <c r="P1955">
        <f t="shared" si="187"/>
        <v>230.55782312925169</v>
      </c>
      <c r="Q1955" t="str">
        <f t="shared" si="188"/>
        <v>technology</v>
      </c>
      <c r="R1955" t="str">
        <f t="shared" si="189"/>
        <v>hardware</v>
      </c>
      <c r="S1955" s="9">
        <f t="shared" si="190"/>
        <v>40941.199826388889</v>
      </c>
      <c r="T1955" s="10">
        <f t="shared" si="19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6"/>
        <v>698.94800000000009</v>
      </c>
      <c r="P1956">
        <f t="shared" si="187"/>
        <v>842.10602409638557</v>
      </c>
      <c r="Q1956" t="str">
        <f t="shared" si="188"/>
        <v>technology</v>
      </c>
      <c r="R1956" t="str">
        <f t="shared" si="189"/>
        <v>hardware</v>
      </c>
      <c r="S1956" s="9">
        <f t="shared" si="190"/>
        <v>42394.580740740741</v>
      </c>
      <c r="T1956" s="10">
        <f t="shared" si="19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6"/>
        <v>398.59528571428569</v>
      </c>
      <c r="P1957">
        <f t="shared" si="187"/>
        <v>577.27593103448271</v>
      </c>
      <c r="Q1957" t="str">
        <f t="shared" si="188"/>
        <v>technology</v>
      </c>
      <c r="R1957" t="str">
        <f t="shared" si="189"/>
        <v>hardware</v>
      </c>
      <c r="S1957" s="9">
        <f t="shared" si="190"/>
        <v>41020.271770833337</v>
      </c>
      <c r="T1957" s="10">
        <f t="shared" si="19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6"/>
        <v>294.0333333333333</v>
      </c>
      <c r="P1958">
        <f t="shared" si="187"/>
        <v>483.34246575342468</v>
      </c>
      <c r="Q1958" t="str">
        <f t="shared" si="188"/>
        <v>technology</v>
      </c>
      <c r="R1958" t="str">
        <f t="shared" si="189"/>
        <v>hardware</v>
      </c>
      <c r="S1958" s="9">
        <f t="shared" si="190"/>
        <v>42067.923668981486</v>
      </c>
      <c r="T1958" s="10">
        <f t="shared" si="19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6"/>
        <v>167.50470000000001</v>
      </c>
      <c r="P1959">
        <f t="shared" si="187"/>
        <v>76.138500000000008</v>
      </c>
      <c r="Q1959" t="str">
        <f t="shared" si="188"/>
        <v>technology</v>
      </c>
      <c r="R1959" t="str">
        <f t="shared" si="189"/>
        <v>hardware</v>
      </c>
      <c r="S1959" s="9">
        <f t="shared" si="190"/>
        <v>41179.098530092589</v>
      </c>
      <c r="T1959" s="10">
        <f t="shared" si="19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6"/>
        <v>1435.5717142857143</v>
      </c>
      <c r="P1960">
        <f t="shared" si="187"/>
        <v>74.107684365781708</v>
      </c>
      <c r="Q1960" t="str">
        <f t="shared" si="188"/>
        <v>technology</v>
      </c>
      <c r="R1960" t="str">
        <f t="shared" si="189"/>
        <v>hardware</v>
      </c>
      <c r="S1960" s="9">
        <f t="shared" si="190"/>
        <v>41326.987974537034</v>
      </c>
      <c r="T1960" s="10">
        <f t="shared" si="19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6"/>
        <v>156.73439999999999</v>
      </c>
      <c r="P1961">
        <f t="shared" si="187"/>
        <v>36.965660377358489</v>
      </c>
      <c r="Q1961" t="str">
        <f t="shared" si="188"/>
        <v>technology</v>
      </c>
      <c r="R1961" t="str">
        <f t="shared" si="189"/>
        <v>hardware</v>
      </c>
      <c r="S1961" s="9">
        <f t="shared" si="190"/>
        <v>41871.845601851855</v>
      </c>
      <c r="T1961" s="10">
        <f t="shared" si="19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6"/>
        <v>117.90285714285716</v>
      </c>
      <c r="P1962">
        <f t="shared" si="187"/>
        <v>2500.969696969697</v>
      </c>
      <c r="Q1962" t="str">
        <f t="shared" si="188"/>
        <v>technology</v>
      </c>
      <c r="R1962" t="str">
        <f t="shared" si="189"/>
        <v>hardware</v>
      </c>
      <c r="S1962" s="9">
        <f t="shared" si="190"/>
        <v>41964.362743055557</v>
      </c>
      <c r="T1962" s="10">
        <f t="shared" si="19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6"/>
        <v>1105.3811999999998</v>
      </c>
      <c r="P1963">
        <f t="shared" si="187"/>
        <v>67.690214329454989</v>
      </c>
      <c r="Q1963" t="str">
        <f t="shared" si="188"/>
        <v>technology</v>
      </c>
      <c r="R1963" t="str">
        <f t="shared" si="189"/>
        <v>hardware</v>
      </c>
      <c r="S1963" s="9">
        <f t="shared" si="190"/>
        <v>41148.194641203707</v>
      </c>
      <c r="T1963" s="10">
        <f t="shared" si="19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6"/>
        <v>192.92499999999998</v>
      </c>
      <c r="P1964">
        <f t="shared" si="187"/>
        <v>63.04738562091503</v>
      </c>
      <c r="Q1964" t="str">
        <f t="shared" si="188"/>
        <v>technology</v>
      </c>
      <c r="R1964" t="str">
        <f t="shared" si="189"/>
        <v>hardware</v>
      </c>
      <c r="S1964" s="9">
        <f t="shared" si="190"/>
        <v>41742.780509259261</v>
      </c>
      <c r="T1964" s="10">
        <f t="shared" si="19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6"/>
        <v>126.8842105263158</v>
      </c>
      <c r="P1965">
        <f t="shared" si="187"/>
        <v>117.6</v>
      </c>
      <c r="Q1965" t="str">
        <f t="shared" si="188"/>
        <v>technology</v>
      </c>
      <c r="R1965" t="str">
        <f t="shared" si="189"/>
        <v>hardware</v>
      </c>
      <c r="S1965" s="9">
        <f t="shared" si="190"/>
        <v>41863.429791666669</v>
      </c>
      <c r="T1965" s="10">
        <f t="shared" si="19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6"/>
        <v>259.57748878923763</v>
      </c>
      <c r="P1966">
        <f t="shared" si="187"/>
        <v>180.75185011709601</v>
      </c>
      <c r="Q1966" t="str">
        <f t="shared" si="188"/>
        <v>technology</v>
      </c>
      <c r="R1966" t="str">
        <f t="shared" si="189"/>
        <v>hardware</v>
      </c>
      <c r="S1966" s="9">
        <f t="shared" si="190"/>
        <v>42452.272824074069</v>
      </c>
      <c r="T1966" s="10">
        <f t="shared" si="19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6"/>
        <v>262.27999999999997</v>
      </c>
      <c r="P1967">
        <f t="shared" si="187"/>
        <v>127.32038834951456</v>
      </c>
      <c r="Q1967" t="str">
        <f t="shared" si="188"/>
        <v>technology</v>
      </c>
      <c r="R1967" t="str">
        <f t="shared" si="189"/>
        <v>hardware</v>
      </c>
      <c r="S1967" s="9">
        <f t="shared" si="190"/>
        <v>40898.089236111111</v>
      </c>
      <c r="T1967" s="10">
        <f t="shared" si="19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6"/>
        <v>206.74309000000002</v>
      </c>
      <c r="P1968">
        <f t="shared" si="187"/>
        <v>136.6444745538665</v>
      </c>
      <c r="Q1968" t="str">
        <f t="shared" si="188"/>
        <v>technology</v>
      </c>
      <c r="R1968" t="str">
        <f t="shared" si="189"/>
        <v>hardware</v>
      </c>
      <c r="S1968" s="9">
        <f t="shared" si="190"/>
        <v>41835.540486111109</v>
      </c>
      <c r="T1968" s="10">
        <f t="shared" si="19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6"/>
        <v>370.13</v>
      </c>
      <c r="P1969">
        <f t="shared" si="187"/>
        <v>182.78024691358024</v>
      </c>
      <c r="Q1969" t="str">
        <f t="shared" si="188"/>
        <v>technology</v>
      </c>
      <c r="R1969" t="str">
        <f t="shared" si="189"/>
        <v>hardware</v>
      </c>
      <c r="S1969" s="9">
        <f t="shared" si="190"/>
        <v>41730.663530092592</v>
      </c>
      <c r="T1969" s="10">
        <f t="shared" si="19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6"/>
        <v>284.96600000000001</v>
      </c>
      <c r="P1970">
        <f t="shared" si="187"/>
        <v>279.37843137254902</v>
      </c>
      <c r="Q1970" t="str">
        <f t="shared" si="188"/>
        <v>technology</v>
      </c>
      <c r="R1970" t="str">
        <f t="shared" si="189"/>
        <v>hardware</v>
      </c>
      <c r="S1970" s="9">
        <f t="shared" si="190"/>
        <v>42676.586979166663</v>
      </c>
      <c r="T1970" s="10">
        <f t="shared" si="19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6"/>
        <v>579.08000000000004</v>
      </c>
      <c r="P1971">
        <f t="shared" si="187"/>
        <v>61.375728669846318</v>
      </c>
      <c r="Q1971" t="str">
        <f t="shared" si="188"/>
        <v>technology</v>
      </c>
      <c r="R1971" t="str">
        <f t="shared" si="189"/>
        <v>hardware</v>
      </c>
      <c r="S1971" s="9">
        <f t="shared" si="190"/>
        <v>42557.792453703703</v>
      </c>
      <c r="T1971" s="10">
        <f t="shared" si="19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6"/>
        <v>1131.8</v>
      </c>
      <c r="P1972">
        <f t="shared" si="187"/>
        <v>80.727532097004286</v>
      </c>
      <c r="Q1972" t="str">
        <f t="shared" si="188"/>
        <v>technology</v>
      </c>
      <c r="R1972" t="str">
        <f t="shared" si="189"/>
        <v>hardware</v>
      </c>
      <c r="S1972" s="9">
        <f t="shared" si="190"/>
        <v>41324.193298611113</v>
      </c>
      <c r="T1972" s="10">
        <f t="shared" si="19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6"/>
        <v>263.02771750000005</v>
      </c>
      <c r="P1973">
        <f t="shared" si="187"/>
        <v>272.35590732591254</v>
      </c>
      <c r="Q1973" t="str">
        <f t="shared" si="188"/>
        <v>technology</v>
      </c>
      <c r="R1973" t="str">
        <f t="shared" si="189"/>
        <v>hardware</v>
      </c>
      <c r="S1973" s="9">
        <f t="shared" si="190"/>
        <v>41561.500706018516</v>
      </c>
      <c r="T1973" s="10">
        <f t="shared" si="19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6"/>
        <v>674.48</v>
      </c>
      <c r="P1974">
        <f t="shared" si="187"/>
        <v>70.848739495798313</v>
      </c>
      <c r="Q1974" t="str">
        <f t="shared" si="188"/>
        <v>technology</v>
      </c>
      <c r="R1974" t="str">
        <f t="shared" si="189"/>
        <v>hardware</v>
      </c>
      <c r="S1974" s="9">
        <f t="shared" si="190"/>
        <v>41201.012083333335</v>
      </c>
      <c r="T1974" s="10">
        <f t="shared" si="19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6"/>
        <v>256.83081313131316</v>
      </c>
      <c r="P1975">
        <f t="shared" si="187"/>
        <v>247.94003412969283</v>
      </c>
      <c r="Q1975" t="str">
        <f t="shared" si="188"/>
        <v>technology</v>
      </c>
      <c r="R1975" t="str">
        <f t="shared" si="189"/>
        <v>hardware</v>
      </c>
      <c r="S1975" s="9">
        <f t="shared" si="190"/>
        <v>42549.722962962958</v>
      </c>
      <c r="T1975" s="10">
        <f t="shared" si="19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6"/>
        <v>375.49599999999998</v>
      </c>
      <c r="P1976">
        <f t="shared" si="187"/>
        <v>186.81393034825871</v>
      </c>
      <c r="Q1976" t="str">
        <f t="shared" si="188"/>
        <v>technology</v>
      </c>
      <c r="R1976" t="str">
        <f t="shared" si="189"/>
        <v>hardware</v>
      </c>
      <c r="S1976" s="9">
        <f t="shared" si="190"/>
        <v>41445.334131944444</v>
      </c>
      <c r="T1976" s="10">
        <f t="shared" si="19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6"/>
        <v>208.70837499999996</v>
      </c>
      <c r="P1977">
        <f t="shared" si="187"/>
        <v>131.98948616600788</v>
      </c>
      <c r="Q1977" t="str">
        <f t="shared" si="188"/>
        <v>technology</v>
      </c>
      <c r="R1977" t="str">
        <f t="shared" si="189"/>
        <v>hardware</v>
      </c>
      <c r="S1977" s="9">
        <f t="shared" si="190"/>
        <v>41313.755219907405</v>
      </c>
      <c r="T1977" s="10">
        <f t="shared" si="19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6"/>
        <v>346.6</v>
      </c>
      <c r="P1978">
        <f t="shared" si="187"/>
        <v>29.310782241014799</v>
      </c>
      <c r="Q1978" t="str">
        <f t="shared" si="188"/>
        <v>technology</v>
      </c>
      <c r="R1978" t="str">
        <f t="shared" si="189"/>
        <v>hardware</v>
      </c>
      <c r="S1978" s="9">
        <f t="shared" si="190"/>
        <v>41438.899594907409</v>
      </c>
      <c r="T1978" s="10">
        <f t="shared" si="19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6"/>
        <v>402.33</v>
      </c>
      <c r="P1979">
        <f t="shared" si="187"/>
        <v>245.02436053593178</v>
      </c>
      <c r="Q1979" t="str">
        <f t="shared" si="188"/>
        <v>technology</v>
      </c>
      <c r="R1979" t="str">
        <f t="shared" si="189"/>
        <v>hardware</v>
      </c>
      <c r="S1979" s="9">
        <f t="shared" si="190"/>
        <v>42311.216898148152</v>
      </c>
      <c r="T1979" s="10">
        <f t="shared" si="19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6"/>
        <v>1026.8451399999999</v>
      </c>
      <c r="P1980">
        <f t="shared" si="187"/>
        <v>1323.2540463917526</v>
      </c>
      <c r="Q1980" t="str">
        <f t="shared" si="188"/>
        <v>technology</v>
      </c>
      <c r="R1980" t="str">
        <f t="shared" si="189"/>
        <v>hardware</v>
      </c>
      <c r="S1980" s="9">
        <f t="shared" si="190"/>
        <v>41039.225601851853</v>
      </c>
      <c r="T1980" s="10">
        <f t="shared" si="19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6"/>
        <v>114.901155</v>
      </c>
      <c r="P1981">
        <f t="shared" si="187"/>
        <v>282.65966789667897</v>
      </c>
      <c r="Q1981" t="str">
        <f t="shared" si="188"/>
        <v>technology</v>
      </c>
      <c r="R1981" t="str">
        <f t="shared" si="189"/>
        <v>hardware</v>
      </c>
      <c r="S1981" s="9">
        <f t="shared" si="190"/>
        <v>42290.460023148145</v>
      </c>
      <c r="T1981" s="10">
        <f t="shared" si="19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6"/>
        <v>354.82402000000002</v>
      </c>
      <c r="P1982">
        <f t="shared" si="187"/>
        <v>91.214401028277635</v>
      </c>
      <c r="Q1982" t="str">
        <f t="shared" si="188"/>
        <v>technology</v>
      </c>
      <c r="R1982" t="str">
        <f t="shared" si="189"/>
        <v>hardware</v>
      </c>
      <c r="S1982" s="9">
        <f t="shared" si="190"/>
        <v>42423.542384259257</v>
      </c>
      <c r="T1982" s="10">
        <f t="shared" si="19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6"/>
        <v>5.08</v>
      </c>
      <c r="P1983">
        <f t="shared" si="187"/>
        <v>31.75</v>
      </c>
      <c r="Q1983" t="str">
        <f t="shared" si="188"/>
        <v>photography</v>
      </c>
      <c r="R1983" t="str">
        <f t="shared" si="189"/>
        <v>people</v>
      </c>
      <c r="S1983" s="9">
        <f t="shared" si="190"/>
        <v>41799.725289351853</v>
      </c>
      <c r="T1983" s="10">
        <f t="shared" si="19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6"/>
        <v>0</v>
      </c>
      <c r="P1984" t="e">
        <f t="shared" si="187"/>
        <v>#DIV/0!</v>
      </c>
      <c r="Q1984" t="str">
        <f t="shared" si="188"/>
        <v>photography</v>
      </c>
      <c r="R1984" t="str">
        <f t="shared" si="189"/>
        <v>people</v>
      </c>
      <c r="S1984" s="9">
        <f t="shared" si="190"/>
        <v>42678.586655092593</v>
      </c>
      <c r="T1984" s="10">
        <f t="shared" si="19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6"/>
        <v>4.3</v>
      </c>
      <c r="P1985">
        <f t="shared" si="187"/>
        <v>88.6875</v>
      </c>
      <c r="Q1985" t="str">
        <f t="shared" si="188"/>
        <v>photography</v>
      </c>
      <c r="R1985" t="str">
        <f t="shared" si="189"/>
        <v>people</v>
      </c>
      <c r="S1985" s="9">
        <f t="shared" si="190"/>
        <v>42593.011782407411</v>
      </c>
      <c r="T1985" s="10">
        <f t="shared" si="19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6"/>
        <v>21.146666666666665</v>
      </c>
      <c r="P1986">
        <f t="shared" si="187"/>
        <v>453.14285714285717</v>
      </c>
      <c r="Q1986" t="str">
        <f t="shared" si="188"/>
        <v>photography</v>
      </c>
      <c r="R1986" t="str">
        <f t="shared" si="189"/>
        <v>people</v>
      </c>
      <c r="S1986" s="9">
        <f t="shared" si="190"/>
        <v>41913.790289351848</v>
      </c>
      <c r="T1986" s="10">
        <f t="shared" si="19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si="190"/>
        <v>42555.698738425926</v>
      </c>
      <c r="T1987" s="10">
        <f t="shared" si="191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ref="O2018:O2081" si="192">E2018/D2018*100</f>
        <v>921.54219999999998</v>
      </c>
      <c r="P2018">
        <f t="shared" ref="P2018:P2081" si="193">E2018/L2018</f>
        <v>192.38876826722338</v>
      </c>
      <c r="Q2018" t="str">
        <f t="shared" ref="Q2018:Q2081" si="194">LEFT(N2018,FIND("/",N2018)-1)</f>
        <v>technology</v>
      </c>
      <c r="R2018" t="str">
        <f t="shared" ref="R2018:R2081" si="195">RIGHT(N2018,LEN(N2018)-FIND("/",N2018))</f>
        <v>hardware</v>
      </c>
      <c r="S2018" s="9">
        <f t="shared" ref="S2018:S2081" si="196">(((J2018/60)/60)/24)+DATE(1970,1,1)</f>
        <v>41312.88077546296</v>
      </c>
      <c r="T2018" s="10">
        <f t="shared" ref="T2018:T2081" si="197"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2"/>
        <v>125.10239999999999</v>
      </c>
      <c r="P2019">
        <f t="shared" si="193"/>
        <v>73.416901408450698</v>
      </c>
      <c r="Q2019" t="str">
        <f t="shared" si="194"/>
        <v>technology</v>
      </c>
      <c r="R2019" t="str">
        <f t="shared" si="195"/>
        <v>hardware</v>
      </c>
      <c r="S2019" s="9">
        <f t="shared" si="196"/>
        <v>40961.057349537034</v>
      </c>
      <c r="T2019" s="10">
        <f t="shared" si="19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2"/>
        <v>102.24343076923077</v>
      </c>
      <c r="P2020">
        <f t="shared" si="193"/>
        <v>147.68495555555555</v>
      </c>
      <c r="Q2020" t="str">
        <f t="shared" si="194"/>
        <v>technology</v>
      </c>
      <c r="R2020" t="str">
        <f t="shared" si="195"/>
        <v>hardware</v>
      </c>
      <c r="S2020" s="9">
        <f t="shared" si="196"/>
        <v>42199.365844907406</v>
      </c>
      <c r="T2020" s="10">
        <f t="shared" si="19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2"/>
        <v>484.90975000000003</v>
      </c>
      <c r="P2021">
        <f t="shared" si="193"/>
        <v>108.96848314606741</v>
      </c>
      <c r="Q2021" t="str">
        <f t="shared" si="194"/>
        <v>technology</v>
      </c>
      <c r="R2021" t="str">
        <f t="shared" si="195"/>
        <v>hardware</v>
      </c>
      <c r="S2021" s="9">
        <f t="shared" si="196"/>
        <v>42605.70857638889</v>
      </c>
      <c r="T2021" s="10">
        <f t="shared" si="19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2"/>
        <v>192.33333333333334</v>
      </c>
      <c r="P2022">
        <f t="shared" si="193"/>
        <v>23.647540983606557</v>
      </c>
      <c r="Q2022" t="str">
        <f t="shared" si="194"/>
        <v>technology</v>
      </c>
      <c r="R2022" t="str">
        <f t="shared" si="195"/>
        <v>hardware</v>
      </c>
      <c r="S2022" s="9">
        <f t="shared" si="196"/>
        <v>41737.097499999996</v>
      </c>
      <c r="T2022" s="10">
        <f t="shared" si="19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2"/>
        <v>281.10000000000002</v>
      </c>
      <c r="P2023">
        <f t="shared" si="193"/>
        <v>147.94736842105263</v>
      </c>
      <c r="Q2023" t="str">
        <f t="shared" si="194"/>
        <v>technology</v>
      </c>
      <c r="R2023" t="str">
        <f t="shared" si="195"/>
        <v>hardware</v>
      </c>
      <c r="S2023" s="9">
        <f t="shared" si="196"/>
        <v>41861.070567129631</v>
      </c>
      <c r="T2023" s="10">
        <f t="shared" si="19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2"/>
        <v>125.13700000000001</v>
      </c>
      <c r="P2024">
        <f t="shared" si="193"/>
        <v>385.03692307692307</v>
      </c>
      <c r="Q2024" t="str">
        <f t="shared" si="194"/>
        <v>technology</v>
      </c>
      <c r="R2024" t="str">
        <f t="shared" si="195"/>
        <v>hardware</v>
      </c>
      <c r="S2024" s="9">
        <f t="shared" si="196"/>
        <v>42502.569120370375</v>
      </c>
      <c r="T2024" s="10">
        <f t="shared" si="19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2"/>
        <v>161.459</v>
      </c>
      <c r="P2025">
        <f t="shared" si="193"/>
        <v>457.39093484419266</v>
      </c>
      <c r="Q2025" t="str">
        <f t="shared" si="194"/>
        <v>technology</v>
      </c>
      <c r="R2025" t="str">
        <f t="shared" si="195"/>
        <v>hardware</v>
      </c>
      <c r="S2025" s="9">
        <f t="shared" si="196"/>
        <v>42136.420752314814</v>
      </c>
      <c r="T2025" s="10">
        <f t="shared" si="19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2"/>
        <v>585.35</v>
      </c>
      <c r="P2026">
        <f t="shared" si="193"/>
        <v>222.99047619047619</v>
      </c>
      <c r="Q2026" t="str">
        <f t="shared" si="194"/>
        <v>technology</v>
      </c>
      <c r="R2026" t="str">
        <f t="shared" si="195"/>
        <v>hardware</v>
      </c>
      <c r="S2026" s="9">
        <f t="shared" si="196"/>
        <v>41099.966944444444</v>
      </c>
      <c r="T2026" s="10">
        <f t="shared" si="19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2"/>
        <v>201.14999999999998</v>
      </c>
      <c r="P2027">
        <f t="shared" si="193"/>
        <v>220.74074074074073</v>
      </c>
      <c r="Q2027" t="str">
        <f t="shared" si="194"/>
        <v>technology</v>
      </c>
      <c r="R2027" t="str">
        <f t="shared" si="195"/>
        <v>hardware</v>
      </c>
      <c r="S2027" s="9">
        <f t="shared" si="196"/>
        <v>42136.184560185182</v>
      </c>
      <c r="T2027" s="10">
        <f t="shared" si="19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2"/>
        <v>133.48307999999997</v>
      </c>
      <c r="P2028">
        <f t="shared" si="193"/>
        <v>73.503898678414089</v>
      </c>
      <c r="Q2028" t="str">
        <f t="shared" si="194"/>
        <v>technology</v>
      </c>
      <c r="R2028" t="str">
        <f t="shared" si="195"/>
        <v>hardware</v>
      </c>
      <c r="S2028" s="9">
        <f t="shared" si="196"/>
        <v>41704.735937500001</v>
      </c>
      <c r="T2028" s="10">
        <f t="shared" si="19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2"/>
        <v>120.24900000000001</v>
      </c>
      <c r="P2029">
        <f t="shared" si="193"/>
        <v>223.09647495361781</v>
      </c>
      <c r="Q2029" t="str">
        <f t="shared" si="194"/>
        <v>technology</v>
      </c>
      <c r="R2029" t="str">
        <f t="shared" si="195"/>
        <v>hardware</v>
      </c>
      <c r="S2029" s="9">
        <f t="shared" si="196"/>
        <v>42048.813877314817</v>
      </c>
      <c r="T2029" s="10">
        <f t="shared" si="19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2"/>
        <v>126.16666666666667</v>
      </c>
      <c r="P2030">
        <f t="shared" si="193"/>
        <v>47.911392405063289</v>
      </c>
      <c r="Q2030" t="str">
        <f t="shared" si="194"/>
        <v>technology</v>
      </c>
      <c r="R2030" t="str">
        <f t="shared" si="195"/>
        <v>hardware</v>
      </c>
      <c r="S2030" s="9">
        <f t="shared" si="196"/>
        <v>40215.919050925928</v>
      </c>
      <c r="T2030" s="10">
        <f t="shared" si="19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2"/>
        <v>361.2</v>
      </c>
      <c r="P2031">
        <f t="shared" si="193"/>
        <v>96.063829787234042</v>
      </c>
      <c r="Q2031" t="str">
        <f t="shared" si="194"/>
        <v>technology</v>
      </c>
      <c r="R2031" t="str">
        <f t="shared" si="195"/>
        <v>hardware</v>
      </c>
      <c r="S2031" s="9">
        <f t="shared" si="196"/>
        <v>41848.021770833337</v>
      </c>
      <c r="T2031" s="10">
        <f t="shared" si="19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2"/>
        <v>226.239013671875</v>
      </c>
      <c r="P2032">
        <f t="shared" si="193"/>
        <v>118.6144</v>
      </c>
      <c r="Q2032" t="str">
        <f t="shared" si="194"/>
        <v>technology</v>
      </c>
      <c r="R2032" t="str">
        <f t="shared" si="195"/>
        <v>hardware</v>
      </c>
      <c r="S2032" s="9">
        <f t="shared" si="196"/>
        <v>41212.996481481481</v>
      </c>
      <c r="T2032" s="10">
        <f t="shared" si="19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2"/>
        <v>120.35</v>
      </c>
      <c r="P2033">
        <f t="shared" si="193"/>
        <v>118.45472440944881</v>
      </c>
      <c r="Q2033" t="str">
        <f t="shared" si="194"/>
        <v>technology</v>
      </c>
      <c r="R2033" t="str">
        <f t="shared" si="195"/>
        <v>hardware</v>
      </c>
      <c r="S2033" s="9">
        <f t="shared" si="196"/>
        <v>41975.329317129625</v>
      </c>
      <c r="T2033" s="10">
        <f t="shared" si="19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2"/>
        <v>304.18799999999999</v>
      </c>
      <c r="P2034">
        <f t="shared" si="193"/>
        <v>143.21468926553672</v>
      </c>
      <c r="Q2034" t="str">
        <f t="shared" si="194"/>
        <v>technology</v>
      </c>
      <c r="R2034" t="str">
        <f t="shared" si="195"/>
        <v>hardware</v>
      </c>
      <c r="S2034" s="9">
        <f t="shared" si="196"/>
        <v>42689.565671296295</v>
      </c>
      <c r="T2034" s="10">
        <f t="shared" si="19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2"/>
        <v>178.67599999999999</v>
      </c>
      <c r="P2035">
        <f t="shared" si="193"/>
        <v>282.71518987341773</v>
      </c>
      <c r="Q2035" t="str">
        <f t="shared" si="194"/>
        <v>technology</v>
      </c>
      <c r="R2035" t="str">
        <f t="shared" si="195"/>
        <v>hardware</v>
      </c>
      <c r="S2035" s="9">
        <f t="shared" si="196"/>
        <v>41725.082384259258</v>
      </c>
      <c r="T2035" s="10">
        <f t="shared" si="19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2"/>
        <v>386.81998717948721</v>
      </c>
      <c r="P2036">
        <f t="shared" si="193"/>
        <v>593.93620078740162</v>
      </c>
      <c r="Q2036" t="str">
        <f t="shared" si="194"/>
        <v>technology</v>
      </c>
      <c r="R2036" t="str">
        <f t="shared" si="195"/>
        <v>hardware</v>
      </c>
      <c r="S2036" s="9">
        <f t="shared" si="196"/>
        <v>42076.130011574074</v>
      </c>
      <c r="T2036" s="10">
        <f t="shared" si="19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2"/>
        <v>211.03642500000004</v>
      </c>
      <c r="P2037">
        <f t="shared" si="193"/>
        <v>262.15704968944101</v>
      </c>
      <c r="Q2037" t="str">
        <f t="shared" si="194"/>
        <v>technology</v>
      </c>
      <c r="R2037" t="str">
        <f t="shared" si="195"/>
        <v>hardware</v>
      </c>
      <c r="S2037" s="9">
        <f t="shared" si="196"/>
        <v>42311.625081018516</v>
      </c>
      <c r="T2037" s="10">
        <f t="shared" si="19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2"/>
        <v>131.66833333333335</v>
      </c>
      <c r="P2038">
        <f t="shared" si="193"/>
        <v>46.580778301886795</v>
      </c>
      <c r="Q2038" t="str">
        <f t="shared" si="194"/>
        <v>technology</v>
      </c>
      <c r="R2038" t="str">
        <f t="shared" si="195"/>
        <v>hardware</v>
      </c>
      <c r="S2038" s="9">
        <f t="shared" si="196"/>
        <v>41738.864803240744</v>
      </c>
      <c r="T2038" s="10">
        <f t="shared" si="19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2"/>
        <v>300.47639999999996</v>
      </c>
      <c r="P2039">
        <f t="shared" si="193"/>
        <v>70.041118881118877</v>
      </c>
      <c r="Q2039" t="str">
        <f t="shared" si="194"/>
        <v>technology</v>
      </c>
      <c r="R2039" t="str">
        <f t="shared" si="195"/>
        <v>hardware</v>
      </c>
      <c r="S2039" s="9">
        <f t="shared" si="196"/>
        <v>41578.210104166668</v>
      </c>
      <c r="T2039" s="10">
        <f t="shared" si="19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2"/>
        <v>420.51249999999999</v>
      </c>
      <c r="P2040">
        <f t="shared" si="193"/>
        <v>164.90686274509804</v>
      </c>
      <c r="Q2040" t="str">
        <f t="shared" si="194"/>
        <v>technology</v>
      </c>
      <c r="R2040" t="str">
        <f t="shared" si="195"/>
        <v>hardware</v>
      </c>
      <c r="S2040" s="9">
        <f t="shared" si="196"/>
        <v>41424.27107638889</v>
      </c>
      <c r="T2040" s="10">
        <f t="shared" si="19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2"/>
        <v>136.21680000000001</v>
      </c>
      <c r="P2041">
        <f t="shared" si="193"/>
        <v>449.26385224274406</v>
      </c>
      <c r="Q2041" t="str">
        <f t="shared" si="194"/>
        <v>technology</v>
      </c>
      <c r="R2041" t="str">
        <f t="shared" si="195"/>
        <v>hardware</v>
      </c>
      <c r="S2041" s="9">
        <f t="shared" si="196"/>
        <v>42675.438946759255</v>
      </c>
      <c r="T2041" s="10">
        <f t="shared" si="19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2"/>
        <v>248.17133333333334</v>
      </c>
      <c r="P2042">
        <f t="shared" si="193"/>
        <v>27.472841328413285</v>
      </c>
      <c r="Q2042" t="str">
        <f t="shared" si="194"/>
        <v>technology</v>
      </c>
      <c r="R2042" t="str">
        <f t="shared" si="195"/>
        <v>hardware</v>
      </c>
      <c r="S2042" s="9">
        <f t="shared" si="196"/>
        <v>41578.927118055559</v>
      </c>
      <c r="T2042" s="10">
        <f t="shared" si="19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2"/>
        <v>181.86315789473684</v>
      </c>
      <c r="P2043">
        <f t="shared" si="193"/>
        <v>143.97499999999999</v>
      </c>
      <c r="Q2043" t="str">
        <f t="shared" si="194"/>
        <v>technology</v>
      </c>
      <c r="R2043" t="str">
        <f t="shared" si="195"/>
        <v>hardware</v>
      </c>
      <c r="S2043" s="9">
        <f t="shared" si="196"/>
        <v>42654.525775462964</v>
      </c>
      <c r="T2043" s="10">
        <f t="shared" si="19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2"/>
        <v>123.53</v>
      </c>
      <c r="P2044">
        <f t="shared" si="193"/>
        <v>88.23571428571428</v>
      </c>
      <c r="Q2044" t="str">
        <f t="shared" si="194"/>
        <v>technology</v>
      </c>
      <c r="R2044" t="str">
        <f t="shared" si="195"/>
        <v>hardware</v>
      </c>
      <c r="S2044" s="9">
        <f t="shared" si="196"/>
        <v>42331.708032407405</v>
      </c>
      <c r="T2044" s="10">
        <f t="shared" si="19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2"/>
        <v>506.20938628158842</v>
      </c>
      <c r="P2045">
        <f t="shared" si="193"/>
        <v>36.326424870466319</v>
      </c>
      <c r="Q2045" t="str">
        <f t="shared" si="194"/>
        <v>technology</v>
      </c>
      <c r="R2045" t="str">
        <f t="shared" si="195"/>
        <v>hardware</v>
      </c>
      <c r="S2045" s="9">
        <f t="shared" si="196"/>
        <v>42661.176817129628</v>
      </c>
      <c r="T2045" s="10">
        <f t="shared" si="19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2"/>
        <v>108.21333333333334</v>
      </c>
      <c r="P2046">
        <f t="shared" si="193"/>
        <v>90.177777777777777</v>
      </c>
      <c r="Q2046" t="str">
        <f t="shared" si="194"/>
        <v>technology</v>
      </c>
      <c r="R2046" t="str">
        <f t="shared" si="195"/>
        <v>hardware</v>
      </c>
      <c r="S2046" s="9">
        <f t="shared" si="196"/>
        <v>42138.684189814812</v>
      </c>
      <c r="T2046" s="10">
        <f t="shared" si="19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2"/>
        <v>819.18387755102037</v>
      </c>
      <c r="P2047">
        <f t="shared" si="193"/>
        <v>152.62361216730039</v>
      </c>
      <c r="Q2047" t="str">
        <f t="shared" si="194"/>
        <v>technology</v>
      </c>
      <c r="R2047" t="str">
        <f t="shared" si="195"/>
        <v>hardware</v>
      </c>
      <c r="S2047" s="9">
        <f t="shared" si="196"/>
        <v>41069.088506944441</v>
      </c>
      <c r="T2047" s="10">
        <f t="shared" si="19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2"/>
        <v>121.10000000000001</v>
      </c>
      <c r="P2048">
        <f t="shared" si="193"/>
        <v>55.806451612903224</v>
      </c>
      <c r="Q2048" t="str">
        <f t="shared" si="194"/>
        <v>technology</v>
      </c>
      <c r="R2048" t="str">
        <f t="shared" si="195"/>
        <v>hardware</v>
      </c>
      <c r="S2048" s="9">
        <f t="shared" si="196"/>
        <v>41387.171805555554</v>
      </c>
      <c r="T2048" s="10">
        <f t="shared" si="19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2"/>
        <v>102.99897959183673</v>
      </c>
      <c r="P2049">
        <f t="shared" si="193"/>
        <v>227.85327313769753</v>
      </c>
      <c r="Q2049" t="str">
        <f t="shared" si="194"/>
        <v>technology</v>
      </c>
      <c r="R2049" t="str">
        <f t="shared" si="195"/>
        <v>hardware</v>
      </c>
      <c r="S2049" s="9">
        <f t="shared" si="196"/>
        <v>42081.903587962966</v>
      </c>
      <c r="T2049" s="10">
        <f t="shared" si="19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2"/>
        <v>148.33229411764705</v>
      </c>
      <c r="P2050">
        <f t="shared" si="193"/>
        <v>91.82989803350327</v>
      </c>
      <c r="Q2050" t="str">
        <f t="shared" si="194"/>
        <v>technology</v>
      </c>
      <c r="R2050" t="str">
        <f t="shared" si="195"/>
        <v>hardware</v>
      </c>
      <c r="S2050" s="9">
        <f t="shared" si="196"/>
        <v>41387.651516203703</v>
      </c>
      <c r="T2050" s="10">
        <f t="shared" si="19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si="196"/>
        <v>41575.527349537035</v>
      </c>
      <c r="T2051" s="10">
        <f t="shared" si="19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ref="O2082:O2145" si="198">E2082/D2082*100</f>
        <v>507.8</v>
      </c>
      <c r="P2082">
        <f t="shared" ref="P2082:P2145" si="199">E2082/L2082</f>
        <v>101.56</v>
      </c>
      <c r="Q2082" t="str">
        <f t="shared" ref="Q2082:Q2145" si="200">LEFT(N2082,FIND("/",N2082)-1)</f>
        <v>technology</v>
      </c>
      <c r="R2082" t="str">
        <f t="shared" ref="R2082:R2145" si="201">RIGHT(N2082,LEN(N2082)-FIND("/",N2082))</f>
        <v>hardware</v>
      </c>
      <c r="S2082" s="9">
        <f t="shared" ref="S2082:S2145" si="202">(((J2082/60)/60)/24)+DATE(1970,1,1)</f>
        <v>42289.957175925927</v>
      </c>
      <c r="T2082" s="10">
        <f t="shared" ref="T2082:T2145" si="203"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8"/>
        <v>114.57142857142857</v>
      </c>
      <c r="P2083">
        <f t="shared" si="199"/>
        <v>72.909090909090907</v>
      </c>
      <c r="Q2083" t="str">
        <f t="shared" si="200"/>
        <v>music</v>
      </c>
      <c r="R2083" t="str">
        <f t="shared" si="201"/>
        <v>indie rock</v>
      </c>
      <c r="S2083" s="9">
        <f t="shared" si="202"/>
        <v>41004.156886574077</v>
      </c>
      <c r="T2083" s="10">
        <f t="shared" si="20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8"/>
        <v>110.73333333333333</v>
      </c>
      <c r="P2084">
        <f t="shared" si="199"/>
        <v>43.710526315789473</v>
      </c>
      <c r="Q2084" t="str">
        <f t="shared" si="200"/>
        <v>music</v>
      </c>
      <c r="R2084" t="str">
        <f t="shared" si="201"/>
        <v>indie rock</v>
      </c>
      <c r="S2084" s="9">
        <f t="shared" si="202"/>
        <v>40811.120324074072</v>
      </c>
      <c r="T2084" s="10">
        <f t="shared" si="20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8"/>
        <v>113.33333333333333</v>
      </c>
      <c r="P2085">
        <f t="shared" si="199"/>
        <v>34</v>
      </c>
      <c r="Q2085" t="str">
        <f t="shared" si="200"/>
        <v>music</v>
      </c>
      <c r="R2085" t="str">
        <f t="shared" si="201"/>
        <v>indie rock</v>
      </c>
      <c r="S2085" s="9">
        <f t="shared" si="202"/>
        <v>41034.72216435185</v>
      </c>
      <c r="T2085" s="10">
        <f t="shared" si="20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8"/>
        <v>108.33333333333333</v>
      </c>
      <c r="P2086">
        <f t="shared" si="199"/>
        <v>70.652173913043484</v>
      </c>
      <c r="Q2086" t="str">
        <f t="shared" si="200"/>
        <v>music</v>
      </c>
      <c r="R2086" t="str">
        <f t="shared" si="201"/>
        <v>indie rock</v>
      </c>
      <c r="S2086" s="9">
        <f t="shared" si="202"/>
        <v>41731.833124999997</v>
      </c>
      <c r="T2086" s="10">
        <f t="shared" si="203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8"/>
        <v>123.53333333333335</v>
      </c>
      <c r="P2087">
        <f t="shared" si="199"/>
        <v>89.301204819277103</v>
      </c>
      <c r="Q2087" t="str">
        <f t="shared" si="200"/>
        <v>music</v>
      </c>
      <c r="R2087" t="str">
        <f t="shared" si="201"/>
        <v>indie rock</v>
      </c>
      <c r="S2087" s="9">
        <f t="shared" si="202"/>
        <v>41075.835497685184</v>
      </c>
      <c r="T2087" s="10">
        <f t="shared" si="20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8"/>
        <v>100.69999999999999</v>
      </c>
      <c r="P2088">
        <f t="shared" si="199"/>
        <v>115.08571428571429</v>
      </c>
      <c r="Q2088" t="str">
        <f t="shared" si="200"/>
        <v>music</v>
      </c>
      <c r="R2088" t="str">
        <f t="shared" si="201"/>
        <v>indie rock</v>
      </c>
      <c r="S2088" s="9">
        <f t="shared" si="202"/>
        <v>40860.67050925926</v>
      </c>
      <c r="T2088" s="10">
        <f t="shared" si="203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8"/>
        <v>103.53333333333335</v>
      </c>
      <c r="P2089">
        <f t="shared" si="199"/>
        <v>62.12</v>
      </c>
      <c r="Q2089" t="str">
        <f t="shared" si="200"/>
        <v>music</v>
      </c>
      <c r="R2089" t="str">
        <f t="shared" si="201"/>
        <v>indie rock</v>
      </c>
      <c r="S2089" s="9">
        <f t="shared" si="202"/>
        <v>40764.204375000001</v>
      </c>
      <c r="T2089" s="10">
        <f t="shared" si="20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8"/>
        <v>115.51066666666668</v>
      </c>
      <c r="P2090">
        <f t="shared" si="199"/>
        <v>46.204266666666669</v>
      </c>
      <c r="Q2090" t="str">
        <f t="shared" si="200"/>
        <v>music</v>
      </c>
      <c r="R2090" t="str">
        <f t="shared" si="201"/>
        <v>indie rock</v>
      </c>
      <c r="S2090" s="9">
        <f t="shared" si="202"/>
        <v>40395.714722222219</v>
      </c>
      <c r="T2090" s="10">
        <f t="shared" si="20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8"/>
        <v>120.4004</v>
      </c>
      <c r="P2091">
        <f t="shared" si="199"/>
        <v>48.54854838709678</v>
      </c>
      <c r="Q2091" t="str">
        <f t="shared" si="200"/>
        <v>music</v>
      </c>
      <c r="R2091" t="str">
        <f t="shared" si="201"/>
        <v>indie rock</v>
      </c>
      <c r="S2091" s="9">
        <f t="shared" si="202"/>
        <v>41453.076319444444</v>
      </c>
      <c r="T2091" s="10">
        <f t="shared" si="20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8"/>
        <v>115.040375</v>
      </c>
      <c r="P2092">
        <f t="shared" si="199"/>
        <v>57.520187499999999</v>
      </c>
      <c r="Q2092" t="str">
        <f t="shared" si="200"/>
        <v>music</v>
      </c>
      <c r="R2092" t="str">
        <f t="shared" si="201"/>
        <v>indie rock</v>
      </c>
      <c r="S2092" s="9">
        <f t="shared" si="202"/>
        <v>41299.381423611114</v>
      </c>
      <c r="T2092" s="10">
        <f t="shared" si="203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8"/>
        <v>120.46777777777777</v>
      </c>
      <c r="P2093">
        <f t="shared" si="199"/>
        <v>88.147154471544724</v>
      </c>
      <c r="Q2093" t="str">
        <f t="shared" si="200"/>
        <v>music</v>
      </c>
      <c r="R2093" t="str">
        <f t="shared" si="201"/>
        <v>indie rock</v>
      </c>
      <c r="S2093" s="9">
        <f t="shared" si="202"/>
        <v>40555.322662037033</v>
      </c>
      <c r="T2093" s="10">
        <f t="shared" si="20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8"/>
        <v>101.28333333333333</v>
      </c>
      <c r="P2094">
        <f t="shared" si="199"/>
        <v>110.49090909090908</v>
      </c>
      <c r="Q2094" t="str">
        <f t="shared" si="200"/>
        <v>music</v>
      </c>
      <c r="R2094" t="str">
        <f t="shared" si="201"/>
        <v>indie rock</v>
      </c>
      <c r="S2094" s="9">
        <f t="shared" si="202"/>
        <v>40763.707546296297</v>
      </c>
      <c r="T2094" s="10">
        <f t="shared" si="20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8"/>
        <v>102.46666666666667</v>
      </c>
      <c r="P2095">
        <f t="shared" si="199"/>
        <v>66.826086956521735</v>
      </c>
      <c r="Q2095" t="str">
        <f t="shared" si="200"/>
        <v>music</v>
      </c>
      <c r="R2095" t="str">
        <f t="shared" si="201"/>
        <v>indie rock</v>
      </c>
      <c r="S2095" s="9">
        <f t="shared" si="202"/>
        <v>41205.854537037041</v>
      </c>
      <c r="T2095" s="10">
        <f t="shared" si="203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8"/>
        <v>120.54285714285714</v>
      </c>
      <c r="P2096">
        <f t="shared" si="199"/>
        <v>58.597222222222221</v>
      </c>
      <c r="Q2096" t="str">
        <f t="shared" si="200"/>
        <v>music</v>
      </c>
      <c r="R2096" t="str">
        <f t="shared" si="201"/>
        <v>indie rock</v>
      </c>
      <c r="S2096" s="9">
        <f t="shared" si="202"/>
        <v>40939.02002314815</v>
      </c>
      <c r="T2096" s="10">
        <f t="shared" si="20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8"/>
        <v>100</v>
      </c>
      <c r="P2097">
        <f t="shared" si="199"/>
        <v>113.63636363636364</v>
      </c>
      <c r="Q2097" t="str">
        <f t="shared" si="200"/>
        <v>music</v>
      </c>
      <c r="R2097" t="str">
        <f t="shared" si="201"/>
        <v>indie rock</v>
      </c>
      <c r="S2097" s="9">
        <f t="shared" si="202"/>
        <v>40758.733483796292</v>
      </c>
      <c r="T2097" s="10">
        <f t="shared" si="20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8"/>
        <v>101.66666666666666</v>
      </c>
      <c r="P2098">
        <f t="shared" si="199"/>
        <v>43.571428571428569</v>
      </c>
      <c r="Q2098" t="str">
        <f t="shared" si="200"/>
        <v>music</v>
      </c>
      <c r="R2098" t="str">
        <f t="shared" si="201"/>
        <v>indie rock</v>
      </c>
      <c r="S2098" s="9">
        <f t="shared" si="202"/>
        <v>41192.758506944447</v>
      </c>
      <c r="T2098" s="10">
        <f t="shared" si="20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8"/>
        <v>100</v>
      </c>
      <c r="P2099">
        <f t="shared" si="199"/>
        <v>78.94736842105263</v>
      </c>
      <c r="Q2099" t="str">
        <f t="shared" si="200"/>
        <v>music</v>
      </c>
      <c r="R2099" t="str">
        <f t="shared" si="201"/>
        <v>indie rock</v>
      </c>
      <c r="S2099" s="9">
        <f t="shared" si="202"/>
        <v>40818.58489583333</v>
      </c>
      <c r="T2099" s="10">
        <f t="shared" si="20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8"/>
        <v>100.33333333333334</v>
      </c>
      <c r="P2100">
        <f t="shared" si="199"/>
        <v>188.125</v>
      </c>
      <c r="Q2100" t="str">
        <f t="shared" si="200"/>
        <v>music</v>
      </c>
      <c r="R2100" t="str">
        <f t="shared" si="201"/>
        <v>indie rock</v>
      </c>
      <c r="S2100" s="9">
        <f t="shared" si="202"/>
        <v>40946.11383101852</v>
      </c>
      <c r="T2100" s="10">
        <f t="shared" si="20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8"/>
        <v>132.36666666666667</v>
      </c>
      <c r="P2101">
        <f t="shared" si="199"/>
        <v>63.031746031746032</v>
      </c>
      <c r="Q2101" t="str">
        <f t="shared" si="200"/>
        <v>music</v>
      </c>
      <c r="R2101" t="str">
        <f t="shared" si="201"/>
        <v>indie rock</v>
      </c>
      <c r="S2101" s="9">
        <f t="shared" si="202"/>
        <v>42173.746342592596</v>
      </c>
      <c r="T2101" s="10">
        <f t="shared" si="203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8"/>
        <v>136.66666666666666</v>
      </c>
      <c r="P2102">
        <f t="shared" si="199"/>
        <v>30.37037037037037</v>
      </c>
      <c r="Q2102" t="str">
        <f t="shared" si="200"/>
        <v>music</v>
      </c>
      <c r="R2102" t="str">
        <f t="shared" si="201"/>
        <v>indie rock</v>
      </c>
      <c r="S2102" s="9">
        <f t="shared" si="202"/>
        <v>41074.834965277776</v>
      </c>
      <c r="T2102" s="10">
        <f t="shared" si="20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8"/>
        <v>113.25</v>
      </c>
      <c r="P2103">
        <f t="shared" si="199"/>
        <v>51.477272727272727</v>
      </c>
      <c r="Q2103" t="str">
        <f t="shared" si="200"/>
        <v>music</v>
      </c>
      <c r="R2103" t="str">
        <f t="shared" si="201"/>
        <v>indie rock</v>
      </c>
      <c r="S2103" s="9">
        <f t="shared" si="202"/>
        <v>40892.149467592593</v>
      </c>
      <c r="T2103" s="10">
        <f t="shared" si="20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8"/>
        <v>136</v>
      </c>
      <c r="P2104">
        <f t="shared" si="199"/>
        <v>35.789473684210527</v>
      </c>
      <c r="Q2104" t="str">
        <f t="shared" si="200"/>
        <v>music</v>
      </c>
      <c r="R2104" t="str">
        <f t="shared" si="201"/>
        <v>indie rock</v>
      </c>
      <c r="S2104" s="9">
        <f t="shared" si="202"/>
        <v>40638.868611111109</v>
      </c>
      <c r="T2104" s="10">
        <f t="shared" si="20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8"/>
        <v>146.12318374694613</v>
      </c>
      <c r="P2105">
        <f t="shared" si="199"/>
        <v>98.817391304347822</v>
      </c>
      <c r="Q2105" t="str">
        <f t="shared" si="200"/>
        <v>music</v>
      </c>
      <c r="R2105" t="str">
        <f t="shared" si="201"/>
        <v>indie rock</v>
      </c>
      <c r="S2105" s="9">
        <f t="shared" si="202"/>
        <v>41192.754942129628</v>
      </c>
      <c r="T2105" s="10">
        <f t="shared" si="20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8"/>
        <v>129.5</v>
      </c>
      <c r="P2106">
        <f t="shared" si="199"/>
        <v>28</v>
      </c>
      <c r="Q2106" t="str">
        <f t="shared" si="200"/>
        <v>music</v>
      </c>
      <c r="R2106" t="str">
        <f t="shared" si="201"/>
        <v>indie rock</v>
      </c>
      <c r="S2106" s="9">
        <f t="shared" si="202"/>
        <v>41394.074467592596</v>
      </c>
      <c r="T2106" s="10">
        <f t="shared" si="203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8"/>
        <v>254</v>
      </c>
      <c r="P2107">
        <f t="shared" si="199"/>
        <v>51.313131313131315</v>
      </c>
      <c r="Q2107" t="str">
        <f t="shared" si="200"/>
        <v>music</v>
      </c>
      <c r="R2107" t="str">
        <f t="shared" si="201"/>
        <v>indie rock</v>
      </c>
      <c r="S2107" s="9">
        <f t="shared" si="202"/>
        <v>41951.788807870369</v>
      </c>
      <c r="T2107" s="10">
        <f t="shared" si="20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8"/>
        <v>107.04545454545456</v>
      </c>
      <c r="P2108">
        <f t="shared" si="199"/>
        <v>53.522727272727273</v>
      </c>
      <c r="Q2108" t="str">
        <f t="shared" si="200"/>
        <v>music</v>
      </c>
      <c r="R2108" t="str">
        <f t="shared" si="201"/>
        <v>indie rock</v>
      </c>
      <c r="S2108" s="9">
        <f t="shared" si="202"/>
        <v>41270.21497685185</v>
      </c>
      <c r="T2108" s="10">
        <f t="shared" si="20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8"/>
        <v>107.73299999999999</v>
      </c>
      <c r="P2109">
        <f t="shared" si="199"/>
        <v>37.149310344827583</v>
      </c>
      <c r="Q2109" t="str">
        <f t="shared" si="200"/>
        <v>music</v>
      </c>
      <c r="R2109" t="str">
        <f t="shared" si="201"/>
        <v>indie rock</v>
      </c>
      <c r="S2109" s="9">
        <f t="shared" si="202"/>
        <v>41934.71056712963</v>
      </c>
      <c r="T2109" s="10">
        <f t="shared" si="20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8"/>
        <v>107.31250000000001</v>
      </c>
      <c r="P2110">
        <f t="shared" si="199"/>
        <v>89.895287958115176</v>
      </c>
      <c r="Q2110" t="str">
        <f t="shared" si="200"/>
        <v>music</v>
      </c>
      <c r="R2110" t="str">
        <f t="shared" si="201"/>
        <v>indie rock</v>
      </c>
      <c r="S2110" s="9">
        <f t="shared" si="202"/>
        <v>41135.175694444442</v>
      </c>
      <c r="T2110" s="10">
        <f t="shared" si="20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8"/>
        <v>106.52500000000001</v>
      </c>
      <c r="P2111">
        <f t="shared" si="199"/>
        <v>106.52500000000001</v>
      </c>
      <c r="Q2111" t="str">
        <f t="shared" si="200"/>
        <v>music</v>
      </c>
      <c r="R2111" t="str">
        <f t="shared" si="201"/>
        <v>indie rock</v>
      </c>
      <c r="S2111" s="9">
        <f t="shared" si="202"/>
        <v>42160.708530092597</v>
      </c>
      <c r="T2111" s="10">
        <f t="shared" si="20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8"/>
        <v>100.35000000000001</v>
      </c>
      <c r="P2112">
        <f t="shared" si="199"/>
        <v>52.815789473684212</v>
      </c>
      <c r="Q2112" t="str">
        <f t="shared" si="200"/>
        <v>music</v>
      </c>
      <c r="R2112" t="str">
        <f t="shared" si="201"/>
        <v>indie rock</v>
      </c>
      <c r="S2112" s="9">
        <f t="shared" si="202"/>
        <v>41759.670937499999</v>
      </c>
      <c r="T2112" s="10">
        <f t="shared" si="20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8"/>
        <v>106.5</v>
      </c>
      <c r="P2113">
        <f t="shared" si="199"/>
        <v>54.615384615384613</v>
      </c>
      <c r="Q2113" t="str">
        <f t="shared" si="200"/>
        <v>music</v>
      </c>
      <c r="R2113" t="str">
        <f t="shared" si="201"/>
        <v>indie rock</v>
      </c>
      <c r="S2113" s="9">
        <f t="shared" si="202"/>
        <v>40703.197048611109</v>
      </c>
      <c r="T2113" s="10">
        <f t="shared" si="20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8"/>
        <v>100</v>
      </c>
      <c r="P2114">
        <f t="shared" si="199"/>
        <v>27.272727272727273</v>
      </c>
      <c r="Q2114" t="str">
        <f t="shared" si="200"/>
        <v>music</v>
      </c>
      <c r="R2114" t="str">
        <f t="shared" si="201"/>
        <v>indie rock</v>
      </c>
      <c r="S2114" s="9">
        <f t="shared" si="202"/>
        <v>41365.928159722222</v>
      </c>
      <c r="T2114" s="10">
        <f t="shared" si="20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si="202"/>
        <v>41870.86546296296</v>
      </c>
      <c r="T2115" s="10">
        <f t="shared" si="203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ref="O2146:O2209" si="204">E2146/D2146*100</f>
        <v>1.7098591549295776</v>
      </c>
      <c r="P2146">
        <f t="shared" ref="P2146:P2209" si="205">E2146/L2146</f>
        <v>25.291666666666668</v>
      </c>
      <c r="Q2146" t="str">
        <f t="shared" ref="Q2146:Q2209" si="206">LEFT(N2146,FIND("/",N2146)-1)</f>
        <v>games</v>
      </c>
      <c r="R2146" t="str">
        <f t="shared" ref="R2146:R2209" si="207">RIGHT(N2146,LEN(N2146)-FIND("/",N2146))</f>
        <v>video games</v>
      </c>
      <c r="S2146" s="9">
        <f t="shared" ref="S2146:S2209" si="208">(((J2146/60)/60)/24)+DATE(1970,1,1)</f>
        <v>41499.546759259261</v>
      </c>
      <c r="T2146" s="10">
        <f t="shared" ref="T2146:T2209" si="209"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4"/>
        <v>30.433333333333334</v>
      </c>
      <c r="P2147">
        <f t="shared" si="205"/>
        <v>51.292134831460672</v>
      </c>
      <c r="Q2147" t="str">
        <f t="shared" si="206"/>
        <v>games</v>
      </c>
      <c r="R2147" t="str">
        <f t="shared" si="207"/>
        <v>video games</v>
      </c>
      <c r="S2147" s="9">
        <f t="shared" si="208"/>
        <v>41575.237430555557</v>
      </c>
      <c r="T2147" s="10">
        <f t="shared" si="209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4"/>
        <v>0.02</v>
      </c>
      <c r="P2148">
        <f t="shared" si="205"/>
        <v>1</v>
      </c>
      <c r="Q2148" t="str">
        <f t="shared" si="206"/>
        <v>games</v>
      </c>
      <c r="R2148" t="str">
        <f t="shared" si="207"/>
        <v>video games</v>
      </c>
      <c r="S2148" s="9">
        <f t="shared" si="208"/>
        <v>42397.679513888885</v>
      </c>
      <c r="T2148" s="10">
        <f t="shared" si="209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4"/>
        <v>0.69641025641025645</v>
      </c>
      <c r="P2149">
        <f t="shared" si="205"/>
        <v>49.381818181818183</v>
      </c>
      <c r="Q2149" t="str">
        <f t="shared" si="206"/>
        <v>games</v>
      </c>
      <c r="R2149" t="str">
        <f t="shared" si="207"/>
        <v>video games</v>
      </c>
      <c r="S2149" s="9">
        <f t="shared" si="208"/>
        <v>41927.295694444445</v>
      </c>
      <c r="T2149" s="10">
        <f t="shared" si="209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4"/>
        <v>2</v>
      </c>
      <c r="P2150">
        <f t="shared" si="205"/>
        <v>1</v>
      </c>
      <c r="Q2150" t="str">
        <f t="shared" si="206"/>
        <v>games</v>
      </c>
      <c r="R2150" t="str">
        <f t="shared" si="207"/>
        <v>video games</v>
      </c>
      <c r="S2150" s="9">
        <f t="shared" si="208"/>
        <v>42066.733587962968</v>
      </c>
      <c r="T2150" s="10">
        <f t="shared" si="209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4"/>
        <v>0</v>
      </c>
      <c r="P2151" t="e">
        <f t="shared" si="205"/>
        <v>#DIV/0!</v>
      </c>
      <c r="Q2151" t="str">
        <f t="shared" si="206"/>
        <v>games</v>
      </c>
      <c r="R2151" t="str">
        <f t="shared" si="207"/>
        <v>video games</v>
      </c>
      <c r="S2151" s="9">
        <f t="shared" si="208"/>
        <v>40355.024953703702</v>
      </c>
      <c r="T2151" s="10">
        <f t="shared" si="209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4"/>
        <v>0.80999999999999994</v>
      </c>
      <c r="P2152">
        <f t="shared" si="205"/>
        <v>101.25</v>
      </c>
      <c r="Q2152" t="str">
        <f t="shared" si="206"/>
        <v>games</v>
      </c>
      <c r="R2152" t="str">
        <f t="shared" si="207"/>
        <v>video games</v>
      </c>
      <c r="S2152" s="9">
        <f t="shared" si="208"/>
        <v>42534.284710648149</v>
      </c>
      <c r="T2152" s="10">
        <f t="shared" si="209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4"/>
        <v>0.26222222222222225</v>
      </c>
      <c r="P2153">
        <f t="shared" si="205"/>
        <v>19.666666666666668</v>
      </c>
      <c r="Q2153" t="str">
        <f t="shared" si="206"/>
        <v>games</v>
      </c>
      <c r="R2153" t="str">
        <f t="shared" si="207"/>
        <v>video games</v>
      </c>
      <c r="S2153" s="9">
        <f t="shared" si="208"/>
        <v>42520.847384259265</v>
      </c>
      <c r="T2153" s="10">
        <f t="shared" si="209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4"/>
        <v>0.16666666666666669</v>
      </c>
      <c r="P2154">
        <f t="shared" si="205"/>
        <v>12.5</v>
      </c>
      <c r="Q2154" t="str">
        <f t="shared" si="206"/>
        <v>games</v>
      </c>
      <c r="R2154" t="str">
        <f t="shared" si="207"/>
        <v>video games</v>
      </c>
      <c r="S2154" s="9">
        <f t="shared" si="208"/>
        <v>41683.832280092596</v>
      </c>
      <c r="T2154" s="10">
        <f t="shared" si="209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4"/>
        <v>9.124454880912446E-3</v>
      </c>
      <c r="P2155">
        <f t="shared" si="205"/>
        <v>8.5</v>
      </c>
      <c r="Q2155" t="str">
        <f t="shared" si="206"/>
        <v>games</v>
      </c>
      <c r="R2155" t="str">
        <f t="shared" si="207"/>
        <v>video games</v>
      </c>
      <c r="S2155" s="9">
        <f t="shared" si="208"/>
        <v>41974.911087962959</v>
      </c>
      <c r="T2155" s="10">
        <f t="shared" si="209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4"/>
        <v>0.8</v>
      </c>
      <c r="P2156">
        <f t="shared" si="205"/>
        <v>1</v>
      </c>
      <c r="Q2156" t="str">
        <f t="shared" si="206"/>
        <v>games</v>
      </c>
      <c r="R2156" t="str">
        <f t="shared" si="207"/>
        <v>video games</v>
      </c>
      <c r="S2156" s="9">
        <f t="shared" si="208"/>
        <v>41647.632256944446</v>
      </c>
      <c r="T2156" s="10">
        <f t="shared" si="209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4"/>
        <v>2.2999999999999998</v>
      </c>
      <c r="P2157">
        <f t="shared" si="205"/>
        <v>23</v>
      </c>
      <c r="Q2157" t="str">
        <f t="shared" si="206"/>
        <v>games</v>
      </c>
      <c r="R2157" t="str">
        <f t="shared" si="207"/>
        <v>video games</v>
      </c>
      <c r="S2157" s="9">
        <f t="shared" si="208"/>
        <v>42430.747511574074</v>
      </c>
      <c r="T2157" s="10">
        <f t="shared" si="209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4"/>
        <v>2.6660714285714282</v>
      </c>
      <c r="P2158">
        <f t="shared" si="205"/>
        <v>17.987951807228917</v>
      </c>
      <c r="Q2158" t="str">
        <f t="shared" si="206"/>
        <v>games</v>
      </c>
      <c r="R2158" t="str">
        <f t="shared" si="207"/>
        <v>video games</v>
      </c>
      <c r="S2158" s="9">
        <f t="shared" si="208"/>
        <v>41488.85423611111</v>
      </c>
      <c r="T2158" s="10">
        <f t="shared" si="209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4"/>
        <v>28.192</v>
      </c>
      <c r="P2159">
        <f t="shared" si="205"/>
        <v>370.94736842105266</v>
      </c>
      <c r="Q2159" t="str">
        <f t="shared" si="206"/>
        <v>games</v>
      </c>
      <c r="R2159" t="str">
        <f t="shared" si="207"/>
        <v>video games</v>
      </c>
      <c r="S2159" s="9">
        <f t="shared" si="208"/>
        <v>42694.98128472222</v>
      </c>
      <c r="T2159" s="10">
        <f t="shared" si="209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4"/>
        <v>6.5900366666666672</v>
      </c>
      <c r="P2160">
        <f t="shared" si="205"/>
        <v>63.569485530546629</v>
      </c>
      <c r="Q2160" t="str">
        <f t="shared" si="206"/>
        <v>games</v>
      </c>
      <c r="R2160" t="str">
        <f t="shared" si="207"/>
        <v>video games</v>
      </c>
      <c r="S2160" s="9">
        <f t="shared" si="208"/>
        <v>41264.853865740741</v>
      </c>
      <c r="T2160" s="10">
        <f t="shared" si="209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4"/>
        <v>0.72222222222222221</v>
      </c>
      <c r="P2161">
        <f t="shared" si="205"/>
        <v>13</v>
      </c>
      <c r="Q2161" t="str">
        <f t="shared" si="206"/>
        <v>games</v>
      </c>
      <c r="R2161" t="str">
        <f t="shared" si="207"/>
        <v>video games</v>
      </c>
      <c r="S2161" s="9">
        <f t="shared" si="208"/>
        <v>40710.731180555551</v>
      </c>
      <c r="T2161" s="10">
        <f t="shared" si="209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4"/>
        <v>0.85000000000000009</v>
      </c>
      <c r="P2162">
        <f t="shared" si="205"/>
        <v>5.3125</v>
      </c>
      <c r="Q2162" t="str">
        <f t="shared" si="206"/>
        <v>games</v>
      </c>
      <c r="R2162" t="str">
        <f t="shared" si="207"/>
        <v>video games</v>
      </c>
      <c r="S2162" s="9">
        <f t="shared" si="208"/>
        <v>41018.711863425924</v>
      </c>
      <c r="T2162" s="10">
        <f t="shared" si="209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4"/>
        <v>115.75</v>
      </c>
      <c r="P2163">
        <f t="shared" si="205"/>
        <v>35.615384615384613</v>
      </c>
      <c r="Q2163" t="str">
        <f t="shared" si="206"/>
        <v>music</v>
      </c>
      <c r="R2163" t="str">
        <f t="shared" si="207"/>
        <v>rock</v>
      </c>
      <c r="S2163" s="9">
        <f t="shared" si="208"/>
        <v>42240.852534722217</v>
      </c>
      <c r="T2163" s="10">
        <f t="shared" si="209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4"/>
        <v>112.26666666666667</v>
      </c>
      <c r="P2164">
        <f t="shared" si="205"/>
        <v>87.103448275862064</v>
      </c>
      <c r="Q2164" t="str">
        <f t="shared" si="206"/>
        <v>music</v>
      </c>
      <c r="R2164" t="str">
        <f t="shared" si="207"/>
        <v>rock</v>
      </c>
      <c r="S2164" s="9">
        <f t="shared" si="208"/>
        <v>41813.766099537039</v>
      </c>
      <c r="T2164" s="10">
        <f t="shared" si="20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4"/>
        <v>132.20000000000002</v>
      </c>
      <c r="P2165">
        <f t="shared" si="205"/>
        <v>75.11363636363636</v>
      </c>
      <c r="Q2165" t="str">
        <f t="shared" si="206"/>
        <v>music</v>
      </c>
      <c r="R2165" t="str">
        <f t="shared" si="207"/>
        <v>rock</v>
      </c>
      <c r="S2165" s="9">
        <f t="shared" si="208"/>
        <v>42111.899537037039</v>
      </c>
      <c r="T2165" s="10">
        <f t="shared" si="20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4"/>
        <v>102.63636363636364</v>
      </c>
      <c r="P2166">
        <f t="shared" si="205"/>
        <v>68.01204819277109</v>
      </c>
      <c r="Q2166" t="str">
        <f t="shared" si="206"/>
        <v>music</v>
      </c>
      <c r="R2166" t="str">
        <f t="shared" si="207"/>
        <v>rock</v>
      </c>
      <c r="S2166" s="9">
        <f t="shared" si="208"/>
        <v>42515.71775462963</v>
      </c>
      <c r="T2166" s="10">
        <f t="shared" si="20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4"/>
        <v>138.64000000000001</v>
      </c>
      <c r="P2167">
        <f t="shared" si="205"/>
        <v>29.623931623931625</v>
      </c>
      <c r="Q2167" t="str">
        <f t="shared" si="206"/>
        <v>music</v>
      </c>
      <c r="R2167" t="str">
        <f t="shared" si="207"/>
        <v>rock</v>
      </c>
      <c r="S2167" s="9">
        <f t="shared" si="208"/>
        <v>42438.667071759264</v>
      </c>
      <c r="T2167" s="10">
        <f t="shared" si="20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4"/>
        <v>146.6</v>
      </c>
      <c r="P2168">
        <f t="shared" si="205"/>
        <v>91.625</v>
      </c>
      <c r="Q2168" t="str">
        <f t="shared" si="206"/>
        <v>music</v>
      </c>
      <c r="R2168" t="str">
        <f t="shared" si="207"/>
        <v>rock</v>
      </c>
      <c r="S2168" s="9">
        <f t="shared" si="208"/>
        <v>41933.838171296295</v>
      </c>
      <c r="T2168" s="10">
        <f t="shared" si="20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4"/>
        <v>120</v>
      </c>
      <c r="P2169">
        <f t="shared" si="205"/>
        <v>22.5</v>
      </c>
      <c r="Q2169" t="str">
        <f t="shared" si="206"/>
        <v>music</v>
      </c>
      <c r="R2169" t="str">
        <f t="shared" si="207"/>
        <v>rock</v>
      </c>
      <c r="S2169" s="9">
        <f t="shared" si="208"/>
        <v>41153.066400462965</v>
      </c>
      <c r="T2169" s="10">
        <f t="shared" si="20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4"/>
        <v>121.5816111111111</v>
      </c>
      <c r="P2170">
        <f t="shared" si="205"/>
        <v>64.366735294117646</v>
      </c>
      <c r="Q2170" t="str">
        <f t="shared" si="206"/>
        <v>music</v>
      </c>
      <c r="R2170" t="str">
        <f t="shared" si="207"/>
        <v>rock</v>
      </c>
      <c r="S2170" s="9">
        <f t="shared" si="208"/>
        <v>42745.600243055553</v>
      </c>
      <c r="T2170" s="10">
        <f t="shared" si="20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4"/>
        <v>100</v>
      </c>
      <c r="P2171">
        <f t="shared" si="205"/>
        <v>21.857142857142858</v>
      </c>
      <c r="Q2171" t="str">
        <f t="shared" si="206"/>
        <v>music</v>
      </c>
      <c r="R2171" t="str">
        <f t="shared" si="207"/>
        <v>rock</v>
      </c>
      <c r="S2171" s="9">
        <f t="shared" si="208"/>
        <v>42793.700821759259</v>
      </c>
      <c r="T2171" s="10">
        <f t="shared" si="20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4"/>
        <v>180.85714285714286</v>
      </c>
      <c r="P2172">
        <f t="shared" si="205"/>
        <v>33.315789473684212</v>
      </c>
      <c r="Q2172" t="str">
        <f t="shared" si="206"/>
        <v>music</v>
      </c>
      <c r="R2172" t="str">
        <f t="shared" si="207"/>
        <v>rock</v>
      </c>
      <c r="S2172" s="9">
        <f t="shared" si="208"/>
        <v>42198.750254629631</v>
      </c>
      <c r="T2172" s="10">
        <f t="shared" si="20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4"/>
        <v>106.075</v>
      </c>
      <c r="P2173">
        <f t="shared" si="205"/>
        <v>90.276595744680847</v>
      </c>
      <c r="Q2173" t="str">
        <f t="shared" si="206"/>
        <v>music</v>
      </c>
      <c r="R2173" t="str">
        <f t="shared" si="207"/>
        <v>rock</v>
      </c>
      <c r="S2173" s="9">
        <f t="shared" si="208"/>
        <v>42141.95711805555</v>
      </c>
      <c r="T2173" s="10">
        <f t="shared" si="20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4"/>
        <v>100</v>
      </c>
      <c r="P2174">
        <f t="shared" si="205"/>
        <v>76.92307692307692</v>
      </c>
      <c r="Q2174" t="str">
        <f t="shared" si="206"/>
        <v>music</v>
      </c>
      <c r="R2174" t="str">
        <f t="shared" si="207"/>
        <v>rock</v>
      </c>
      <c r="S2174" s="9">
        <f t="shared" si="208"/>
        <v>42082.580092592587</v>
      </c>
      <c r="T2174" s="10">
        <f t="shared" si="20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4"/>
        <v>126.92857142857143</v>
      </c>
      <c r="P2175">
        <f t="shared" si="205"/>
        <v>59.233333333333334</v>
      </c>
      <c r="Q2175" t="str">
        <f t="shared" si="206"/>
        <v>music</v>
      </c>
      <c r="R2175" t="str">
        <f t="shared" si="207"/>
        <v>rock</v>
      </c>
      <c r="S2175" s="9">
        <f t="shared" si="208"/>
        <v>41495.692627314813</v>
      </c>
      <c r="T2175" s="10">
        <f t="shared" si="20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4"/>
        <v>102.97499999999999</v>
      </c>
      <c r="P2176">
        <f t="shared" si="205"/>
        <v>65.38095238095238</v>
      </c>
      <c r="Q2176" t="str">
        <f t="shared" si="206"/>
        <v>music</v>
      </c>
      <c r="R2176" t="str">
        <f t="shared" si="207"/>
        <v>rock</v>
      </c>
      <c r="S2176" s="9">
        <f t="shared" si="208"/>
        <v>42465.542905092589</v>
      </c>
      <c r="T2176" s="10">
        <f t="shared" si="20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4"/>
        <v>250</v>
      </c>
      <c r="P2177">
        <f t="shared" si="205"/>
        <v>67.307692307692307</v>
      </c>
      <c r="Q2177" t="str">
        <f t="shared" si="206"/>
        <v>music</v>
      </c>
      <c r="R2177" t="str">
        <f t="shared" si="207"/>
        <v>rock</v>
      </c>
      <c r="S2177" s="9">
        <f t="shared" si="208"/>
        <v>42565.009097222224</v>
      </c>
      <c r="T2177" s="10">
        <f t="shared" si="20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4"/>
        <v>126.02</v>
      </c>
      <c r="P2178">
        <f t="shared" si="205"/>
        <v>88.74647887323944</v>
      </c>
      <c r="Q2178" t="str">
        <f t="shared" si="206"/>
        <v>music</v>
      </c>
      <c r="R2178" t="str">
        <f t="shared" si="207"/>
        <v>rock</v>
      </c>
      <c r="S2178" s="9">
        <f t="shared" si="208"/>
        <v>42096.633206018523</v>
      </c>
      <c r="T2178" s="10">
        <f t="shared" si="209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si="208"/>
        <v>42502.250775462962</v>
      </c>
      <c r="T2179" s="10">
        <f t="shared" si="20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ref="O2210:O2273" si="210">E2210/D2210*100</f>
        <v>101.6</v>
      </c>
      <c r="P2210">
        <f t="shared" ref="P2210:P2273" si="211">E2210/L2210</f>
        <v>42.333333333333336</v>
      </c>
      <c r="Q2210" t="str">
        <f t="shared" ref="Q2210:Q2273" si="212">LEFT(N2210,FIND("/",N2210)-1)</f>
        <v>music</v>
      </c>
      <c r="R2210" t="str">
        <f t="shared" ref="R2210:R2273" si="213">RIGHT(N2210,LEN(N2210)-FIND("/",N2210))</f>
        <v>electronic music</v>
      </c>
      <c r="S2210" s="9">
        <f t="shared" ref="S2210:S2273" si="214">(((J2210/60)/60)/24)+DATE(1970,1,1)</f>
        <v>40946.882245370369</v>
      </c>
      <c r="T2210" s="10">
        <f t="shared" ref="T2210:T2273" si="215"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10"/>
        <v>150.80000000000001</v>
      </c>
      <c r="P2211">
        <f t="shared" si="211"/>
        <v>50.266666666666666</v>
      </c>
      <c r="Q2211" t="str">
        <f t="shared" si="212"/>
        <v>music</v>
      </c>
      <c r="R2211" t="str">
        <f t="shared" si="213"/>
        <v>electronic music</v>
      </c>
      <c r="S2211" s="9">
        <f t="shared" si="214"/>
        <v>41732.479675925926</v>
      </c>
      <c r="T2211" s="10">
        <f t="shared" si="215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10"/>
        <v>111.425</v>
      </c>
      <c r="P2212">
        <f t="shared" si="211"/>
        <v>61.902777777777779</v>
      </c>
      <c r="Q2212" t="str">
        <f t="shared" si="212"/>
        <v>music</v>
      </c>
      <c r="R2212" t="str">
        <f t="shared" si="213"/>
        <v>electronic music</v>
      </c>
      <c r="S2212" s="9">
        <f t="shared" si="214"/>
        <v>40956.066087962965</v>
      </c>
      <c r="T2212" s="10">
        <f t="shared" si="215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10"/>
        <v>195.6</v>
      </c>
      <c r="P2213">
        <f t="shared" si="211"/>
        <v>40.75</v>
      </c>
      <c r="Q2213" t="str">
        <f t="shared" si="212"/>
        <v>music</v>
      </c>
      <c r="R2213" t="str">
        <f t="shared" si="213"/>
        <v>electronic music</v>
      </c>
      <c r="S2213" s="9">
        <f t="shared" si="214"/>
        <v>41716.785011574073</v>
      </c>
      <c r="T2213" s="10">
        <f t="shared" si="215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10"/>
        <v>114.38333333333333</v>
      </c>
      <c r="P2214">
        <f t="shared" si="211"/>
        <v>55.796747967479675</v>
      </c>
      <c r="Q2214" t="str">
        <f t="shared" si="212"/>
        <v>music</v>
      </c>
      <c r="R2214" t="str">
        <f t="shared" si="213"/>
        <v>electronic music</v>
      </c>
      <c r="S2214" s="9">
        <f t="shared" si="214"/>
        <v>41548.747418981482</v>
      </c>
      <c r="T2214" s="10">
        <f t="shared" si="215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10"/>
        <v>200</v>
      </c>
      <c r="P2215">
        <f t="shared" si="211"/>
        <v>10</v>
      </c>
      <c r="Q2215" t="str">
        <f t="shared" si="212"/>
        <v>music</v>
      </c>
      <c r="R2215" t="str">
        <f t="shared" si="213"/>
        <v>electronic music</v>
      </c>
      <c r="S2215" s="9">
        <f t="shared" si="214"/>
        <v>42109.826145833329</v>
      </c>
      <c r="T2215" s="10">
        <f t="shared" si="215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10"/>
        <v>292.50166666666667</v>
      </c>
      <c r="P2216">
        <f t="shared" si="211"/>
        <v>73.125416666666666</v>
      </c>
      <c r="Q2216" t="str">
        <f t="shared" si="212"/>
        <v>music</v>
      </c>
      <c r="R2216" t="str">
        <f t="shared" si="213"/>
        <v>electronic music</v>
      </c>
      <c r="S2216" s="9">
        <f t="shared" si="214"/>
        <v>41646.792222222226</v>
      </c>
      <c r="T2216" s="10">
        <f t="shared" si="215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10"/>
        <v>156.36363636363637</v>
      </c>
      <c r="P2217">
        <f t="shared" si="211"/>
        <v>26.060606060606062</v>
      </c>
      <c r="Q2217" t="str">
        <f t="shared" si="212"/>
        <v>music</v>
      </c>
      <c r="R2217" t="str">
        <f t="shared" si="213"/>
        <v>electronic music</v>
      </c>
      <c r="S2217" s="9">
        <f t="shared" si="214"/>
        <v>40958.717268518521</v>
      </c>
      <c r="T2217" s="10">
        <f t="shared" si="215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10"/>
        <v>105.66666666666666</v>
      </c>
      <c r="P2218">
        <f t="shared" si="211"/>
        <v>22.642857142857142</v>
      </c>
      <c r="Q2218" t="str">
        <f t="shared" si="212"/>
        <v>music</v>
      </c>
      <c r="R2218" t="str">
        <f t="shared" si="213"/>
        <v>electronic music</v>
      </c>
      <c r="S2218" s="9">
        <f t="shared" si="214"/>
        <v>42194.751678240747</v>
      </c>
      <c r="T2218" s="10">
        <f t="shared" si="215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10"/>
        <v>101.19047619047619</v>
      </c>
      <c r="P2219">
        <f t="shared" si="211"/>
        <v>47.222222222222221</v>
      </c>
      <c r="Q2219" t="str">
        <f t="shared" si="212"/>
        <v>music</v>
      </c>
      <c r="R2219" t="str">
        <f t="shared" si="213"/>
        <v>electronic music</v>
      </c>
      <c r="S2219" s="9">
        <f t="shared" si="214"/>
        <v>42299.776770833334</v>
      </c>
      <c r="T2219" s="10">
        <f t="shared" si="215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10"/>
        <v>122.833</v>
      </c>
      <c r="P2220">
        <f t="shared" si="211"/>
        <v>32.324473684210524</v>
      </c>
      <c r="Q2220" t="str">
        <f t="shared" si="212"/>
        <v>music</v>
      </c>
      <c r="R2220" t="str">
        <f t="shared" si="213"/>
        <v>electronic music</v>
      </c>
      <c r="S2220" s="9">
        <f t="shared" si="214"/>
        <v>41127.812303240738</v>
      </c>
      <c r="T2220" s="10">
        <f t="shared" si="215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10"/>
        <v>101.49999999999999</v>
      </c>
      <c r="P2221">
        <f t="shared" si="211"/>
        <v>53.421052631578945</v>
      </c>
      <c r="Q2221" t="str">
        <f t="shared" si="212"/>
        <v>music</v>
      </c>
      <c r="R2221" t="str">
        <f t="shared" si="213"/>
        <v>electronic music</v>
      </c>
      <c r="S2221" s="9">
        <f t="shared" si="214"/>
        <v>42205.718888888892</v>
      </c>
      <c r="T2221" s="10">
        <f t="shared" si="215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10"/>
        <v>101.14285714285714</v>
      </c>
      <c r="P2222">
        <f t="shared" si="211"/>
        <v>51.304347826086953</v>
      </c>
      <c r="Q2222" t="str">
        <f t="shared" si="212"/>
        <v>music</v>
      </c>
      <c r="R2222" t="str">
        <f t="shared" si="213"/>
        <v>electronic music</v>
      </c>
      <c r="S2222" s="9">
        <f t="shared" si="214"/>
        <v>41452.060601851852</v>
      </c>
      <c r="T2222" s="10">
        <f t="shared" si="215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10"/>
        <v>108.11999999999999</v>
      </c>
      <c r="P2223">
        <f t="shared" si="211"/>
        <v>37.197247706422019</v>
      </c>
      <c r="Q2223" t="str">
        <f t="shared" si="212"/>
        <v>games</v>
      </c>
      <c r="R2223" t="str">
        <f t="shared" si="213"/>
        <v>tabletop games</v>
      </c>
      <c r="S2223" s="9">
        <f t="shared" si="214"/>
        <v>42452.666770833333</v>
      </c>
      <c r="T2223" s="10">
        <f t="shared" si="215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10"/>
        <v>162.6</v>
      </c>
      <c r="P2224">
        <f t="shared" si="211"/>
        <v>27.1</v>
      </c>
      <c r="Q2224" t="str">
        <f t="shared" si="212"/>
        <v>games</v>
      </c>
      <c r="R2224" t="str">
        <f t="shared" si="213"/>
        <v>tabletop games</v>
      </c>
      <c r="S2224" s="9">
        <f t="shared" si="214"/>
        <v>40906.787581018521</v>
      </c>
      <c r="T2224" s="10">
        <f t="shared" si="215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10"/>
        <v>105.80000000000001</v>
      </c>
      <c r="P2225">
        <f t="shared" si="211"/>
        <v>206.31</v>
      </c>
      <c r="Q2225" t="str">
        <f t="shared" si="212"/>
        <v>games</v>
      </c>
      <c r="R2225" t="str">
        <f t="shared" si="213"/>
        <v>tabletop games</v>
      </c>
      <c r="S2225" s="9">
        <f t="shared" si="214"/>
        <v>42152.640833333338</v>
      </c>
      <c r="T2225" s="10">
        <f t="shared" si="215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10"/>
        <v>243.15000000000003</v>
      </c>
      <c r="P2226">
        <f t="shared" si="211"/>
        <v>82.145270270270274</v>
      </c>
      <c r="Q2226" t="str">
        <f t="shared" si="212"/>
        <v>games</v>
      </c>
      <c r="R2226" t="str">
        <f t="shared" si="213"/>
        <v>tabletop games</v>
      </c>
      <c r="S2226" s="9">
        <f t="shared" si="214"/>
        <v>42644.667534722219</v>
      </c>
      <c r="T2226" s="10">
        <f t="shared" si="215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10"/>
        <v>944.83338095238094</v>
      </c>
      <c r="P2227">
        <f t="shared" si="211"/>
        <v>164.79651993355483</v>
      </c>
      <c r="Q2227" t="str">
        <f t="shared" si="212"/>
        <v>games</v>
      </c>
      <c r="R2227" t="str">
        <f t="shared" si="213"/>
        <v>tabletop games</v>
      </c>
      <c r="S2227" s="9">
        <f t="shared" si="214"/>
        <v>41873.79184027778</v>
      </c>
      <c r="T2227" s="10">
        <f t="shared" si="215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10"/>
        <v>108.46283333333334</v>
      </c>
      <c r="P2228">
        <f t="shared" si="211"/>
        <v>60.820280373831778</v>
      </c>
      <c r="Q2228" t="str">
        <f t="shared" si="212"/>
        <v>games</v>
      </c>
      <c r="R2228" t="str">
        <f t="shared" si="213"/>
        <v>tabletop games</v>
      </c>
      <c r="S2228" s="9">
        <f t="shared" si="214"/>
        <v>42381.79886574074</v>
      </c>
      <c r="T2228" s="10">
        <f t="shared" si="215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10"/>
        <v>157.37692307692308</v>
      </c>
      <c r="P2229">
        <f t="shared" si="211"/>
        <v>67.970099667774093</v>
      </c>
      <c r="Q2229" t="str">
        <f t="shared" si="212"/>
        <v>games</v>
      </c>
      <c r="R2229" t="str">
        <f t="shared" si="213"/>
        <v>tabletop games</v>
      </c>
      <c r="S2229" s="9">
        <f t="shared" si="214"/>
        <v>41561.807349537034</v>
      </c>
      <c r="T2229" s="10">
        <f t="shared" si="215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10"/>
        <v>1174.49</v>
      </c>
      <c r="P2230">
        <f t="shared" si="211"/>
        <v>81.561805555555551</v>
      </c>
      <c r="Q2230" t="str">
        <f t="shared" si="212"/>
        <v>games</v>
      </c>
      <c r="R2230" t="str">
        <f t="shared" si="213"/>
        <v>tabletop games</v>
      </c>
      <c r="S2230" s="9">
        <f t="shared" si="214"/>
        <v>42202.278194444443</v>
      </c>
      <c r="T2230" s="10">
        <f t="shared" si="215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10"/>
        <v>171.04755366949576</v>
      </c>
      <c r="P2231">
        <f t="shared" si="211"/>
        <v>25.42547309833024</v>
      </c>
      <c r="Q2231" t="str">
        <f t="shared" si="212"/>
        <v>games</v>
      </c>
      <c r="R2231" t="str">
        <f t="shared" si="213"/>
        <v>tabletop games</v>
      </c>
      <c r="S2231" s="9">
        <f t="shared" si="214"/>
        <v>41484.664247685185</v>
      </c>
      <c r="T2231" s="10">
        <f t="shared" si="215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10"/>
        <v>125.95294117647057</v>
      </c>
      <c r="P2232">
        <f t="shared" si="211"/>
        <v>21.497991967871485</v>
      </c>
      <c r="Q2232" t="str">
        <f t="shared" si="212"/>
        <v>games</v>
      </c>
      <c r="R2232" t="str">
        <f t="shared" si="213"/>
        <v>tabletop games</v>
      </c>
      <c r="S2232" s="9">
        <f t="shared" si="214"/>
        <v>41724.881099537037</v>
      </c>
      <c r="T2232" s="10">
        <f t="shared" si="215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10"/>
        <v>1212.1296000000002</v>
      </c>
      <c r="P2233">
        <f t="shared" si="211"/>
        <v>27.226630727762803</v>
      </c>
      <c r="Q2233" t="str">
        <f t="shared" si="212"/>
        <v>games</v>
      </c>
      <c r="R2233" t="str">
        <f t="shared" si="213"/>
        <v>tabletop games</v>
      </c>
      <c r="S2233" s="9">
        <f t="shared" si="214"/>
        <v>41423.910891203705</v>
      </c>
      <c r="T2233" s="10">
        <f t="shared" si="215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10"/>
        <v>495.8</v>
      </c>
      <c r="P2234">
        <f t="shared" si="211"/>
        <v>25.091093117408906</v>
      </c>
      <c r="Q2234" t="str">
        <f t="shared" si="212"/>
        <v>games</v>
      </c>
      <c r="R2234" t="str">
        <f t="shared" si="213"/>
        <v>tabletop games</v>
      </c>
      <c r="S2234" s="9">
        <f t="shared" si="214"/>
        <v>41806.794074074074</v>
      </c>
      <c r="T2234" s="10">
        <f t="shared" si="215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10"/>
        <v>332.03999999999996</v>
      </c>
      <c r="P2235">
        <f t="shared" si="211"/>
        <v>21.230179028132991</v>
      </c>
      <c r="Q2235" t="str">
        <f t="shared" si="212"/>
        <v>games</v>
      </c>
      <c r="R2235" t="str">
        <f t="shared" si="213"/>
        <v>tabletop games</v>
      </c>
      <c r="S2235" s="9">
        <f t="shared" si="214"/>
        <v>42331.378923611104</v>
      </c>
      <c r="T2235" s="10">
        <f t="shared" si="215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10"/>
        <v>1165</v>
      </c>
      <c r="P2236">
        <f t="shared" si="211"/>
        <v>41.607142857142854</v>
      </c>
      <c r="Q2236" t="str">
        <f t="shared" si="212"/>
        <v>games</v>
      </c>
      <c r="R2236" t="str">
        <f t="shared" si="213"/>
        <v>tabletop games</v>
      </c>
      <c r="S2236" s="9">
        <f t="shared" si="214"/>
        <v>42710.824618055558</v>
      </c>
      <c r="T2236" s="10">
        <f t="shared" si="215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10"/>
        <v>153.3153846153846</v>
      </c>
      <c r="P2237">
        <f t="shared" si="211"/>
        <v>135.58503401360545</v>
      </c>
      <c r="Q2237" t="str">
        <f t="shared" si="212"/>
        <v>games</v>
      </c>
      <c r="R2237" t="str">
        <f t="shared" si="213"/>
        <v>tabletop games</v>
      </c>
      <c r="S2237" s="9">
        <f t="shared" si="214"/>
        <v>42062.022118055553</v>
      </c>
      <c r="T2237" s="10">
        <f t="shared" si="215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10"/>
        <v>537.10714285714289</v>
      </c>
      <c r="P2238">
        <f t="shared" si="211"/>
        <v>22.116176470588236</v>
      </c>
      <c r="Q2238" t="str">
        <f t="shared" si="212"/>
        <v>games</v>
      </c>
      <c r="R2238" t="str">
        <f t="shared" si="213"/>
        <v>tabletop games</v>
      </c>
      <c r="S2238" s="9">
        <f t="shared" si="214"/>
        <v>42371.617164351846</v>
      </c>
      <c r="T2238" s="10">
        <f t="shared" si="215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10"/>
        <v>352.92777777777775</v>
      </c>
      <c r="P2239">
        <f t="shared" si="211"/>
        <v>64.625635808748726</v>
      </c>
      <c r="Q2239" t="str">
        <f t="shared" si="212"/>
        <v>games</v>
      </c>
      <c r="R2239" t="str">
        <f t="shared" si="213"/>
        <v>tabletop games</v>
      </c>
      <c r="S2239" s="9">
        <f t="shared" si="214"/>
        <v>41915.003275462965</v>
      </c>
      <c r="T2239" s="10">
        <f t="shared" si="215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10"/>
        <v>137.4</v>
      </c>
      <c r="P2240">
        <f t="shared" si="211"/>
        <v>69.569620253164558</v>
      </c>
      <c r="Q2240" t="str">
        <f t="shared" si="212"/>
        <v>games</v>
      </c>
      <c r="R2240" t="str">
        <f t="shared" si="213"/>
        <v>tabletop games</v>
      </c>
      <c r="S2240" s="9">
        <f t="shared" si="214"/>
        <v>42774.621712962966</v>
      </c>
      <c r="T2240" s="10">
        <f t="shared" si="215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10"/>
        <v>128.02668</v>
      </c>
      <c r="P2241">
        <f t="shared" si="211"/>
        <v>75.133028169014082</v>
      </c>
      <c r="Q2241" t="str">
        <f t="shared" si="212"/>
        <v>games</v>
      </c>
      <c r="R2241" t="str">
        <f t="shared" si="213"/>
        <v>tabletop games</v>
      </c>
      <c r="S2241" s="9">
        <f t="shared" si="214"/>
        <v>41572.958495370374</v>
      </c>
      <c r="T2241" s="10">
        <f t="shared" si="215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10"/>
        <v>270.68</v>
      </c>
      <c r="P2242">
        <f t="shared" si="211"/>
        <v>140.97916666666666</v>
      </c>
      <c r="Q2242" t="str">
        <f t="shared" si="212"/>
        <v>games</v>
      </c>
      <c r="R2242" t="str">
        <f t="shared" si="213"/>
        <v>tabletop games</v>
      </c>
      <c r="S2242" s="9">
        <f t="shared" si="214"/>
        <v>42452.825740740736</v>
      </c>
      <c r="T2242" s="10">
        <f t="shared" si="215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si="214"/>
        <v>42766.827546296292</v>
      </c>
      <c r="T2243" s="10">
        <f t="shared" si="215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ref="O2274:O2337" si="216">E2274/D2274*100</f>
        <v>1356.6000000000001</v>
      </c>
      <c r="P2274">
        <f t="shared" ref="P2274:P2337" si="217">E2274/L2274</f>
        <v>14.370762711864407</v>
      </c>
      <c r="Q2274" t="str">
        <f t="shared" ref="Q2274:Q2337" si="218">LEFT(N2274,FIND("/",N2274)-1)</f>
        <v>games</v>
      </c>
      <c r="R2274" t="str">
        <f t="shared" ref="R2274:R2337" si="219">RIGHT(N2274,LEN(N2274)-FIND("/",N2274))</f>
        <v>tabletop games</v>
      </c>
      <c r="S2274" s="9">
        <f t="shared" ref="S2274:S2337" si="220">(((J2274/60)/60)/24)+DATE(1970,1,1)</f>
        <v>42315.699490740735</v>
      </c>
      <c r="T2274" s="10">
        <f t="shared" ref="T2274:T2337" si="221"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6"/>
        <v>220.35999999999999</v>
      </c>
      <c r="P2275">
        <f t="shared" si="217"/>
        <v>37.476190476190474</v>
      </c>
      <c r="Q2275" t="str">
        <f t="shared" si="218"/>
        <v>games</v>
      </c>
      <c r="R2275" t="str">
        <f t="shared" si="219"/>
        <v>tabletop games</v>
      </c>
      <c r="S2275" s="9">
        <f t="shared" si="220"/>
        <v>42781.549097222218</v>
      </c>
      <c r="T2275" s="10">
        <f t="shared" si="22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6"/>
        <v>119.6</v>
      </c>
      <c r="P2276">
        <f t="shared" si="217"/>
        <v>30.202020202020201</v>
      </c>
      <c r="Q2276" t="str">
        <f t="shared" si="218"/>
        <v>games</v>
      </c>
      <c r="R2276" t="str">
        <f t="shared" si="219"/>
        <v>tabletop games</v>
      </c>
      <c r="S2276" s="9">
        <f t="shared" si="220"/>
        <v>41663.500659722224</v>
      </c>
      <c r="T2276" s="10">
        <f t="shared" si="22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6"/>
        <v>407.76923076923077</v>
      </c>
      <c r="P2277">
        <f t="shared" si="217"/>
        <v>33.550632911392405</v>
      </c>
      <c r="Q2277" t="str">
        <f t="shared" si="218"/>
        <v>games</v>
      </c>
      <c r="R2277" t="str">
        <f t="shared" si="219"/>
        <v>tabletop games</v>
      </c>
      <c r="S2277" s="9">
        <f t="shared" si="220"/>
        <v>41965.616655092599</v>
      </c>
      <c r="T2277" s="10">
        <f t="shared" si="22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6"/>
        <v>105.81826105905425</v>
      </c>
      <c r="P2278">
        <f t="shared" si="217"/>
        <v>64.74666666666667</v>
      </c>
      <c r="Q2278" t="str">
        <f t="shared" si="218"/>
        <v>games</v>
      </c>
      <c r="R2278" t="str">
        <f t="shared" si="219"/>
        <v>tabletop games</v>
      </c>
      <c r="S2278" s="9">
        <f t="shared" si="220"/>
        <v>41614.651493055557</v>
      </c>
      <c r="T2278" s="10">
        <f t="shared" si="22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6"/>
        <v>141.08235294117648</v>
      </c>
      <c r="P2279">
        <f t="shared" si="217"/>
        <v>57.932367149758456</v>
      </c>
      <c r="Q2279" t="str">
        <f t="shared" si="218"/>
        <v>games</v>
      </c>
      <c r="R2279" t="str">
        <f t="shared" si="219"/>
        <v>tabletop games</v>
      </c>
      <c r="S2279" s="9">
        <f t="shared" si="220"/>
        <v>40936.678506944445</v>
      </c>
      <c r="T2279" s="10">
        <f t="shared" si="22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6"/>
        <v>270.7</v>
      </c>
      <c r="P2280">
        <f t="shared" si="217"/>
        <v>53.078431372549019</v>
      </c>
      <c r="Q2280" t="str">
        <f t="shared" si="218"/>
        <v>games</v>
      </c>
      <c r="R2280" t="str">
        <f t="shared" si="219"/>
        <v>tabletop games</v>
      </c>
      <c r="S2280" s="9">
        <f t="shared" si="220"/>
        <v>42338.709108796291</v>
      </c>
      <c r="T2280" s="10">
        <f t="shared" si="22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6"/>
        <v>153.80000000000001</v>
      </c>
      <c r="P2281">
        <f t="shared" si="217"/>
        <v>48.0625</v>
      </c>
      <c r="Q2281" t="str">
        <f t="shared" si="218"/>
        <v>games</v>
      </c>
      <c r="R2281" t="str">
        <f t="shared" si="219"/>
        <v>tabletop games</v>
      </c>
      <c r="S2281" s="9">
        <f t="shared" si="220"/>
        <v>42020.806701388887</v>
      </c>
      <c r="T2281" s="10">
        <f t="shared" si="22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6"/>
        <v>403.57653061224488</v>
      </c>
      <c r="P2282">
        <f t="shared" si="217"/>
        <v>82.396874999999994</v>
      </c>
      <c r="Q2282" t="str">
        <f t="shared" si="218"/>
        <v>games</v>
      </c>
      <c r="R2282" t="str">
        <f t="shared" si="219"/>
        <v>tabletop games</v>
      </c>
      <c r="S2282" s="9">
        <f t="shared" si="220"/>
        <v>42234.624895833331</v>
      </c>
      <c r="T2282" s="10">
        <f t="shared" si="22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6"/>
        <v>185</v>
      </c>
      <c r="P2283">
        <f t="shared" si="217"/>
        <v>50.454545454545453</v>
      </c>
      <c r="Q2283" t="str">
        <f t="shared" si="218"/>
        <v>music</v>
      </c>
      <c r="R2283" t="str">
        <f t="shared" si="219"/>
        <v>rock</v>
      </c>
      <c r="S2283" s="9">
        <f t="shared" si="220"/>
        <v>40687.285844907405</v>
      </c>
      <c r="T2283" s="10">
        <f t="shared" si="22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6"/>
        <v>185.33333333333331</v>
      </c>
      <c r="P2284">
        <f t="shared" si="217"/>
        <v>115.83333333333333</v>
      </c>
      <c r="Q2284" t="str">
        <f t="shared" si="218"/>
        <v>music</v>
      </c>
      <c r="R2284" t="str">
        <f t="shared" si="219"/>
        <v>rock</v>
      </c>
      <c r="S2284" s="9">
        <f t="shared" si="220"/>
        <v>42323.17460648148</v>
      </c>
      <c r="T2284" s="10">
        <f t="shared" si="22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6"/>
        <v>100.85533333333332</v>
      </c>
      <c r="P2285">
        <f t="shared" si="217"/>
        <v>63.03458333333333</v>
      </c>
      <c r="Q2285" t="str">
        <f t="shared" si="218"/>
        <v>music</v>
      </c>
      <c r="R2285" t="str">
        <f t="shared" si="219"/>
        <v>rock</v>
      </c>
      <c r="S2285" s="9">
        <f t="shared" si="220"/>
        <v>40978.125046296293</v>
      </c>
      <c r="T2285" s="10">
        <f t="shared" si="22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6"/>
        <v>106.22116666666668</v>
      </c>
      <c r="P2286">
        <f t="shared" si="217"/>
        <v>108.02152542372882</v>
      </c>
      <c r="Q2286" t="str">
        <f t="shared" si="218"/>
        <v>music</v>
      </c>
      <c r="R2286" t="str">
        <f t="shared" si="219"/>
        <v>rock</v>
      </c>
      <c r="S2286" s="9">
        <f t="shared" si="220"/>
        <v>40585.796817129631</v>
      </c>
      <c r="T2286" s="10">
        <f t="shared" si="22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6"/>
        <v>121.36666666666667</v>
      </c>
      <c r="P2287">
        <f t="shared" si="217"/>
        <v>46.088607594936711</v>
      </c>
      <c r="Q2287" t="str">
        <f t="shared" si="218"/>
        <v>music</v>
      </c>
      <c r="R2287" t="str">
        <f t="shared" si="219"/>
        <v>rock</v>
      </c>
      <c r="S2287" s="9">
        <f t="shared" si="220"/>
        <v>41059.185682870368</v>
      </c>
      <c r="T2287" s="10">
        <f t="shared" si="22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6"/>
        <v>100.06666666666666</v>
      </c>
      <c r="P2288">
        <f t="shared" si="217"/>
        <v>107.21428571428571</v>
      </c>
      <c r="Q2288" t="str">
        <f t="shared" si="218"/>
        <v>music</v>
      </c>
      <c r="R2288" t="str">
        <f t="shared" si="219"/>
        <v>rock</v>
      </c>
      <c r="S2288" s="9">
        <f t="shared" si="220"/>
        <v>41494.963587962964</v>
      </c>
      <c r="T2288" s="10">
        <f t="shared" si="22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6"/>
        <v>119.97755555555555</v>
      </c>
      <c r="P2289">
        <f t="shared" si="217"/>
        <v>50.9338679245283</v>
      </c>
      <c r="Q2289" t="str">
        <f t="shared" si="218"/>
        <v>music</v>
      </c>
      <c r="R2289" t="str">
        <f t="shared" si="219"/>
        <v>rock</v>
      </c>
      <c r="S2289" s="9">
        <f t="shared" si="220"/>
        <v>41792.667361111111</v>
      </c>
      <c r="T2289" s="10">
        <f t="shared" si="22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6"/>
        <v>100.1</v>
      </c>
      <c r="P2290">
        <f t="shared" si="217"/>
        <v>40.04</v>
      </c>
      <c r="Q2290" t="str">
        <f t="shared" si="218"/>
        <v>music</v>
      </c>
      <c r="R2290" t="str">
        <f t="shared" si="219"/>
        <v>rock</v>
      </c>
      <c r="S2290" s="9">
        <f t="shared" si="220"/>
        <v>41067.827418981484</v>
      </c>
      <c r="T2290" s="10">
        <f t="shared" si="22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6"/>
        <v>107.4</v>
      </c>
      <c r="P2291">
        <f t="shared" si="217"/>
        <v>64.44</v>
      </c>
      <c r="Q2291" t="str">
        <f t="shared" si="218"/>
        <v>music</v>
      </c>
      <c r="R2291" t="str">
        <f t="shared" si="219"/>
        <v>rock</v>
      </c>
      <c r="S2291" s="9">
        <f t="shared" si="220"/>
        <v>41571.998379629629</v>
      </c>
      <c r="T2291" s="10">
        <f t="shared" si="22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6"/>
        <v>104.06666666666666</v>
      </c>
      <c r="P2292">
        <f t="shared" si="217"/>
        <v>53.827586206896555</v>
      </c>
      <c r="Q2292" t="str">
        <f t="shared" si="218"/>
        <v>music</v>
      </c>
      <c r="R2292" t="str">
        <f t="shared" si="219"/>
        <v>rock</v>
      </c>
      <c r="S2292" s="9">
        <f t="shared" si="220"/>
        <v>40070.253819444442</v>
      </c>
      <c r="T2292" s="10">
        <f t="shared" si="22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6"/>
        <v>172.8</v>
      </c>
      <c r="P2293">
        <f t="shared" si="217"/>
        <v>100.46511627906976</v>
      </c>
      <c r="Q2293" t="str">
        <f t="shared" si="218"/>
        <v>music</v>
      </c>
      <c r="R2293" t="str">
        <f t="shared" si="219"/>
        <v>rock</v>
      </c>
      <c r="S2293" s="9">
        <f t="shared" si="220"/>
        <v>40987.977060185185</v>
      </c>
      <c r="T2293" s="10">
        <f t="shared" si="22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6"/>
        <v>107.2505</v>
      </c>
      <c r="P2294">
        <f t="shared" si="217"/>
        <v>46.630652173913049</v>
      </c>
      <c r="Q2294" t="str">
        <f t="shared" si="218"/>
        <v>music</v>
      </c>
      <c r="R2294" t="str">
        <f t="shared" si="219"/>
        <v>rock</v>
      </c>
      <c r="S2294" s="9">
        <f t="shared" si="220"/>
        <v>40987.697638888887</v>
      </c>
      <c r="T2294" s="10">
        <f t="shared" si="22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6"/>
        <v>108.23529411764706</v>
      </c>
      <c r="P2295">
        <f t="shared" si="217"/>
        <v>34.074074074074076</v>
      </c>
      <c r="Q2295" t="str">
        <f t="shared" si="218"/>
        <v>music</v>
      </c>
      <c r="R2295" t="str">
        <f t="shared" si="219"/>
        <v>rock</v>
      </c>
      <c r="S2295" s="9">
        <f t="shared" si="220"/>
        <v>41151.708321759259</v>
      </c>
      <c r="T2295" s="10">
        <f t="shared" si="22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6"/>
        <v>146.08079999999998</v>
      </c>
      <c r="P2296">
        <f t="shared" si="217"/>
        <v>65.214642857142863</v>
      </c>
      <c r="Q2296" t="str">
        <f t="shared" si="218"/>
        <v>music</v>
      </c>
      <c r="R2296" t="str">
        <f t="shared" si="219"/>
        <v>rock</v>
      </c>
      <c r="S2296" s="9">
        <f t="shared" si="220"/>
        <v>41264.72314814815</v>
      </c>
      <c r="T2296" s="10">
        <f t="shared" si="22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6"/>
        <v>125.25</v>
      </c>
      <c r="P2297">
        <f t="shared" si="217"/>
        <v>44.205882352941174</v>
      </c>
      <c r="Q2297" t="str">
        <f t="shared" si="218"/>
        <v>music</v>
      </c>
      <c r="R2297" t="str">
        <f t="shared" si="219"/>
        <v>rock</v>
      </c>
      <c r="S2297" s="9">
        <f t="shared" si="220"/>
        <v>41270.954351851848</v>
      </c>
      <c r="T2297" s="10">
        <f t="shared" si="22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6"/>
        <v>149.07142857142856</v>
      </c>
      <c r="P2298">
        <f t="shared" si="217"/>
        <v>71.965517241379317</v>
      </c>
      <c r="Q2298" t="str">
        <f t="shared" si="218"/>
        <v>music</v>
      </c>
      <c r="R2298" t="str">
        <f t="shared" si="219"/>
        <v>rock</v>
      </c>
      <c r="S2298" s="9">
        <f t="shared" si="220"/>
        <v>40927.731782407405</v>
      </c>
      <c r="T2298" s="10">
        <f t="shared" si="22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6"/>
        <v>100.6</v>
      </c>
      <c r="P2299">
        <f t="shared" si="217"/>
        <v>52.94736842105263</v>
      </c>
      <c r="Q2299" t="str">
        <f t="shared" si="218"/>
        <v>music</v>
      </c>
      <c r="R2299" t="str">
        <f t="shared" si="219"/>
        <v>rock</v>
      </c>
      <c r="S2299" s="9">
        <f t="shared" si="220"/>
        <v>40948.042233796295</v>
      </c>
      <c r="T2299" s="10">
        <f t="shared" si="22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6"/>
        <v>105.07333333333332</v>
      </c>
      <c r="P2300">
        <f t="shared" si="217"/>
        <v>109.45138888888889</v>
      </c>
      <c r="Q2300" t="str">
        <f t="shared" si="218"/>
        <v>music</v>
      </c>
      <c r="R2300" t="str">
        <f t="shared" si="219"/>
        <v>rock</v>
      </c>
      <c r="S2300" s="9">
        <f t="shared" si="220"/>
        <v>41694.84065972222</v>
      </c>
      <c r="T2300" s="10">
        <f t="shared" si="22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6"/>
        <v>350.16666666666663</v>
      </c>
      <c r="P2301">
        <f t="shared" si="217"/>
        <v>75.035714285714292</v>
      </c>
      <c r="Q2301" t="str">
        <f t="shared" si="218"/>
        <v>music</v>
      </c>
      <c r="R2301" t="str">
        <f t="shared" si="219"/>
        <v>rock</v>
      </c>
      <c r="S2301" s="9">
        <f t="shared" si="220"/>
        <v>40565.032511574071</v>
      </c>
      <c r="T2301" s="10">
        <f t="shared" si="22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6"/>
        <v>101.25</v>
      </c>
      <c r="P2302">
        <f t="shared" si="217"/>
        <v>115.71428571428571</v>
      </c>
      <c r="Q2302" t="str">
        <f t="shared" si="218"/>
        <v>music</v>
      </c>
      <c r="R2302" t="str">
        <f t="shared" si="219"/>
        <v>rock</v>
      </c>
      <c r="S2302" s="9">
        <f t="shared" si="220"/>
        <v>41074.727037037039</v>
      </c>
      <c r="T2302" s="10">
        <f t="shared" si="22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6"/>
        <v>133.6044</v>
      </c>
      <c r="P2303">
        <f t="shared" si="217"/>
        <v>31.659810426540286</v>
      </c>
      <c r="Q2303" t="str">
        <f t="shared" si="218"/>
        <v>music</v>
      </c>
      <c r="R2303" t="str">
        <f t="shared" si="219"/>
        <v>indie rock</v>
      </c>
      <c r="S2303" s="9">
        <f t="shared" si="220"/>
        <v>41416.146944444445</v>
      </c>
      <c r="T2303" s="10">
        <f t="shared" si="22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6"/>
        <v>170.65217391304347</v>
      </c>
      <c r="P2304">
        <f t="shared" si="217"/>
        <v>46.176470588235297</v>
      </c>
      <c r="Q2304" t="str">
        <f t="shared" si="218"/>
        <v>music</v>
      </c>
      <c r="R2304" t="str">
        <f t="shared" si="219"/>
        <v>indie rock</v>
      </c>
      <c r="S2304" s="9">
        <f t="shared" si="220"/>
        <v>41605.868449074071</v>
      </c>
      <c r="T2304" s="10">
        <f t="shared" si="22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6"/>
        <v>109.35829457364341</v>
      </c>
      <c r="P2305">
        <f t="shared" si="217"/>
        <v>68.481650485436887</v>
      </c>
      <c r="Q2305" t="str">
        <f t="shared" si="218"/>
        <v>music</v>
      </c>
      <c r="R2305" t="str">
        <f t="shared" si="219"/>
        <v>indie rock</v>
      </c>
      <c r="S2305" s="9">
        <f t="shared" si="220"/>
        <v>40850.111064814817</v>
      </c>
      <c r="T2305" s="10">
        <f t="shared" si="22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6"/>
        <v>100.70033333333335</v>
      </c>
      <c r="P2306">
        <f t="shared" si="217"/>
        <v>53.469203539823013</v>
      </c>
      <c r="Q2306" t="str">
        <f t="shared" si="218"/>
        <v>music</v>
      </c>
      <c r="R2306" t="str">
        <f t="shared" si="219"/>
        <v>indie rock</v>
      </c>
      <c r="S2306" s="9">
        <f t="shared" si="220"/>
        <v>40502.815868055557</v>
      </c>
      <c r="T2306" s="10">
        <f t="shared" si="22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si="220"/>
        <v>41834.695277777777</v>
      </c>
      <c r="T2307" s="10">
        <f t="shared" si="221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ref="O2338:O2401" si="222">E2338/D2338*100</f>
        <v>520.73254999999995</v>
      </c>
      <c r="P2338">
        <f t="shared" ref="P2338:P2401" si="223">E2338/L2338</f>
        <v>48.104623556581984</v>
      </c>
      <c r="Q2338" t="str">
        <f t="shared" ref="Q2338:Q2401" si="224">LEFT(N2338,FIND("/",N2338)-1)</f>
        <v>food</v>
      </c>
      <c r="R2338" t="str">
        <f t="shared" ref="R2338:R2401" si="225">RIGHT(N2338,LEN(N2338)-FIND("/",N2338))</f>
        <v>small batch</v>
      </c>
      <c r="S2338" s="9">
        <f t="shared" ref="S2338:S2401" si="226">(((J2338/60)/60)/24)+DATE(1970,1,1)</f>
        <v>41666.924710648149</v>
      </c>
      <c r="T2338" s="10">
        <f t="shared" ref="T2338:T2401" si="227"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2"/>
        <v>110.65833333333333</v>
      </c>
      <c r="P2339">
        <f t="shared" si="223"/>
        <v>74.184357541899445</v>
      </c>
      <c r="Q2339" t="str">
        <f t="shared" si="224"/>
        <v>food</v>
      </c>
      <c r="R2339" t="str">
        <f t="shared" si="225"/>
        <v>small batch</v>
      </c>
      <c r="S2339" s="9">
        <f t="shared" si="226"/>
        <v>41786.640543981484</v>
      </c>
      <c r="T2339" s="10">
        <f t="shared" si="22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2"/>
        <v>101.14333333333335</v>
      </c>
      <c r="P2340">
        <f t="shared" si="223"/>
        <v>123.34552845528455</v>
      </c>
      <c r="Q2340" t="str">
        <f t="shared" si="224"/>
        <v>food</v>
      </c>
      <c r="R2340" t="str">
        <f t="shared" si="225"/>
        <v>small batch</v>
      </c>
      <c r="S2340" s="9">
        <f t="shared" si="226"/>
        <v>41789.896805555552</v>
      </c>
      <c r="T2340" s="10">
        <f t="shared" si="22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2"/>
        <v>294.20799999999997</v>
      </c>
      <c r="P2341">
        <f t="shared" si="223"/>
        <v>66.623188405797094</v>
      </c>
      <c r="Q2341" t="str">
        <f t="shared" si="224"/>
        <v>food</v>
      </c>
      <c r="R2341" t="str">
        <f t="shared" si="225"/>
        <v>small batch</v>
      </c>
      <c r="S2341" s="9">
        <f t="shared" si="226"/>
        <v>42692.79987268518</v>
      </c>
      <c r="T2341" s="10">
        <f t="shared" si="22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2"/>
        <v>105.77749999999999</v>
      </c>
      <c r="P2342">
        <f t="shared" si="223"/>
        <v>104.99007444168734</v>
      </c>
      <c r="Q2342" t="str">
        <f t="shared" si="224"/>
        <v>food</v>
      </c>
      <c r="R2342" t="str">
        <f t="shared" si="225"/>
        <v>small batch</v>
      </c>
      <c r="S2342" s="9">
        <f t="shared" si="226"/>
        <v>42643.642800925925</v>
      </c>
      <c r="T2342" s="10">
        <f t="shared" si="22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2"/>
        <v>0</v>
      </c>
      <c r="P2343" t="e">
        <f t="shared" si="223"/>
        <v>#DIV/0!</v>
      </c>
      <c r="Q2343" t="str">
        <f t="shared" si="224"/>
        <v>technology</v>
      </c>
      <c r="R2343" t="str">
        <f t="shared" si="225"/>
        <v>web</v>
      </c>
      <c r="S2343" s="9">
        <f t="shared" si="226"/>
        <v>42167.813703703709</v>
      </c>
      <c r="T2343" s="10">
        <f t="shared" si="22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2"/>
        <v>0</v>
      </c>
      <c r="P2344" t="e">
        <f t="shared" si="223"/>
        <v>#DIV/0!</v>
      </c>
      <c r="Q2344" t="str">
        <f t="shared" si="224"/>
        <v>technology</v>
      </c>
      <c r="R2344" t="str">
        <f t="shared" si="225"/>
        <v>web</v>
      </c>
      <c r="S2344" s="9">
        <f t="shared" si="226"/>
        <v>41897.702199074076</v>
      </c>
      <c r="T2344" s="10">
        <f t="shared" si="22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2"/>
        <v>3</v>
      </c>
      <c r="P2345">
        <f t="shared" si="223"/>
        <v>300</v>
      </c>
      <c r="Q2345" t="str">
        <f t="shared" si="224"/>
        <v>technology</v>
      </c>
      <c r="R2345" t="str">
        <f t="shared" si="225"/>
        <v>web</v>
      </c>
      <c r="S2345" s="9">
        <f t="shared" si="226"/>
        <v>42327.825289351851</v>
      </c>
      <c r="T2345" s="10">
        <f t="shared" si="22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2"/>
        <v>0.1</v>
      </c>
      <c r="P2346">
        <f t="shared" si="223"/>
        <v>1</v>
      </c>
      <c r="Q2346" t="str">
        <f t="shared" si="224"/>
        <v>technology</v>
      </c>
      <c r="R2346" t="str">
        <f t="shared" si="225"/>
        <v>web</v>
      </c>
      <c r="S2346" s="9">
        <f t="shared" si="226"/>
        <v>42515.727650462963</v>
      </c>
      <c r="T2346" s="10">
        <f t="shared" si="22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2"/>
        <v>0</v>
      </c>
      <c r="P2347" t="e">
        <f t="shared" si="223"/>
        <v>#DIV/0!</v>
      </c>
      <c r="Q2347" t="str">
        <f t="shared" si="224"/>
        <v>technology</v>
      </c>
      <c r="R2347" t="str">
        <f t="shared" si="225"/>
        <v>web</v>
      </c>
      <c r="S2347" s="9">
        <f t="shared" si="226"/>
        <v>42060.001805555556</v>
      </c>
      <c r="T2347" s="10">
        <f t="shared" si="22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2"/>
        <v>6.5000000000000002E-2</v>
      </c>
      <c r="P2348">
        <f t="shared" si="223"/>
        <v>13</v>
      </c>
      <c r="Q2348" t="str">
        <f t="shared" si="224"/>
        <v>technology</v>
      </c>
      <c r="R2348" t="str">
        <f t="shared" si="225"/>
        <v>web</v>
      </c>
      <c r="S2348" s="9">
        <f t="shared" si="226"/>
        <v>42615.79896990741</v>
      </c>
      <c r="T2348" s="10">
        <f t="shared" si="22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2"/>
        <v>1.5</v>
      </c>
      <c r="P2349">
        <f t="shared" si="223"/>
        <v>15</v>
      </c>
      <c r="Q2349" t="str">
        <f t="shared" si="224"/>
        <v>technology</v>
      </c>
      <c r="R2349" t="str">
        <f t="shared" si="225"/>
        <v>web</v>
      </c>
      <c r="S2349" s="9">
        <f t="shared" si="226"/>
        <v>42577.607361111113</v>
      </c>
      <c r="T2349" s="10">
        <f t="shared" si="22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2"/>
        <v>0.38571428571428573</v>
      </c>
      <c r="P2350">
        <f t="shared" si="223"/>
        <v>54</v>
      </c>
      <c r="Q2350" t="str">
        <f t="shared" si="224"/>
        <v>technology</v>
      </c>
      <c r="R2350" t="str">
        <f t="shared" si="225"/>
        <v>web</v>
      </c>
      <c r="S2350" s="9">
        <f t="shared" si="226"/>
        <v>42360.932152777779</v>
      </c>
      <c r="T2350" s="10">
        <f t="shared" si="22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2"/>
        <v>0</v>
      </c>
      <c r="P2351" t="e">
        <f t="shared" si="223"/>
        <v>#DIV/0!</v>
      </c>
      <c r="Q2351" t="str">
        <f t="shared" si="224"/>
        <v>technology</v>
      </c>
      <c r="R2351" t="str">
        <f t="shared" si="225"/>
        <v>web</v>
      </c>
      <c r="S2351" s="9">
        <f t="shared" si="226"/>
        <v>42198.775787037041</v>
      </c>
      <c r="T2351" s="10">
        <f t="shared" si="22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2"/>
        <v>0</v>
      </c>
      <c r="P2352" t="e">
        <f t="shared" si="223"/>
        <v>#DIV/0!</v>
      </c>
      <c r="Q2352" t="str">
        <f t="shared" si="224"/>
        <v>technology</v>
      </c>
      <c r="R2352" t="str">
        <f t="shared" si="225"/>
        <v>web</v>
      </c>
      <c r="S2352" s="9">
        <f t="shared" si="226"/>
        <v>42708.842245370368</v>
      </c>
      <c r="T2352" s="10">
        <f t="shared" si="22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2"/>
        <v>0.5714285714285714</v>
      </c>
      <c r="P2353">
        <f t="shared" si="223"/>
        <v>15.428571428571429</v>
      </c>
      <c r="Q2353" t="str">
        <f t="shared" si="224"/>
        <v>technology</v>
      </c>
      <c r="R2353" t="str">
        <f t="shared" si="225"/>
        <v>web</v>
      </c>
      <c r="S2353" s="9">
        <f t="shared" si="226"/>
        <v>42094.101145833338</v>
      </c>
      <c r="T2353" s="10">
        <f t="shared" si="22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2"/>
        <v>0</v>
      </c>
      <c r="P2354" t="e">
        <f t="shared" si="223"/>
        <v>#DIV/0!</v>
      </c>
      <c r="Q2354" t="str">
        <f t="shared" si="224"/>
        <v>technology</v>
      </c>
      <c r="R2354" t="str">
        <f t="shared" si="225"/>
        <v>web</v>
      </c>
      <c r="S2354" s="9">
        <f t="shared" si="226"/>
        <v>42101.633703703701</v>
      </c>
      <c r="T2354" s="10">
        <f t="shared" si="22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2"/>
        <v>0</v>
      </c>
      <c r="P2355" t="e">
        <f t="shared" si="223"/>
        <v>#DIV/0!</v>
      </c>
      <c r="Q2355" t="str">
        <f t="shared" si="224"/>
        <v>technology</v>
      </c>
      <c r="R2355" t="str">
        <f t="shared" si="225"/>
        <v>web</v>
      </c>
      <c r="S2355" s="9">
        <f t="shared" si="226"/>
        <v>42103.676180555558</v>
      </c>
      <c r="T2355" s="10">
        <f t="shared" si="22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2"/>
        <v>7.1428571428571425E-2</v>
      </c>
      <c r="P2356">
        <f t="shared" si="223"/>
        <v>25</v>
      </c>
      <c r="Q2356" t="str">
        <f t="shared" si="224"/>
        <v>technology</v>
      </c>
      <c r="R2356" t="str">
        <f t="shared" si="225"/>
        <v>web</v>
      </c>
      <c r="S2356" s="9">
        <f t="shared" si="226"/>
        <v>41954.722916666666</v>
      </c>
      <c r="T2356" s="10">
        <f t="shared" si="22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2"/>
        <v>0.6875</v>
      </c>
      <c r="P2357">
        <f t="shared" si="223"/>
        <v>27.5</v>
      </c>
      <c r="Q2357" t="str">
        <f t="shared" si="224"/>
        <v>technology</v>
      </c>
      <c r="R2357" t="str">
        <f t="shared" si="225"/>
        <v>web</v>
      </c>
      <c r="S2357" s="9">
        <f t="shared" si="226"/>
        <v>42096.918240740735</v>
      </c>
      <c r="T2357" s="10">
        <f t="shared" si="22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2"/>
        <v>0</v>
      </c>
      <c r="P2358" t="e">
        <f t="shared" si="223"/>
        <v>#DIV/0!</v>
      </c>
      <c r="Q2358" t="str">
        <f t="shared" si="224"/>
        <v>technology</v>
      </c>
      <c r="R2358" t="str">
        <f t="shared" si="225"/>
        <v>web</v>
      </c>
      <c r="S2358" s="9">
        <f t="shared" si="226"/>
        <v>42130.78361111111</v>
      </c>
      <c r="T2358" s="10">
        <f t="shared" si="22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2"/>
        <v>0</v>
      </c>
      <c r="P2359" t="e">
        <f t="shared" si="223"/>
        <v>#DIV/0!</v>
      </c>
      <c r="Q2359" t="str">
        <f t="shared" si="224"/>
        <v>technology</v>
      </c>
      <c r="R2359" t="str">
        <f t="shared" si="225"/>
        <v>web</v>
      </c>
      <c r="S2359" s="9">
        <f t="shared" si="226"/>
        <v>42264.620115740734</v>
      </c>
      <c r="T2359" s="10">
        <f t="shared" si="22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2"/>
        <v>0</v>
      </c>
      <c r="P2360" t="e">
        <f t="shared" si="223"/>
        <v>#DIV/0!</v>
      </c>
      <c r="Q2360" t="str">
        <f t="shared" si="224"/>
        <v>technology</v>
      </c>
      <c r="R2360" t="str">
        <f t="shared" si="225"/>
        <v>web</v>
      </c>
      <c r="S2360" s="9">
        <f t="shared" si="226"/>
        <v>41978.930972222224</v>
      </c>
      <c r="T2360" s="10">
        <f t="shared" si="22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2"/>
        <v>14.680000000000001</v>
      </c>
      <c r="P2361">
        <f t="shared" si="223"/>
        <v>367</v>
      </c>
      <c r="Q2361" t="str">
        <f t="shared" si="224"/>
        <v>technology</v>
      </c>
      <c r="R2361" t="str">
        <f t="shared" si="225"/>
        <v>web</v>
      </c>
      <c r="S2361" s="9">
        <f t="shared" si="226"/>
        <v>42159.649583333332</v>
      </c>
      <c r="T2361" s="10">
        <f t="shared" si="22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2"/>
        <v>0.04</v>
      </c>
      <c r="P2362">
        <f t="shared" si="223"/>
        <v>2</v>
      </c>
      <c r="Q2362" t="str">
        <f t="shared" si="224"/>
        <v>technology</v>
      </c>
      <c r="R2362" t="str">
        <f t="shared" si="225"/>
        <v>web</v>
      </c>
      <c r="S2362" s="9">
        <f t="shared" si="226"/>
        <v>42377.70694444445</v>
      </c>
      <c r="T2362" s="10">
        <f t="shared" si="22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2"/>
        <v>0</v>
      </c>
      <c r="P2363" t="e">
        <f t="shared" si="223"/>
        <v>#DIV/0!</v>
      </c>
      <c r="Q2363" t="str">
        <f t="shared" si="224"/>
        <v>technology</v>
      </c>
      <c r="R2363" t="str">
        <f t="shared" si="225"/>
        <v>web</v>
      </c>
      <c r="S2363" s="9">
        <f t="shared" si="226"/>
        <v>42466.858888888892</v>
      </c>
      <c r="T2363" s="10">
        <f t="shared" si="22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2"/>
        <v>28.571428571428569</v>
      </c>
      <c r="P2364">
        <f t="shared" si="223"/>
        <v>60</v>
      </c>
      <c r="Q2364" t="str">
        <f t="shared" si="224"/>
        <v>technology</v>
      </c>
      <c r="R2364" t="str">
        <f t="shared" si="225"/>
        <v>web</v>
      </c>
      <c r="S2364" s="9">
        <f t="shared" si="226"/>
        <v>41954.688310185185</v>
      </c>
      <c r="T2364" s="10">
        <f t="shared" si="22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2"/>
        <v>0</v>
      </c>
      <c r="P2365" t="e">
        <f t="shared" si="223"/>
        <v>#DIV/0!</v>
      </c>
      <c r="Q2365" t="str">
        <f t="shared" si="224"/>
        <v>technology</v>
      </c>
      <c r="R2365" t="str">
        <f t="shared" si="225"/>
        <v>web</v>
      </c>
      <c r="S2365" s="9">
        <f t="shared" si="226"/>
        <v>42322.011574074073</v>
      </c>
      <c r="T2365" s="10">
        <f t="shared" si="22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2"/>
        <v>0</v>
      </c>
      <c r="P2366" t="e">
        <f t="shared" si="223"/>
        <v>#DIV/0!</v>
      </c>
      <c r="Q2366" t="str">
        <f t="shared" si="224"/>
        <v>technology</v>
      </c>
      <c r="R2366" t="str">
        <f t="shared" si="225"/>
        <v>web</v>
      </c>
      <c r="S2366" s="9">
        <f t="shared" si="226"/>
        <v>42248.934675925921</v>
      </c>
      <c r="T2366" s="10">
        <f t="shared" si="22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2"/>
        <v>0</v>
      </c>
      <c r="P2367" t="e">
        <f t="shared" si="223"/>
        <v>#DIV/0!</v>
      </c>
      <c r="Q2367" t="str">
        <f t="shared" si="224"/>
        <v>technology</v>
      </c>
      <c r="R2367" t="str">
        <f t="shared" si="225"/>
        <v>web</v>
      </c>
      <c r="S2367" s="9">
        <f t="shared" si="226"/>
        <v>42346.736400462964</v>
      </c>
      <c r="T2367" s="10">
        <f t="shared" si="22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2"/>
        <v>10.52</v>
      </c>
      <c r="P2368">
        <f t="shared" si="223"/>
        <v>97.407407407407405</v>
      </c>
      <c r="Q2368" t="str">
        <f t="shared" si="224"/>
        <v>technology</v>
      </c>
      <c r="R2368" t="str">
        <f t="shared" si="225"/>
        <v>web</v>
      </c>
      <c r="S2368" s="9">
        <f t="shared" si="226"/>
        <v>42268.531631944439</v>
      </c>
      <c r="T2368" s="10">
        <f t="shared" si="22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2"/>
        <v>1.34</v>
      </c>
      <c r="P2369">
        <f t="shared" si="223"/>
        <v>47.857142857142854</v>
      </c>
      <c r="Q2369" t="str">
        <f t="shared" si="224"/>
        <v>technology</v>
      </c>
      <c r="R2369" t="str">
        <f t="shared" si="225"/>
        <v>web</v>
      </c>
      <c r="S2369" s="9">
        <f t="shared" si="226"/>
        <v>42425.970092592594</v>
      </c>
      <c r="T2369" s="10">
        <f t="shared" si="22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2"/>
        <v>0.25</v>
      </c>
      <c r="P2370">
        <f t="shared" si="223"/>
        <v>50</v>
      </c>
      <c r="Q2370" t="str">
        <f t="shared" si="224"/>
        <v>technology</v>
      </c>
      <c r="R2370" t="str">
        <f t="shared" si="225"/>
        <v>web</v>
      </c>
      <c r="S2370" s="9">
        <f t="shared" si="226"/>
        <v>42063.721817129626</v>
      </c>
      <c r="T2370" s="10">
        <f t="shared" si="22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9">
        <f t="shared" si="226"/>
        <v>42380.812627314815</v>
      </c>
      <c r="T2371" s="10">
        <f t="shared" si="22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ref="O2402:O2465" si="228">E2402/D2402*100</f>
        <v>0</v>
      </c>
      <c r="P2402" t="e">
        <f t="shared" ref="P2402:P2465" si="229">E2402/L2402</f>
        <v>#DIV/0!</v>
      </c>
      <c r="Q2402" t="str">
        <f t="shared" ref="Q2402:Q2465" si="230">LEFT(N2402,FIND("/",N2402)-1)</f>
        <v>technology</v>
      </c>
      <c r="R2402" t="str">
        <f t="shared" ref="R2402:R2465" si="231">RIGHT(N2402,LEN(N2402)-FIND("/",N2402))</f>
        <v>web</v>
      </c>
      <c r="S2402" s="9">
        <f t="shared" ref="S2402:S2465" si="232">(((J2402/60)/60)/24)+DATE(1970,1,1)</f>
        <v>42444.268101851849</v>
      </c>
      <c r="T2402" s="10">
        <f t="shared" ref="T2402:T2465" si="233"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8"/>
        <v>0.71785714285714286</v>
      </c>
      <c r="P2403">
        <f t="shared" si="229"/>
        <v>22.333333333333332</v>
      </c>
      <c r="Q2403" t="str">
        <f t="shared" si="230"/>
        <v>food</v>
      </c>
      <c r="R2403" t="str">
        <f t="shared" si="231"/>
        <v>food trucks</v>
      </c>
      <c r="S2403" s="9">
        <f t="shared" si="232"/>
        <v>42374.822870370372</v>
      </c>
      <c r="T2403" s="10">
        <f t="shared" si="23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8"/>
        <v>0.43333333333333329</v>
      </c>
      <c r="P2404">
        <f t="shared" si="229"/>
        <v>52</v>
      </c>
      <c r="Q2404" t="str">
        <f t="shared" si="230"/>
        <v>food</v>
      </c>
      <c r="R2404" t="str">
        <f t="shared" si="231"/>
        <v>food trucks</v>
      </c>
      <c r="S2404" s="9">
        <f t="shared" si="232"/>
        <v>42107.679756944446</v>
      </c>
      <c r="T2404" s="10">
        <f t="shared" si="23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8"/>
        <v>16.833333333333332</v>
      </c>
      <c r="P2405">
        <f t="shared" si="229"/>
        <v>16.833333333333332</v>
      </c>
      <c r="Q2405" t="str">
        <f t="shared" si="230"/>
        <v>food</v>
      </c>
      <c r="R2405" t="str">
        <f t="shared" si="231"/>
        <v>food trucks</v>
      </c>
      <c r="S2405" s="9">
        <f t="shared" si="232"/>
        <v>42399.882615740738</v>
      </c>
      <c r="T2405" s="10">
        <f t="shared" si="23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8"/>
        <v>0</v>
      </c>
      <c r="P2406" t="e">
        <f t="shared" si="229"/>
        <v>#DIV/0!</v>
      </c>
      <c r="Q2406" t="str">
        <f t="shared" si="230"/>
        <v>food</v>
      </c>
      <c r="R2406" t="str">
        <f t="shared" si="231"/>
        <v>food trucks</v>
      </c>
      <c r="S2406" s="9">
        <f t="shared" si="232"/>
        <v>42342.03943287037</v>
      </c>
      <c r="T2406" s="10">
        <f t="shared" si="23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8"/>
        <v>22.52</v>
      </c>
      <c r="P2407">
        <f t="shared" si="229"/>
        <v>56.3</v>
      </c>
      <c r="Q2407" t="str">
        <f t="shared" si="230"/>
        <v>food</v>
      </c>
      <c r="R2407" t="str">
        <f t="shared" si="231"/>
        <v>food trucks</v>
      </c>
      <c r="S2407" s="9">
        <f t="shared" si="232"/>
        <v>42595.585358796292</v>
      </c>
      <c r="T2407" s="10">
        <f t="shared" si="23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8"/>
        <v>41.384615384615387</v>
      </c>
      <c r="P2408">
        <f t="shared" si="229"/>
        <v>84.0625</v>
      </c>
      <c r="Q2408" t="str">
        <f t="shared" si="230"/>
        <v>food</v>
      </c>
      <c r="R2408" t="str">
        <f t="shared" si="231"/>
        <v>food trucks</v>
      </c>
      <c r="S2408" s="9">
        <f t="shared" si="232"/>
        <v>41983.110995370371</v>
      </c>
      <c r="T2408" s="10">
        <f t="shared" si="23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8"/>
        <v>25.259090909090908</v>
      </c>
      <c r="P2409">
        <f t="shared" si="229"/>
        <v>168.39393939393941</v>
      </c>
      <c r="Q2409" t="str">
        <f t="shared" si="230"/>
        <v>food</v>
      </c>
      <c r="R2409" t="str">
        <f t="shared" si="231"/>
        <v>food trucks</v>
      </c>
      <c r="S2409" s="9">
        <f t="shared" si="232"/>
        <v>42082.575555555552</v>
      </c>
      <c r="T2409" s="10">
        <f t="shared" si="23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8"/>
        <v>0.2</v>
      </c>
      <c r="P2410">
        <f t="shared" si="229"/>
        <v>15</v>
      </c>
      <c r="Q2410" t="str">
        <f t="shared" si="230"/>
        <v>food</v>
      </c>
      <c r="R2410" t="str">
        <f t="shared" si="231"/>
        <v>food trucks</v>
      </c>
      <c r="S2410" s="9">
        <f t="shared" si="232"/>
        <v>41919.140706018516</v>
      </c>
      <c r="T2410" s="10">
        <f t="shared" si="23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8"/>
        <v>1.8399999999999999</v>
      </c>
      <c r="P2411">
        <f t="shared" si="229"/>
        <v>76.666666666666671</v>
      </c>
      <c r="Q2411" t="str">
        <f t="shared" si="230"/>
        <v>food</v>
      </c>
      <c r="R2411" t="str">
        <f t="shared" si="231"/>
        <v>food trucks</v>
      </c>
      <c r="S2411" s="9">
        <f t="shared" si="232"/>
        <v>42204.875868055555</v>
      </c>
      <c r="T2411" s="10">
        <f t="shared" si="23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8"/>
        <v>0</v>
      </c>
      <c r="P2412" t="e">
        <f t="shared" si="229"/>
        <v>#DIV/0!</v>
      </c>
      <c r="Q2412" t="str">
        <f t="shared" si="230"/>
        <v>food</v>
      </c>
      <c r="R2412" t="str">
        <f t="shared" si="231"/>
        <v>food trucks</v>
      </c>
      <c r="S2412" s="9">
        <f t="shared" si="232"/>
        <v>42224.408275462964</v>
      </c>
      <c r="T2412" s="10">
        <f t="shared" si="23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8"/>
        <v>0.60399999999999998</v>
      </c>
      <c r="P2413">
        <f t="shared" si="229"/>
        <v>50.333333333333336</v>
      </c>
      <c r="Q2413" t="str">
        <f t="shared" si="230"/>
        <v>food</v>
      </c>
      <c r="R2413" t="str">
        <f t="shared" si="231"/>
        <v>food trucks</v>
      </c>
      <c r="S2413" s="9">
        <f t="shared" si="232"/>
        <v>42211.732430555552</v>
      </c>
      <c r="T2413" s="10">
        <f t="shared" si="23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8"/>
        <v>0</v>
      </c>
      <c r="P2414" t="e">
        <f t="shared" si="229"/>
        <v>#DIV/0!</v>
      </c>
      <c r="Q2414" t="str">
        <f t="shared" si="230"/>
        <v>food</v>
      </c>
      <c r="R2414" t="str">
        <f t="shared" si="231"/>
        <v>food trucks</v>
      </c>
      <c r="S2414" s="9">
        <f t="shared" si="232"/>
        <v>42655.736956018518</v>
      </c>
      <c r="T2414" s="10">
        <f t="shared" si="23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8"/>
        <v>0.83333333333333337</v>
      </c>
      <c r="P2415">
        <f t="shared" si="229"/>
        <v>8.3333333333333339</v>
      </c>
      <c r="Q2415" t="str">
        <f t="shared" si="230"/>
        <v>food</v>
      </c>
      <c r="R2415" t="str">
        <f t="shared" si="231"/>
        <v>food trucks</v>
      </c>
      <c r="S2415" s="9">
        <f t="shared" si="232"/>
        <v>41760.10974537037</v>
      </c>
      <c r="T2415" s="10">
        <f t="shared" si="23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8"/>
        <v>3.0666666666666664</v>
      </c>
      <c r="P2416">
        <f t="shared" si="229"/>
        <v>35.384615384615387</v>
      </c>
      <c r="Q2416" t="str">
        <f t="shared" si="230"/>
        <v>food</v>
      </c>
      <c r="R2416" t="str">
        <f t="shared" si="231"/>
        <v>food trucks</v>
      </c>
      <c r="S2416" s="9">
        <f t="shared" si="232"/>
        <v>42198.695138888885</v>
      </c>
      <c r="T2416" s="10">
        <f t="shared" si="23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8"/>
        <v>0.55833333333333335</v>
      </c>
      <c r="P2417">
        <f t="shared" si="229"/>
        <v>55.833333333333336</v>
      </c>
      <c r="Q2417" t="str">
        <f t="shared" si="230"/>
        <v>food</v>
      </c>
      <c r="R2417" t="str">
        <f t="shared" si="231"/>
        <v>food trucks</v>
      </c>
      <c r="S2417" s="9">
        <f t="shared" si="232"/>
        <v>42536.862800925926</v>
      </c>
      <c r="T2417" s="10">
        <f t="shared" si="23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8"/>
        <v>2.5000000000000001E-2</v>
      </c>
      <c r="P2418">
        <f t="shared" si="229"/>
        <v>5</v>
      </c>
      <c r="Q2418" t="str">
        <f t="shared" si="230"/>
        <v>food</v>
      </c>
      <c r="R2418" t="str">
        <f t="shared" si="231"/>
        <v>food trucks</v>
      </c>
      <c r="S2418" s="9">
        <f t="shared" si="232"/>
        <v>42019.737766203703</v>
      </c>
      <c r="T2418" s="10">
        <f t="shared" si="23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8"/>
        <v>0</v>
      </c>
      <c r="P2419" t="e">
        <f t="shared" si="229"/>
        <v>#DIV/0!</v>
      </c>
      <c r="Q2419" t="str">
        <f t="shared" si="230"/>
        <v>food</v>
      </c>
      <c r="R2419" t="str">
        <f t="shared" si="231"/>
        <v>food trucks</v>
      </c>
      <c r="S2419" s="9">
        <f t="shared" si="232"/>
        <v>41831.884108796294</v>
      </c>
      <c r="T2419" s="10">
        <f t="shared" si="23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8"/>
        <v>0.02</v>
      </c>
      <c r="P2420">
        <f t="shared" si="229"/>
        <v>1</v>
      </c>
      <c r="Q2420" t="str">
        <f t="shared" si="230"/>
        <v>food</v>
      </c>
      <c r="R2420" t="str">
        <f t="shared" si="231"/>
        <v>food trucks</v>
      </c>
      <c r="S2420" s="9">
        <f t="shared" si="232"/>
        <v>42027.856990740736</v>
      </c>
      <c r="T2420" s="10">
        <f t="shared" si="23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8"/>
        <v>0</v>
      </c>
      <c r="P2421" t="e">
        <f t="shared" si="229"/>
        <v>#DIV/0!</v>
      </c>
      <c r="Q2421" t="str">
        <f t="shared" si="230"/>
        <v>food</v>
      </c>
      <c r="R2421" t="str">
        <f t="shared" si="231"/>
        <v>food trucks</v>
      </c>
      <c r="S2421" s="9">
        <f t="shared" si="232"/>
        <v>41993.738298611104</v>
      </c>
      <c r="T2421" s="10">
        <f t="shared" si="23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8"/>
        <v>14.825133372851216</v>
      </c>
      <c r="P2422">
        <f t="shared" si="229"/>
        <v>69.472222222222229</v>
      </c>
      <c r="Q2422" t="str">
        <f t="shared" si="230"/>
        <v>food</v>
      </c>
      <c r="R2422" t="str">
        <f t="shared" si="231"/>
        <v>food trucks</v>
      </c>
      <c r="S2422" s="9">
        <f t="shared" si="232"/>
        <v>41893.028877314813</v>
      </c>
      <c r="T2422" s="10">
        <f t="shared" si="23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8"/>
        <v>1.6666666666666666E-2</v>
      </c>
      <c r="P2423">
        <f t="shared" si="229"/>
        <v>1</v>
      </c>
      <c r="Q2423" t="str">
        <f t="shared" si="230"/>
        <v>food</v>
      </c>
      <c r="R2423" t="str">
        <f t="shared" si="231"/>
        <v>food trucks</v>
      </c>
      <c r="S2423" s="9">
        <f t="shared" si="232"/>
        <v>42026.687453703707</v>
      </c>
      <c r="T2423" s="10">
        <f t="shared" si="23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8"/>
        <v>0.2</v>
      </c>
      <c r="P2424">
        <f t="shared" si="229"/>
        <v>1</v>
      </c>
      <c r="Q2424" t="str">
        <f t="shared" si="230"/>
        <v>food</v>
      </c>
      <c r="R2424" t="str">
        <f t="shared" si="231"/>
        <v>food trucks</v>
      </c>
      <c r="S2424" s="9">
        <f t="shared" si="232"/>
        <v>42044.724953703699</v>
      </c>
      <c r="T2424" s="10">
        <f t="shared" si="23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8"/>
        <v>1.3333333333333334E-2</v>
      </c>
      <c r="P2425">
        <f t="shared" si="229"/>
        <v>8</v>
      </c>
      <c r="Q2425" t="str">
        <f t="shared" si="230"/>
        <v>food</v>
      </c>
      <c r="R2425" t="str">
        <f t="shared" si="231"/>
        <v>food trucks</v>
      </c>
      <c r="S2425" s="9">
        <f t="shared" si="232"/>
        <v>41974.704745370371</v>
      </c>
      <c r="T2425" s="10">
        <f t="shared" si="23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8"/>
        <v>1.24</v>
      </c>
      <c r="P2426">
        <f t="shared" si="229"/>
        <v>34.444444444444443</v>
      </c>
      <c r="Q2426" t="str">
        <f t="shared" si="230"/>
        <v>food</v>
      </c>
      <c r="R2426" t="str">
        <f t="shared" si="231"/>
        <v>food trucks</v>
      </c>
      <c r="S2426" s="9">
        <f t="shared" si="232"/>
        <v>41909.892453703702</v>
      </c>
      <c r="T2426" s="10">
        <f t="shared" si="23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8"/>
        <v>2.8571428571428574E-2</v>
      </c>
      <c r="P2427">
        <f t="shared" si="229"/>
        <v>1</v>
      </c>
      <c r="Q2427" t="str">
        <f t="shared" si="230"/>
        <v>food</v>
      </c>
      <c r="R2427" t="str">
        <f t="shared" si="231"/>
        <v>food trucks</v>
      </c>
      <c r="S2427" s="9">
        <f t="shared" si="232"/>
        <v>42502.913761574076</v>
      </c>
      <c r="T2427" s="10">
        <f t="shared" si="23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8"/>
        <v>0</v>
      </c>
      <c r="P2428" t="e">
        <f t="shared" si="229"/>
        <v>#DIV/0!</v>
      </c>
      <c r="Q2428" t="str">
        <f t="shared" si="230"/>
        <v>food</v>
      </c>
      <c r="R2428" t="str">
        <f t="shared" si="231"/>
        <v>food trucks</v>
      </c>
      <c r="S2428" s="9">
        <f t="shared" si="232"/>
        <v>42164.170046296291</v>
      </c>
      <c r="T2428" s="10">
        <f t="shared" si="23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8"/>
        <v>2E-3</v>
      </c>
      <c r="P2429">
        <f t="shared" si="229"/>
        <v>1</v>
      </c>
      <c r="Q2429" t="str">
        <f t="shared" si="230"/>
        <v>food</v>
      </c>
      <c r="R2429" t="str">
        <f t="shared" si="231"/>
        <v>food trucks</v>
      </c>
      <c r="S2429" s="9">
        <f t="shared" si="232"/>
        <v>42412.318668981476</v>
      </c>
      <c r="T2429" s="10">
        <f t="shared" si="23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8"/>
        <v>2.8571428571428571E-3</v>
      </c>
      <c r="P2430">
        <f t="shared" si="229"/>
        <v>1</v>
      </c>
      <c r="Q2430" t="str">
        <f t="shared" si="230"/>
        <v>food</v>
      </c>
      <c r="R2430" t="str">
        <f t="shared" si="231"/>
        <v>food trucks</v>
      </c>
      <c r="S2430" s="9">
        <f t="shared" si="232"/>
        <v>42045.784155092595</v>
      </c>
      <c r="T2430" s="10">
        <f t="shared" si="23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8"/>
        <v>1.4321428571428572</v>
      </c>
      <c r="P2431">
        <f t="shared" si="229"/>
        <v>501.25</v>
      </c>
      <c r="Q2431" t="str">
        <f t="shared" si="230"/>
        <v>food</v>
      </c>
      <c r="R2431" t="str">
        <f t="shared" si="231"/>
        <v>food trucks</v>
      </c>
      <c r="S2431" s="9">
        <f t="shared" si="232"/>
        <v>42734.879236111112</v>
      </c>
      <c r="T2431" s="10">
        <f t="shared" si="23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8"/>
        <v>0.70000000000000007</v>
      </c>
      <c r="P2432">
        <f t="shared" si="229"/>
        <v>10.5</v>
      </c>
      <c r="Q2432" t="str">
        <f t="shared" si="230"/>
        <v>food</v>
      </c>
      <c r="R2432" t="str">
        <f t="shared" si="231"/>
        <v>food trucks</v>
      </c>
      <c r="S2432" s="9">
        <f t="shared" si="232"/>
        <v>42382.130833333329</v>
      </c>
      <c r="T2432" s="10">
        <f t="shared" si="23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8"/>
        <v>2E-3</v>
      </c>
      <c r="P2433">
        <f t="shared" si="229"/>
        <v>1</v>
      </c>
      <c r="Q2433" t="str">
        <f t="shared" si="230"/>
        <v>food</v>
      </c>
      <c r="R2433" t="str">
        <f t="shared" si="231"/>
        <v>food trucks</v>
      </c>
      <c r="S2433" s="9">
        <f t="shared" si="232"/>
        <v>42489.099687499998</v>
      </c>
      <c r="T2433" s="10">
        <f t="shared" si="23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8"/>
        <v>1.4285714285714287E-2</v>
      </c>
      <c r="P2434">
        <f t="shared" si="229"/>
        <v>1</v>
      </c>
      <c r="Q2434" t="str">
        <f t="shared" si="230"/>
        <v>food</v>
      </c>
      <c r="R2434" t="str">
        <f t="shared" si="231"/>
        <v>food trucks</v>
      </c>
      <c r="S2434" s="9">
        <f t="shared" si="232"/>
        <v>42041.218715277777</v>
      </c>
      <c r="T2434" s="10">
        <f t="shared" si="23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9">
        <f t="shared" si="232"/>
        <v>42397.89980324074</v>
      </c>
      <c r="T2435" s="10">
        <f t="shared" si="23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ref="O2466:O2529" si="234">E2466/D2466*100</f>
        <v>111.1</v>
      </c>
      <c r="P2466">
        <f t="shared" ref="P2466:P2529" si="235">E2466/L2466</f>
        <v>51.674418604651166</v>
      </c>
      <c r="Q2466" t="str">
        <f t="shared" ref="Q2466:Q2529" si="236">LEFT(N2466,FIND("/",N2466)-1)</f>
        <v>music</v>
      </c>
      <c r="R2466" t="str">
        <f t="shared" ref="R2466:R2529" si="237">RIGHT(N2466,LEN(N2466)-FIND("/",N2466))</f>
        <v>indie rock</v>
      </c>
      <c r="S2466" s="9">
        <f t="shared" ref="S2466:S2529" si="238">(((J2466/60)/60)/24)+DATE(1970,1,1)</f>
        <v>42248.90042824074</v>
      </c>
      <c r="T2466" s="10">
        <f t="shared" ref="T2466:T2529" si="239"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4"/>
        <v>180.14285714285714</v>
      </c>
      <c r="P2467">
        <f t="shared" si="235"/>
        <v>26.270833333333332</v>
      </c>
      <c r="Q2467" t="str">
        <f t="shared" si="236"/>
        <v>music</v>
      </c>
      <c r="R2467" t="str">
        <f t="shared" si="237"/>
        <v>indie rock</v>
      </c>
      <c r="S2467" s="9">
        <f t="shared" si="238"/>
        <v>41145.719305555554</v>
      </c>
      <c r="T2467" s="10">
        <f t="shared" si="239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4"/>
        <v>100</v>
      </c>
      <c r="P2468">
        <f t="shared" si="235"/>
        <v>48.07692307692308</v>
      </c>
      <c r="Q2468" t="str">
        <f t="shared" si="236"/>
        <v>music</v>
      </c>
      <c r="R2468" t="str">
        <f t="shared" si="237"/>
        <v>indie rock</v>
      </c>
      <c r="S2468" s="9">
        <f t="shared" si="238"/>
        <v>41373.102465277778</v>
      </c>
      <c r="T2468" s="10">
        <f t="shared" si="239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4"/>
        <v>118.5</v>
      </c>
      <c r="P2469">
        <f t="shared" si="235"/>
        <v>27.558139534883722</v>
      </c>
      <c r="Q2469" t="str">
        <f t="shared" si="236"/>
        <v>music</v>
      </c>
      <c r="R2469" t="str">
        <f t="shared" si="237"/>
        <v>indie rock</v>
      </c>
      <c r="S2469" s="9">
        <f t="shared" si="238"/>
        <v>41025.874201388891</v>
      </c>
      <c r="T2469" s="10">
        <f t="shared" si="239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4"/>
        <v>107.21700000000001</v>
      </c>
      <c r="P2470">
        <f t="shared" si="235"/>
        <v>36.97137931034483</v>
      </c>
      <c r="Q2470" t="str">
        <f t="shared" si="236"/>
        <v>music</v>
      </c>
      <c r="R2470" t="str">
        <f t="shared" si="237"/>
        <v>indie rock</v>
      </c>
      <c r="S2470" s="9">
        <f t="shared" si="238"/>
        <v>41174.154178240737</v>
      </c>
      <c r="T2470" s="10">
        <f t="shared" si="239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4"/>
        <v>113.66666666666667</v>
      </c>
      <c r="P2471">
        <f t="shared" si="235"/>
        <v>29.021276595744681</v>
      </c>
      <c r="Q2471" t="str">
        <f t="shared" si="236"/>
        <v>music</v>
      </c>
      <c r="R2471" t="str">
        <f t="shared" si="237"/>
        <v>indie rock</v>
      </c>
      <c r="S2471" s="9">
        <f t="shared" si="238"/>
        <v>40557.429733796293</v>
      </c>
      <c r="T2471" s="10">
        <f t="shared" si="239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4"/>
        <v>103.16400000000002</v>
      </c>
      <c r="P2472">
        <f t="shared" si="235"/>
        <v>28.65666666666667</v>
      </c>
      <c r="Q2472" t="str">
        <f t="shared" si="236"/>
        <v>music</v>
      </c>
      <c r="R2472" t="str">
        <f t="shared" si="237"/>
        <v>indie rock</v>
      </c>
      <c r="S2472" s="9">
        <f t="shared" si="238"/>
        <v>41023.07471064815</v>
      </c>
      <c r="T2472" s="10">
        <f t="shared" si="239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4"/>
        <v>128</v>
      </c>
      <c r="P2473">
        <f t="shared" si="235"/>
        <v>37.647058823529413</v>
      </c>
      <c r="Q2473" t="str">
        <f t="shared" si="236"/>
        <v>music</v>
      </c>
      <c r="R2473" t="str">
        <f t="shared" si="237"/>
        <v>indie rock</v>
      </c>
      <c r="S2473" s="9">
        <f t="shared" si="238"/>
        <v>40893.992962962962</v>
      </c>
      <c r="T2473" s="10">
        <f t="shared" si="239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4"/>
        <v>135.76026666666667</v>
      </c>
      <c r="P2474">
        <f t="shared" si="235"/>
        <v>97.904038461538462</v>
      </c>
      <c r="Q2474" t="str">
        <f t="shared" si="236"/>
        <v>music</v>
      </c>
      <c r="R2474" t="str">
        <f t="shared" si="237"/>
        <v>indie rock</v>
      </c>
      <c r="S2474" s="9">
        <f t="shared" si="238"/>
        <v>40354.11550925926</v>
      </c>
      <c r="T2474" s="10">
        <f t="shared" si="239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4"/>
        <v>100</v>
      </c>
      <c r="P2475">
        <f t="shared" si="235"/>
        <v>42.553191489361701</v>
      </c>
      <c r="Q2475" t="str">
        <f t="shared" si="236"/>
        <v>music</v>
      </c>
      <c r="R2475" t="str">
        <f t="shared" si="237"/>
        <v>indie rock</v>
      </c>
      <c r="S2475" s="9">
        <f t="shared" si="238"/>
        <v>41193.748483796298</v>
      </c>
      <c r="T2475" s="10">
        <f t="shared" si="239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4"/>
        <v>100.00360000000002</v>
      </c>
      <c r="P2476">
        <f t="shared" si="235"/>
        <v>131.58368421052631</v>
      </c>
      <c r="Q2476" t="str">
        <f t="shared" si="236"/>
        <v>music</v>
      </c>
      <c r="R2476" t="str">
        <f t="shared" si="237"/>
        <v>indie rock</v>
      </c>
      <c r="S2476" s="9">
        <f t="shared" si="238"/>
        <v>40417.011296296296</v>
      </c>
      <c r="T2476" s="10">
        <f t="shared" si="239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4"/>
        <v>104.71999999999998</v>
      </c>
      <c r="P2477">
        <f t="shared" si="235"/>
        <v>32.320987654320987</v>
      </c>
      <c r="Q2477" t="str">
        <f t="shared" si="236"/>
        <v>music</v>
      </c>
      <c r="R2477" t="str">
        <f t="shared" si="237"/>
        <v>indie rock</v>
      </c>
      <c r="S2477" s="9">
        <f t="shared" si="238"/>
        <v>40310.287673611114</v>
      </c>
      <c r="T2477" s="10">
        <f t="shared" si="239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4"/>
        <v>105.02249999999999</v>
      </c>
      <c r="P2478">
        <f t="shared" si="235"/>
        <v>61.103999999999999</v>
      </c>
      <c r="Q2478" t="str">
        <f t="shared" si="236"/>
        <v>music</v>
      </c>
      <c r="R2478" t="str">
        <f t="shared" si="237"/>
        <v>indie rock</v>
      </c>
      <c r="S2478" s="9">
        <f t="shared" si="238"/>
        <v>41913.328356481477</v>
      </c>
      <c r="T2478" s="10">
        <f t="shared" si="239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4"/>
        <v>171.33333333333334</v>
      </c>
      <c r="P2479">
        <f t="shared" si="235"/>
        <v>31.341463414634145</v>
      </c>
      <c r="Q2479" t="str">
        <f t="shared" si="236"/>
        <v>music</v>
      </c>
      <c r="R2479" t="str">
        <f t="shared" si="237"/>
        <v>indie rock</v>
      </c>
      <c r="S2479" s="9">
        <f t="shared" si="238"/>
        <v>41088.691493055558</v>
      </c>
      <c r="T2479" s="10">
        <f t="shared" si="239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4"/>
        <v>127.49999999999999</v>
      </c>
      <c r="P2480">
        <f t="shared" si="235"/>
        <v>129.1139240506329</v>
      </c>
      <c r="Q2480" t="str">
        <f t="shared" si="236"/>
        <v>music</v>
      </c>
      <c r="R2480" t="str">
        <f t="shared" si="237"/>
        <v>indie rock</v>
      </c>
      <c r="S2480" s="9">
        <f t="shared" si="238"/>
        <v>41257.950381944444</v>
      </c>
      <c r="T2480" s="10">
        <f t="shared" si="239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4"/>
        <v>133.44333333333333</v>
      </c>
      <c r="P2481">
        <f t="shared" si="235"/>
        <v>25.020624999999999</v>
      </c>
      <c r="Q2481" t="str">
        <f t="shared" si="236"/>
        <v>music</v>
      </c>
      <c r="R2481" t="str">
        <f t="shared" si="237"/>
        <v>indie rock</v>
      </c>
      <c r="S2481" s="9">
        <f t="shared" si="238"/>
        <v>41107.726782407408</v>
      </c>
      <c r="T2481" s="10">
        <f t="shared" si="239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4"/>
        <v>100</v>
      </c>
      <c r="P2482">
        <f t="shared" si="235"/>
        <v>250</v>
      </c>
      <c r="Q2482" t="str">
        <f t="shared" si="236"/>
        <v>music</v>
      </c>
      <c r="R2482" t="str">
        <f t="shared" si="237"/>
        <v>indie rock</v>
      </c>
      <c r="S2482" s="9">
        <f t="shared" si="238"/>
        <v>42227.936157407406</v>
      </c>
      <c r="T2482" s="10">
        <f t="shared" si="239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4"/>
        <v>112.91099999999999</v>
      </c>
      <c r="P2483">
        <f t="shared" si="235"/>
        <v>47.541473684210523</v>
      </c>
      <c r="Q2483" t="str">
        <f t="shared" si="236"/>
        <v>music</v>
      </c>
      <c r="R2483" t="str">
        <f t="shared" si="237"/>
        <v>indie rock</v>
      </c>
      <c r="S2483" s="9">
        <f t="shared" si="238"/>
        <v>40999.645925925928</v>
      </c>
      <c r="T2483" s="10">
        <f t="shared" si="239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4"/>
        <v>100.1</v>
      </c>
      <c r="P2484">
        <f t="shared" si="235"/>
        <v>40.04</v>
      </c>
      <c r="Q2484" t="str">
        <f t="shared" si="236"/>
        <v>music</v>
      </c>
      <c r="R2484" t="str">
        <f t="shared" si="237"/>
        <v>indie rock</v>
      </c>
      <c r="S2484" s="9">
        <f t="shared" si="238"/>
        <v>40711.782210648147</v>
      </c>
      <c r="T2484" s="10">
        <f t="shared" si="239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4"/>
        <v>113.72727272727272</v>
      </c>
      <c r="P2485">
        <f t="shared" si="235"/>
        <v>65.84210526315789</v>
      </c>
      <c r="Q2485" t="str">
        <f t="shared" si="236"/>
        <v>music</v>
      </c>
      <c r="R2485" t="str">
        <f t="shared" si="237"/>
        <v>indie rock</v>
      </c>
      <c r="S2485" s="9">
        <f t="shared" si="238"/>
        <v>40970.750034722223</v>
      </c>
      <c r="T2485" s="10">
        <f t="shared" si="239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4"/>
        <v>119.31742857142855</v>
      </c>
      <c r="P2486">
        <f t="shared" si="235"/>
        <v>46.401222222222216</v>
      </c>
      <c r="Q2486" t="str">
        <f t="shared" si="236"/>
        <v>music</v>
      </c>
      <c r="R2486" t="str">
        <f t="shared" si="237"/>
        <v>indie rock</v>
      </c>
      <c r="S2486" s="9">
        <f t="shared" si="238"/>
        <v>40771.916701388887</v>
      </c>
      <c r="T2486" s="10">
        <f t="shared" si="239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4"/>
        <v>103.25</v>
      </c>
      <c r="P2487">
        <f t="shared" si="235"/>
        <v>50.365853658536587</v>
      </c>
      <c r="Q2487" t="str">
        <f t="shared" si="236"/>
        <v>music</v>
      </c>
      <c r="R2487" t="str">
        <f t="shared" si="237"/>
        <v>indie rock</v>
      </c>
      <c r="S2487" s="9">
        <f t="shared" si="238"/>
        <v>40793.998599537037</v>
      </c>
      <c r="T2487" s="10">
        <f t="shared" si="239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4"/>
        <v>265.66666666666669</v>
      </c>
      <c r="P2488">
        <f t="shared" si="235"/>
        <v>26.566666666666666</v>
      </c>
      <c r="Q2488" t="str">
        <f t="shared" si="236"/>
        <v>music</v>
      </c>
      <c r="R2488" t="str">
        <f t="shared" si="237"/>
        <v>indie rock</v>
      </c>
      <c r="S2488" s="9">
        <f t="shared" si="238"/>
        <v>40991.708055555559</v>
      </c>
      <c r="T2488" s="10">
        <f t="shared" si="239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4"/>
        <v>100.05066666666667</v>
      </c>
      <c r="P2489">
        <f t="shared" si="235"/>
        <v>39.493684210526318</v>
      </c>
      <c r="Q2489" t="str">
        <f t="shared" si="236"/>
        <v>music</v>
      </c>
      <c r="R2489" t="str">
        <f t="shared" si="237"/>
        <v>indie rock</v>
      </c>
      <c r="S2489" s="9">
        <f t="shared" si="238"/>
        <v>41026.083298611113</v>
      </c>
      <c r="T2489" s="10">
        <f t="shared" si="239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4"/>
        <v>106.69999999999999</v>
      </c>
      <c r="P2490">
        <f t="shared" si="235"/>
        <v>49.246153846153845</v>
      </c>
      <c r="Q2490" t="str">
        <f t="shared" si="236"/>
        <v>music</v>
      </c>
      <c r="R2490" t="str">
        <f t="shared" si="237"/>
        <v>indie rock</v>
      </c>
      <c r="S2490" s="9">
        <f t="shared" si="238"/>
        <v>40833.633194444446</v>
      </c>
      <c r="T2490" s="10">
        <f t="shared" si="239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4"/>
        <v>133.67142857142858</v>
      </c>
      <c r="P2491">
        <f t="shared" si="235"/>
        <v>62.38</v>
      </c>
      <c r="Q2491" t="str">
        <f t="shared" si="236"/>
        <v>music</v>
      </c>
      <c r="R2491" t="str">
        <f t="shared" si="237"/>
        <v>indie rock</v>
      </c>
      <c r="S2491" s="9">
        <f t="shared" si="238"/>
        <v>41373.690266203703</v>
      </c>
      <c r="T2491" s="10">
        <f t="shared" si="239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4"/>
        <v>121.39999999999999</v>
      </c>
      <c r="P2492">
        <f t="shared" si="235"/>
        <v>37.9375</v>
      </c>
      <c r="Q2492" t="str">
        <f t="shared" si="236"/>
        <v>music</v>
      </c>
      <c r="R2492" t="str">
        <f t="shared" si="237"/>
        <v>indie rock</v>
      </c>
      <c r="S2492" s="9">
        <f t="shared" si="238"/>
        <v>41023.227731481478</v>
      </c>
      <c r="T2492" s="10">
        <f t="shared" si="239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4"/>
        <v>103.2</v>
      </c>
      <c r="P2493">
        <f t="shared" si="235"/>
        <v>51.6</v>
      </c>
      <c r="Q2493" t="str">
        <f t="shared" si="236"/>
        <v>music</v>
      </c>
      <c r="R2493" t="str">
        <f t="shared" si="237"/>
        <v>indie rock</v>
      </c>
      <c r="S2493" s="9">
        <f t="shared" si="238"/>
        <v>40542.839282407411</v>
      </c>
      <c r="T2493" s="10">
        <f t="shared" si="239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4"/>
        <v>125</v>
      </c>
      <c r="P2494">
        <f t="shared" si="235"/>
        <v>27.777777777777779</v>
      </c>
      <c r="Q2494" t="str">
        <f t="shared" si="236"/>
        <v>music</v>
      </c>
      <c r="R2494" t="str">
        <f t="shared" si="237"/>
        <v>indie rock</v>
      </c>
      <c r="S2494" s="9">
        <f t="shared" si="238"/>
        <v>41024.985972222225</v>
      </c>
      <c r="T2494" s="10">
        <f t="shared" si="239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4"/>
        <v>128.69999999999999</v>
      </c>
      <c r="P2495">
        <f t="shared" si="235"/>
        <v>99.382239382239376</v>
      </c>
      <c r="Q2495" t="str">
        <f t="shared" si="236"/>
        <v>music</v>
      </c>
      <c r="R2495" t="str">
        <f t="shared" si="237"/>
        <v>indie rock</v>
      </c>
      <c r="S2495" s="9">
        <f t="shared" si="238"/>
        <v>41348.168287037035</v>
      </c>
      <c r="T2495" s="10">
        <f t="shared" si="239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4"/>
        <v>101.00533333333333</v>
      </c>
      <c r="P2496">
        <f t="shared" si="235"/>
        <v>38.848205128205123</v>
      </c>
      <c r="Q2496" t="str">
        <f t="shared" si="236"/>
        <v>music</v>
      </c>
      <c r="R2496" t="str">
        <f t="shared" si="237"/>
        <v>indie rock</v>
      </c>
      <c r="S2496" s="9">
        <f t="shared" si="238"/>
        <v>41022.645185185182</v>
      </c>
      <c r="T2496" s="10">
        <f t="shared" si="239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4"/>
        <v>127.53666666666665</v>
      </c>
      <c r="P2497">
        <f t="shared" si="235"/>
        <v>45.548809523809524</v>
      </c>
      <c r="Q2497" t="str">
        <f t="shared" si="236"/>
        <v>music</v>
      </c>
      <c r="R2497" t="str">
        <f t="shared" si="237"/>
        <v>indie rock</v>
      </c>
      <c r="S2497" s="9">
        <f t="shared" si="238"/>
        <v>41036.946469907409</v>
      </c>
      <c r="T2497" s="10">
        <f t="shared" si="239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4"/>
        <v>100</v>
      </c>
      <c r="P2498">
        <f t="shared" si="235"/>
        <v>600</v>
      </c>
      <c r="Q2498" t="str">
        <f t="shared" si="236"/>
        <v>music</v>
      </c>
      <c r="R2498" t="str">
        <f t="shared" si="237"/>
        <v>indie rock</v>
      </c>
      <c r="S2498" s="9">
        <f t="shared" si="238"/>
        <v>41327.996435185189</v>
      </c>
      <c r="T2498" s="10">
        <f t="shared" si="239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si="238"/>
        <v>40730.878912037035</v>
      </c>
      <c r="T2499" s="10">
        <f t="shared" si="23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ref="O2530:O2593" si="240">E2530/D2530*100</f>
        <v>107.24974999999999</v>
      </c>
      <c r="P2530">
        <f t="shared" ref="P2530:P2593" si="241">E2530/L2530</f>
        <v>52.962839506172834</v>
      </c>
      <c r="Q2530" t="str">
        <f t="shared" ref="Q2530:Q2593" si="242">LEFT(N2530,FIND("/",N2530)-1)</f>
        <v>music</v>
      </c>
      <c r="R2530" t="str">
        <f t="shared" ref="R2530:R2593" si="243">RIGHT(N2530,LEN(N2530)-FIND("/",N2530))</f>
        <v>classical music</v>
      </c>
      <c r="S2530" s="9">
        <f t="shared" ref="S2530:S2593" si="244">(((J2530/60)/60)/24)+DATE(1970,1,1)</f>
        <v>42217.834525462968</v>
      </c>
      <c r="T2530" s="10">
        <f t="shared" ref="T2530:T2593" si="245"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40"/>
        <v>104.28333333333333</v>
      </c>
      <c r="P2531">
        <f t="shared" si="241"/>
        <v>82.328947368421055</v>
      </c>
      <c r="Q2531" t="str">
        <f t="shared" si="242"/>
        <v>music</v>
      </c>
      <c r="R2531" t="str">
        <f t="shared" si="243"/>
        <v>classical music</v>
      </c>
      <c r="S2531" s="9">
        <f t="shared" si="244"/>
        <v>40948.080729166664</v>
      </c>
      <c r="T2531" s="10">
        <f t="shared" si="245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40"/>
        <v>100</v>
      </c>
      <c r="P2532">
        <f t="shared" si="241"/>
        <v>135.41666666666666</v>
      </c>
      <c r="Q2532" t="str">
        <f t="shared" si="242"/>
        <v>music</v>
      </c>
      <c r="R2532" t="str">
        <f t="shared" si="243"/>
        <v>classical music</v>
      </c>
      <c r="S2532" s="9">
        <f t="shared" si="244"/>
        <v>42081.864641203705</v>
      </c>
      <c r="T2532" s="10">
        <f t="shared" si="245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40"/>
        <v>100.4</v>
      </c>
      <c r="P2533">
        <f t="shared" si="241"/>
        <v>74.06557377049181</v>
      </c>
      <c r="Q2533" t="str">
        <f t="shared" si="242"/>
        <v>music</v>
      </c>
      <c r="R2533" t="str">
        <f t="shared" si="243"/>
        <v>classical music</v>
      </c>
      <c r="S2533" s="9">
        <f t="shared" si="244"/>
        <v>42208.680023148147</v>
      </c>
      <c r="T2533" s="10">
        <f t="shared" si="245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40"/>
        <v>126.125</v>
      </c>
      <c r="P2534">
        <f t="shared" si="241"/>
        <v>84.083333333333329</v>
      </c>
      <c r="Q2534" t="str">
        <f t="shared" si="242"/>
        <v>music</v>
      </c>
      <c r="R2534" t="str">
        <f t="shared" si="243"/>
        <v>classical music</v>
      </c>
      <c r="S2534" s="9">
        <f t="shared" si="244"/>
        <v>41107.849143518521</v>
      </c>
      <c r="T2534" s="10">
        <f t="shared" si="245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40"/>
        <v>110.66666666666667</v>
      </c>
      <c r="P2535">
        <f t="shared" si="241"/>
        <v>61.029411764705884</v>
      </c>
      <c r="Q2535" t="str">
        <f t="shared" si="242"/>
        <v>music</v>
      </c>
      <c r="R2535" t="str">
        <f t="shared" si="243"/>
        <v>classical music</v>
      </c>
      <c r="S2535" s="9">
        <f t="shared" si="244"/>
        <v>41304.751284722224</v>
      </c>
      <c r="T2535" s="10">
        <f t="shared" si="245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40"/>
        <v>105</v>
      </c>
      <c r="P2536">
        <f t="shared" si="241"/>
        <v>150</v>
      </c>
      <c r="Q2536" t="str">
        <f t="shared" si="242"/>
        <v>music</v>
      </c>
      <c r="R2536" t="str">
        <f t="shared" si="243"/>
        <v>classical music</v>
      </c>
      <c r="S2536" s="9">
        <f t="shared" si="244"/>
        <v>40127.700370370374</v>
      </c>
      <c r="T2536" s="10">
        <f t="shared" si="245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40"/>
        <v>103.77499999999999</v>
      </c>
      <c r="P2537">
        <f t="shared" si="241"/>
        <v>266.08974358974359</v>
      </c>
      <c r="Q2537" t="str">
        <f t="shared" si="242"/>
        <v>music</v>
      </c>
      <c r="R2537" t="str">
        <f t="shared" si="243"/>
        <v>classical music</v>
      </c>
      <c r="S2537" s="9">
        <f t="shared" si="244"/>
        <v>41943.791030092594</v>
      </c>
      <c r="T2537" s="10">
        <f t="shared" si="245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40"/>
        <v>115.99999999999999</v>
      </c>
      <c r="P2538">
        <f t="shared" si="241"/>
        <v>7.25</v>
      </c>
      <c r="Q2538" t="str">
        <f t="shared" si="242"/>
        <v>music</v>
      </c>
      <c r="R2538" t="str">
        <f t="shared" si="243"/>
        <v>classical music</v>
      </c>
      <c r="S2538" s="9">
        <f t="shared" si="244"/>
        <v>41464.106087962966</v>
      </c>
      <c r="T2538" s="10">
        <f t="shared" si="245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40"/>
        <v>110.00000000000001</v>
      </c>
      <c r="P2539">
        <f t="shared" si="241"/>
        <v>100</v>
      </c>
      <c r="Q2539" t="str">
        <f t="shared" si="242"/>
        <v>music</v>
      </c>
      <c r="R2539" t="str">
        <f t="shared" si="243"/>
        <v>classical music</v>
      </c>
      <c r="S2539" s="9">
        <f t="shared" si="244"/>
        <v>40696.648784722223</v>
      </c>
      <c r="T2539" s="10">
        <f t="shared" si="245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40"/>
        <v>113.01761111111111</v>
      </c>
      <c r="P2540">
        <f t="shared" si="241"/>
        <v>109.96308108108107</v>
      </c>
      <c r="Q2540" t="str">
        <f t="shared" si="242"/>
        <v>music</v>
      </c>
      <c r="R2540" t="str">
        <f t="shared" si="243"/>
        <v>classical music</v>
      </c>
      <c r="S2540" s="9">
        <f t="shared" si="244"/>
        <v>41298.509965277779</v>
      </c>
      <c r="T2540" s="10">
        <f t="shared" si="245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40"/>
        <v>100.25</v>
      </c>
      <c r="P2541">
        <f t="shared" si="241"/>
        <v>169.91525423728814</v>
      </c>
      <c r="Q2541" t="str">
        <f t="shared" si="242"/>
        <v>music</v>
      </c>
      <c r="R2541" t="str">
        <f t="shared" si="243"/>
        <v>classical music</v>
      </c>
      <c r="S2541" s="9">
        <f t="shared" si="244"/>
        <v>41977.902222222227</v>
      </c>
      <c r="T2541" s="10">
        <f t="shared" si="245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40"/>
        <v>103.4</v>
      </c>
      <c r="P2542">
        <f t="shared" si="241"/>
        <v>95.740740740740748</v>
      </c>
      <c r="Q2542" t="str">
        <f t="shared" si="242"/>
        <v>music</v>
      </c>
      <c r="R2542" t="str">
        <f t="shared" si="243"/>
        <v>classical music</v>
      </c>
      <c r="S2542" s="9">
        <f t="shared" si="244"/>
        <v>40785.675011574072</v>
      </c>
      <c r="T2542" s="10">
        <f t="shared" si="245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40"/>
        <v>107.02857142857142</v>
      </c>
      <c r="P2543">
        <f t="shared" si="241"/>
        <v>59.460317460317462</v>
      </c>
      <c r="Q2543" t="str">
        <f t="shared" si="242"/>
        <v>music</v>
      </c>
      <c r="R2543" t="str">
        <f t="shared" si="243"/>
        <v>classical music</v>
      </c>
      <c r="S2543" s="9">
        <f t="shared" si="244"/>
        <v>41483.449282407404</v>
      </c>
      <c r="T2543" s="10">
        <f t="shared" si="245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40"/>
        <v>103.57142857142858</v>
      </c>
      <c r="P2544">
        <f t="shared" si="241"/>
        <v>55.769230769230766</v>
      </c>
      <c r="Q2544" t="str">
        <f t="shared" si="242"/>
        <v>music</v>
      </c>
      <c r="R2544" t="str">
        <f t="shared" si="243"/>
        <v>classical music</v>
      </c>
      <c r="S2544" s="9">
        <f t="shared" si="244"/>
        <v>41509.426585648151</v>
      </c>
      <c r="T2544" s="10">
        <f t="shared" si="245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40"/>
        <v>156.4</v>
      </c>
      <c r="P2545">
        <f t="shared" si="241"/>
        <v>30.076923076923077</v>
      </c>
      <c r="Q2545" t="str">
        <f t="shared" si="242"/>
        <v>music</v>
      </c>
      <c r="R2545" t="str">
        <f t="shared" si="243"/>
        <v>classical music</v>
      </c>
      <c r="S2545" s="9">
        <f t="shared" si="244"/>
        <v>40514.107615740737</v>
      </c>
      <c r="T2545" s="10">
        <f t="shared" si="245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40"/>
        <v>100.82</v>
      </c>
      <c r="P2546">
        <f t="shared" si="241"/>
        <v>88.438596491228068</v>
      </c>
      <c r="Q2546" t="str">
        <f t="shared" si="242"/>
        <v>music</v>
      </c>
      <c r="R2546" t="str">
        <f t="shared" si="243"/>
        <v>classical music</v>
      </c>
      <c r="S2546" s="9">
        <f t="shared" si="244"/>
        <v>41068.520474537036</v>
      </c>
      <c r="T2546" s="10">
        <f t="shared" si="245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40"/>
        <v>195.3</v>
      </c>
      <c r="P2547">
        <f t="shared" si="241"/>
        <v>64.032786885245898</v>
      </c>
      <c r="Q2547" t="str">
        <f t="shared" si="242"/>
        <v>music</v>
      </c>
      <c r="R2547" t="str">
        <f t="shared" si="243"/>
        <v>classical music</v>
      </c>
      <c r="S2547" s="9">
        <f t="shared" si="244"/>
        <v>42027.13817129629</v>
      </c>
      <c r="T2547" s="10">
        <f t="shared" si="245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40"/>
        <v>111.71428571428572</v>
      </c>
      <c r="P2548">
        <f t="shared" si="241"/>
        <v>60.153846153846153</v>
      </c>
      <c r="Q2548" t="str">
        <f t="shared" si="242"/>
        <v>music</v>
      </c>
      <c r="R2548" t="str">
        <f t="shared" si="243"/>
        <v>classical music</v>
      </c>
      <c r="S2548" s="9">
        <f t="shared" si="244"/>
        <v>41524.858553240738</v>
      </c>
      <c r="T2548" s="10">
        <f t="shared" si="245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40"/>
        <v>119.85454545454546</v>
      </c>
      <c r="P2549">
        <f t="shared" si="241"/>
        <v>49.194029850746269</v>
      </c>
      <c r="Q2549" t="str">
        <f t="shared" si="242"/>
        <v>music</v>
      </c>
      <c r="R2549" t="str">
        <f t="shared" si="243"/>
        <v>classical music</v>
      </c>
      <c r="S2549" s="9">
        <f t="shared" si="244"/>
        <v>40973.773182870369</v>
      </c>
      <c r="T2549" s="10">
        <f t="shared" si="245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40"/>
        <v>101.85</v>
      </c>
      <c r="P2550">
        <f t="shared" si="241"/>
        <v>165.16216216216216</v>
      </c>
      <c r="Q2550" t="str">
        <f t="shared" si="242"/>
        <v>music</v>
      </c>
      <c r="R2550" t="str">
        <f t="shared" si="243"/>
        <v>classical music</v>
      </c>
      <c r="S2550" s="9">
        <f t="shared" si="244"/>
        <v>42618.625428240746</v>
      </c>
      <c r="T2550" s="10">
        <f t="shared" si="245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40"/>
        <v>102.80254777070064</v>
      </c>
      <c r="P2551">
        <f t="shared" si="241"/>
        <v>43.621621621621621</v>
      </c>
      <c r="Q2551" t="str">
        <f t="shared" si="242"/>
        <v>music</v>
      </c>
      <c r="R2551" t="str">
        <f t="shared" si="243"/>
        <v>classical music</v>
      </c>
      <c r="S2551" s="9">
        <f t="shared" si="244"/>
        <v>41390.757754629631</v>
      </c>
      <c r="T2551" s="10">
        <f t="shared" si="245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40"/>
        <v>100.84615384615385</v>
      </c>
      <c r="P2552">
        <f t="shared" si="241"/>
        <v>43.7</v>
      </c>
      <c r="Q2552" t="str">
        <f t="shared" si="242"/>
        <v>music</v>
      </c>
      <c r="R2552" t="str">
        <f t="shared" si="243"/>
        <v>classical music</v>
      </c>
      <c r="S2552" s="9">
        <f t="shared" si="244"/>
        <v>42228.634328703702</v>
      </c>
      <c r="T2552" s="10">
        <f t="shared" si="245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40"/>
        <v>102.73469387755102</v>
      </c>
      <c r="P2553">
        <f t="shared" si="241"/>
        <v>67.419642857142861</v>
      </c>
      <c r="Q2553" t="str">
        <f t="shared" si="242"/>
        <v>music</v>
      </c>
      <c r="R2553" t="str">
        <f t="shared" si="243"/>
        <v>classical music</v>
      </c>
      <c r="S2553" s="9">
        <f t="shared" si="244"/>
        <v>40961.252141203702</v>
      </c>
      <c r="T2553" s="10">
        <f t="shared" si="245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40"/>
        <v>106.5</v>
      </c>
      <c r="P2554">
        <f t="shared" si="241"/>
        <v>177.5</v>
      </c>
      <c r="Q2554" t="str">
        <f t="shared" si="242"/>
        <v>music</v>
      </c>
      <c r="R2554" t="str">
        <f t="shared" si="243"/>
        <v>classical music</v>
      </c>
      <c r="S2554" s="9">
        <f t="shared" si="244"/>
        <v>42769.809965277775</v>
      </c>
      <c r="T2554" s="10">
        <f t="shared" si="245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40"/>
        <v>155.53333333333333</v>
      </c>
      <c r="P2555">
        <f t="shared" si="241"/>
        <v>38.883333333333333</v>
      </c>
      <c r="Q2555" t="str">
        <f t="shared" si="242"/>
        <v>music</v>
      </c>
      <c r="R2555" t="str">
        <f t="shared" si="243"/>
        <v>classical music</v>
      </c>
      <c r="S2555" s="9">
        <f t="shared" si="244"/>
        <v>41113.199155092596</v>
      </c>
      <c r="T2555" s="10">
        <f t="shared" si="245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40"/>
        <v>122.8</v>
      </c>
      <c r="P2556">
        <f t="shared" si="241"/>
        <v>54.985074626865675</v>
      </c>
      <c r="Q2556" t="str">
        <f t="shared" si="242"/>
        <v>music</v>
      </c>
      <c r="R2556" t="str">
        <f t="shared" si="243"/>
        <v>classical music</v>
      </c>
      <c r="S2556" s="9">
        <f t="shared" si="244"/>
        <v>42125.078275462962</v>
      </c>
      <c r="T2556" s="10">
        <f t="shared" si="245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40"/>
        <v>107.35</v>
      </c>
      <c r="P2557">
        <f t="shared" si="241"/>
        <v>61.342857142857142</v>
      </c>
      <c r="Q2557" t="str">
        <f t="shared" si="242"/>
        <v>music</v>
      </c>
      <c r="R2557" t="str">
        <f t="shared" si="243"/>
        <v>classical music</v>
      </c>
      <c r="S2557" s="9">
        <f t="shared" si="244"/>
        <v>41026.655011574076</v>
      </c>
      <c r="T2557" s="10">
        <f t="shared" si="245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40"/>
        <v>105.50335570469798</v>
      </c>
      <c r="P2558">
        <f t="shared" si="241"/>
        <v>23.117647058823529</v>
      </c>
      <c r="Q2558" t="str">
        <f t="shared" si="242"/>
        <v>music</v>
      </c>
      <c r="R2558" t="str">
        <f t="shared" si="243"/>
        <v>classical music</v>
      </c>
      <c r="S2558" s="9">
        <f t="shared" si="244"/>
        <v>41222.991400462961</v>
      </c>
      <c r="T2558" s="10">
        <f t="shared" si="245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40"/>
        <v>118.44444444444444</v>
      </c>
      <c r="P2559">
        <f t="shared" si="241"/>
        <v>29.611111111111111</v>
      </c>
      <c r="Q2559" t="str">
        <f t="shared" si="242"/>
        <v>music</v>
      </c>
      <c r="R2559" t="str">
        <f t="shared" si="243"/>
        <v>classical music</v>
      </c>
      <c r="S2559" s="9">
        <f t="shared" si="244"/>
        <v>41744.745208333334</v>
      </c>
      <c r="T2559" s="10">
        <f t="shared" si="245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40"/>
        <v>108.88</v>
      </c>
      <c r="P2560">
        <f t="shared" si="241"/>
        <v>75.611111111111114</v>
      </c>
      <c r="Q2560" t="str">
        <f t="shared" si="242"/>
        <v>music</v>
      </c>
      <c r="R2560" t="str">
        <f t="shared" si="243"/>
        <v>classical music</v>
      </c>
      <c r="S2560" s="9">
        <f t="shared" si="244"/>
        <v>42093.860023148154</v>
      </c>
      <c r="T2560" s="10">
        <f t="shared" si="245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40"/>
        <v>111.25</v>
      </c>
      <c r="P2561">
        <f t="shared" si="241"/>
        <v>35.6</v>
      </c>
      <c r="Q2561" t="str">
        <f t="shared" si="242"/>
        <v>music</v>
      </c>
      <c r="R2561" t="str">
        <f t="shared" si="243"/>
        <v>classical music</v>
      </c>
      <c r="S2561" s="9">
        <f t="shared" si="244"/>
        <v>40829.873657407406</v>
      </c>
      <c r="T2561" s="10">
        <f t="shared" si="245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40"/>
        <v>100.1</v>
      </c>
      <c r="P2562">
        <f t="shared" si="241"/>
        <v>143</v>
      </c>
      <c r="Q2562" t="str">
        <f t="shared" si="242"/>
        <v>music</v>
      </c>
      <c r="R2562" t="str">
        <f t="shared" si="243"/>
        <v>classical music</v>
      </c>
      <c r="S2562" s="9">
        <f t="shared" si="244"/>
        <v>42039.951087962967</v>
      </c>
      <c r="T2562" s="10">
        <f t="shared" si="245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9">
        <f t="shared" si="244"/>
        <v>42260.528807870374</v>
      </c>
      <c r="T2563" s="10">
        <f t="shared" si="245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ref="O2594:O2657" si="246">E2594/D2594*100</f>
        <v>0.16666666666666669</v>
      </c>
      <c r="P2594">
        <f t="shared" ref="P2594:P2657" si="247">E2594/L2594</f>
        <v>50</v>
      </c>
      <c r="Q2594" t="str">
        <f t="shared" ref="Q2594:Q2657" si="248">LEFT(N2594,FIND("/",N2594)-1)</f>
        <v>food</v>
      </c>
      <c r="R2594" t="str">
        <f t="shared" ref="R2594:R2657" si="249">RIGHT(N2594,LEN(N2594)-FIND("/",N2594))</f>
        <v>food trucks</v>
      </c>
      <c r="S2594" s="9">
        <f t="shared" ref="S2594:S2657" si="250">(((J2594/60)/60)/24)+DATE(1970,1,1)</f>
        <v>41887.801168981481</v>
      </c>
      <c r="T2594" s="10">
        <f t="shared" ref="T2594:T2657" si="251"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6"/>
        <v>0</v>
      </c>
      <c r="P2595" t="e">
        <f t="shared" si="247"/>
        <v>#DIV/0!</v>
      </c>
      <c r="Q2595" t="str">
        <f t="shared" si="248"/>
        <v>food</v>
      </c>
      <c r="R2595" t="str">
        <f t="shared" si="249"/>
        <v>food trucks</v>
      </c>
      <c r="S2595" s="9">
        <f t="shared" si="250"/>
        <v>42089.84520833334</v>
      </c>
      <c r="T2595" s="10">
        <f t="shared" si="25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6"/>
        <v>1.25E-3</v>
      </c>
      <c r="P2596">
        <f t="shared" si="247"/>
        <v>1</v>
      </c>
      <c r="Q2596" t="str">
        <f t="shared" si="248"/>
        <v>food</v>
      </c>
      <c r="R2596" t="str">
        <f t="shared" si="249"/>
        <v>food trucks</v>
      </c>
      <c r="S2596" s="9">
        <f t="shared" si="250"/>
        <v>41828.967916666668</v>
      </c>
      <c r="T2596" s="10">
        <f t="shared" si="25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6"/>
        <v>12.166666666666668</v>
      </c>
      <c r="P2597">
        <f t="shared" si="247"/>
        <v>96.05263157894737</v>
      </c>
      <c r="Q2597" t="str">
        <f t="shared" si="248"/>
        <v>food</v>
      </c>
      <c r="R2597" t="str">
        <f t="shared" si="249"/>
        <v>food trucks</v>
      </c>
      <c r="S2597" s="9">
        <f t="shared" si="250"/>
        <v>42760.244212962964</v>
      </c>
      <c r="T2597" s="10">
        <f t="shared" si="25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6"/>
        <v>23.588571428571427</v>
      </c>
      <c r="P2598">
        <f t="shared" si="247"/>
        <v>305.77777777777777</v>
      </c>
      <c r="Q2598" t="str">
        <f t="shared" si="248"/>
        <v>food</v>
      </c>
      <c r="R2598" t="str">
        <f t="shared" si="249"/>
        <v>food trucks</v>
      </c>
      <c r="S2598" s="9">
        <f t="shared" si="250"/>
        <v>41828.664456018516</v>
      </c>
      <c r="T2598" s="10">
        <f t="shared" si="25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6"/>
        <v>5.6666666666666661</v>
      </c>
      <c r="P2599">
        <f t="shared" si="247"/>
        <v>12.142857142857142</v>
      </c>
      <c r="Q2599" t="str">
        <f t="shared" si="248"/>
        <v>food</v>
      </c>
      <c r="R2599" t="str">
        <f t="shared" si="249"/>
        <v>food trucks</v>
      </c>
      <c r="S2599" s="9">
        <f t="shared" si="250"/>
        <v>42510.341631944444</v>
      </c>
      <c r="T2599" s="10">
        <f t="shared" si="25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6"/>
        <v>39</v>
      </c>
      <c r="P2600">
        <f t="shared" si="247"/>
        <v>83.571428571428569</v>
      </c>
      <c r="Q2600" t="str">
        <f t="shared" si="248"/>
        <v>food</v>
      </c>
      <c r="R2600" t="str">
        <f t="shared" si="249"/>
        <v>food trucks</v>
      </c>
      <c r="S2600" s="9">
        <f t="shared" si="250"/>
        <v>42240.840289351851</v>
      </c>
      <c r="T2600" s="10">
        <f t="shared" si="25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6"/>
        <v>0.99546510341776351</v>
      </c>
      <c r="P2601">
        <f t="shared" si="247"/>
        <v>18</v>
      </c>
      <c r="Q2601" t="str">
        <f t="shared" si="248"/>
        <v>food</v>
      </c>
      <c r="R2601" t="str">
        <f t="shared" si="249"/>
        <v>food trucks</v>
      </c>
      <c r="S2601" s="9">
        <f t="shared" si="250"/>
        <v>41809.754016203704</v>
      </c>
      <c r="T2601" s="10">
        <f t="shared" si="25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6"/>
        <v>6.9320000000000004</v>
      </c>
      <c r="P2602">
        <f t="shared" si="247"/>
        <v>115.53333333333333</v>
      </c>
      <c r="Q2602" t="str">
        <f t="shared" si="248"/>
        <v>food</v>
      </c>
      <c r="R2602" t="str">
        <f t="shared" si="249"/>
        <v>food trucks</v>
      </c>
      <c r="S2602" s="9">
        <f t="shared" si="250"/>
        <v>42394.900462962964</v>
      </c>
      <c r="T2602" s="10">
        <f t="shared" si="25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6"/>
        <v>661.4</v>
      </c>
      <c r="P2603">
        <f t="shared" si="247"/>
        <v>21.900662251655628</v>
      </c>
      <c r="Q2603" t="str">
        <f t="shared" si="248"/>
        <v>technology</v>
      </c>
      <c r="R2603" t="str">
        <f t="shared" si="249"/>
        <v>space exploration</v>
      </c>
      <c r="S2603" s="9">
        <f t="shared" si="250"/>
        <v>41150.902187499996</v>
      </c>
      <c r="T2603" s="10">
        <f t="shared" si="25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6"/>
        <v>326.0916666666667</v>
      </c>
      <c r="P2604">
        <f t="shared" si="247"/>
        <v>80.022494887525568</v>
      </c>
      <c r="Q2604" t="str">
        <f t="shared" si="248"/>
        <v>technology</v>
      </c>
      <c r="R2604" t="str">
        <f t="shared" si="249"/>
        <v>space exploration</v>
      </c>
      <c r="S2604" s="9">
        <f t="shared" si="250"/>
        <v>41915.747314814813</v>
      </c>
      <c r="T2604" s="10">
        <f t="shared" si="25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6"/>
        <v>101.48571428571429</v>
      </c>
      <c r="P2605">
        <f t="shared" si="247"/>
        <v>35.520000000000003</v>
      </c>
      <c r="Q2605" t="str">
        <f t="shared" si="248"/>
        <v>technology</v>
      </c>
      <c r="R2605" t="str">
        <f t="shared" si="249"/>
        <v>space exploration</v>
      </c>
      <c r="S2605" s="9">
        <f t="shared" si="250"/>
        <v>41617.912662037037</v>
      </c>
      <c r="T2605" s="10">
        <f t="shared" si="25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6"/>
        <v>104.21799999999999</v>
      </c>
      <c r="P2606">
        <f t="shared" si="247"/>
        <v>64.933333333333323</v>
      </c>
      <c r="Q2606" t="str">
        <f t="shared" si="248"/>
        <v>technology</v>
      </c>
      <c r="R2606" t="str">
        <f t="shared" si="249"/>
        <v>space exploration</v>
      </c>
      <c r="S2606" s="9">
        <f t="shared" si="250"/>
        <v>40998.051192129627</v>
      </c>
      <c r="T2606" s="10">
        <f t="shared" si="25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6"/>
        <v>107.42157000000002</v>
      </c>
      <c r="P2607">
        <f t="shared" si="247"/>
        <v>60.965703745743475</v>
      </c>
      <c r="Q2607" t="str">
        <f t="shared" si="248"/>
        <v>technology</v>
      </c>
      <c r="R2607" t="str">
        <f t="shared" si="249"/>
        <v>space exploration</v>
      </c>
      <c r="S2607" s="9">
        <f t="shared" si="250"/>
        <v>42508.541550925926</v>
      </c>
      <c r="T2607" s="10">
        <f t="shared" si="25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6"/>
        <v>110.05454545454545</v>
      </c>
      <c r="P2608">
        <f t="shared" si="247"/>
        <v>31.444155844155844</v>
      </c>
      <c r="Q2608" t="str">
        <f t="shared" si="248"/>
        <v>technology</v>
      </c>
      <c r="R2608" t="str">
        <f t="shared" si="249"/>
        <v>space exploration</v>
      </c>
      <c r="S2608" s="9">
        <f t="shared" si="250"/>
        <v>41726.712754629632</v>
      </c>
      <c r="T2608" s="10">
        <f t="shared" si="25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6"/>
        <v>407.7</v>
      </c>
      <c r="P2609">
        <f t="shared" si="247"/>
        <v>81.949748743718587</v>
      </c>
      <c r="Q2609" t="str">
        <f t="shared" si="248"/>
        <v>technology</v>
      </c>
      <c r="R2609" t="str">
        <f t="shared" si="249"/>
        <v>space exploration</v>
      </c>
      <c r="S2609" s="9">
        <f t="shared" si="250"/>
        <v>42184.874675925923</v>
      </c>
      <c r="T2609" s="10">
        <f t="shared" si="25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6"/>
        <v>223.92500000000001</v>
      </c>
      <c r="P2610">
        <f t="shared" si="247"/>
        <v>58.92763157894737</v>
      </c>
      <c r="Q2610" t="str">
        <f t="shared" si="248"/>
        <v>technology</v>
      </c>
      <c r="R2610" t="str">
        <f t="shared" si="249"/>
        <v>space exploration</v>
      </c>
      <c r="S2610" s="9">
        <f t="shared" si="250"/>
        <v>42767.801712962959</v>
      </c>
      <c r="T2610" s="10">
        <f t="shared" si="25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6"/>
        <v>303.80111428571428</v>
      </c>
      <c r="P2611">
        <f t="shared" si="247"/>
        <v>157.29347633136095</v>
      </c>
      <c r="Q2611" t="str">
        <f t="shared" si="248"/>
        <v>technology</v>
      </c>
      <c r="R2611" t="str">
        <f t="shared" si="249"/>
        <v>space exploration</v>
      </c>
      <c r="S2611" s="9">
        <f t="shared" si="250"/>
        <v>41075.237858796296</v>
      </c>
      <c r="T2611" s="10">
        <f t="shared" si="25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6"/>
        <v>141.3251043268175</v>
      </c>
      <c r="P2612">
        <f t="shared" si="247"/>
        <v>55.758509532062391</v>
      </c>
      <c r="Q2612" t="str">
        <f t="shared" si="248"/>
        <v>technology</v>
      </c>
      <c r="R2612" t="str">
        <f t="shared" si="249"/>
        <v>space exploration</v>
      </c>
      <c r="S2612" s="9">
        <f t="shared" si="250"/>
        <v>42564.881076388891</v>
      </c>
      <c r="T2612" s="10">
        <f t="shared" si="25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6"/>
        <v>2790.6363636363635</v>
      </c>
      <c r="P2613">
        <f t="shared" si="247"/>
        <v>83.802893802893806</v>
      </c>
      <c r="Q2613" t="str">
        <f t="shared" si="248"/>
        <v>technology</v>
      </c>
      <c r="R2613" t="str">
        <f t="shared" si="249"/>
        <v>space exploration</v>
      </c>
      <c r="S2613" s="9">
        <f t="shared" si="250"/>
        <v>42704.335810185185</v>
      </c>
      <c r="T2613" s="10">
        <f t="shared" si="25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6"/>
        <v>171.76130000000001</v>
      </c>
      <c r="P2614">
        <f t="shared" si="247"/>
        <v>58.422210884353746</v>
      </c>
      <c r="Q2614" t="str">
        <f t="shared" si="248"/>
        <v>technology</v>
      </c>
      <c r="R2614" t="str">
        <f t="shared" si="249"/>
        <v>space exploration</v>
      </c>
      <c r="S2614" s="9">
        <f t="shared" si="250"/>
        <v>41982.143171296295</v>
      </c>
      <c r="T2614" s="10">
        <f t="shared" si="25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6"/>
        <v>101.01333333333334</v>
      </c>
      <c r="P2615">
        <f t="shared" si="247"/>
        <v>270.57142857142856</v>
      </c>
      <c r="Q2615" t="str">
        <f t="shared" si="248"/>
        <v>technology</v>
      </c>
      <c r="R2615" t="str">
        <f t="shared" si="249"/>
        <v>space exploration</v>
      </c>
      <c r="S2615" s="9">
        <f t="shared" si="250"/>
        <v>41143.81821759259</v>
      </c>
      <c r="T2615" s="10">
        <f t="shared" si="25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6"/>
        <v>102</v>
      </c>
      <c r="P2616">
        <f t="shared" si="247"/>
        <v>107.1</v>
      </c>
      <c r="Q2616" t="str">
        <f t="shared" si="248"/>
        <v>technology</v>
      </c>
      <c r="R2616" t="str">
        <f t="shared" si="249"/>
        <v>space exploration</v>
      </c>
      <c r="S2616" s="9">
        <f t="shared" si="250"/>
        <v>41730.708472222221</v>
      </c>
      <c r="T2616" s="10">
        <f t="shared" si="25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6"/>
        <v>169.76511744127936</v>
      </c>
      <c r="P2617">
        <f t="shared" si="247"/>
        <v>47.180555555555557</v>
      </c>
      <c r="Q2617" t="str">
        <f t="shared" si="248"/>
        <v>technology</v>
      </c>
      <c r="R2617" t="str">
        <f t="shared" si="249"/>
        <v>space exploration</v>
      </c>
      <c r="S2617" s="9">
        <f t="shared" si="250"/>
        <v>42453.49726851852</v>
      </c>
      <c r="T2617" s="10">
        <f t="shared" si="25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6"/>
        <v>114.53400000000001</v>
      </c>
      <c r="P2618">
        <f t="shared" si="247"/>
        <v>120.30882352941177</v>
      </c>
      <c r="Q2618" t="str">
        <f t="shared" si="248"/>
        <v>technology</v>
      </c>
      <c r="R2618" t="str">
        <f t="shared" si="249"/>
        <v>space exploration</v>
      </c>
      <c r="S2618" s="9">
        <f t="shared" si="250"/>
        <v>42211.99454861111</v>
      </c>
      <c r="T2618" s="10">
        <f t="shared" si="25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6"/>
        <v>877.6</v>
      </c>
      <c r="P2619">
        <f t="shared" si="247"/>
        <v>27.59748427672956</v>
      </c>
      <c r="Q2619" t="str">
        <f t="shared" si="248"/>
        <v>technology</v>
      </c>
      <c r="R2619" t="str">
        <f t="shared" si="249"/>
        <v>space exploration</v>
      </c>
      <c r="S2619" s="9">
        <f t="shared" si="250"/>
        <v>41902.874432870369</v>
      </c>
      <c r="T2619" s="10">
        <f t="shared" si="25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6"/>
        <v>105.38666666666667</v>
      </c>
      <c r="P2620">
        <f t="shared" si="247"/>
        <v>205.2987012987013</v>
      </c>
      <c r="Q2620" t="str">
        <f t="shared" si="248"/>
        <v>technology</v>
      </c>
      <c r="R2620" t="str">
        <f t="shared" si="249"/>
        <v>space exploration</v>
      </c>
      <c r="S2620" s="9">
        <f t="shared" si="250"/>
        <v>42279.792372685188</v>
      </c>
      <c r="T2620" s="10">
        <f t="shared" si="25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6"/>
        <v>188.39999999999998</v>
      </c>
      <c r="P2621">
        <f t="shared" si="247"/>
        <v>35.547169811320757</v>
      </c>
      <c r="Q2621" t="str">
        <f t="shared" si="248"/>
        <v>technology</v>
      </c>
      <c r="R2621" t="str">
        <f t="shared" si="249"/>
        <v>space exploration</v>
      </c>
      <c r="S2621" s="9">
        <f t="shared" si="250"/>
        <v>42273.884305555555</v>
      </c>
      <c r="T2621" s="10">
        <f t="shared" si="25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6"/>
        <v>143.65230769230772</v>
      </c>
      <c r="P2622">
        <f t="shared" si="247"/>
        <v>74.639488409272587</v>
      </c>
      <c r="Q2622" t="str">
        <f t="shared" si="248"/>
        <v>technology</v>
      </c>
      <c r="R2622" t="str">
        <f t="shared" si="249"/>
        <v>space exploration</v>
      </c>
      <c r="S2622" s="9">
        <f t="shared" si="250"/>
        <v>42251.16715277778</v>
      </c>
      <c r="T2622" s="10">
        <f t="shared" si="25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6"/>
        <v>145.88</v>
      </c>
      <c r="P2623">
        <f t="shared" si="247"/>
        <v>47.058064516129029</v>
      </c>
      <c r="Q2623" t="str">
        <f t="shared" si="248"/>
        <v>technology</v>
      </c>
      <c r="R2623" t="str">
        <f t="shared" si="249"/>
        <v>space exploration</v>
      </c>
      <c r="S2623" s="9">
        <f t="shared" si="250"/>
        <v>42115.74754629629</v>
      </c>
      <c r="T2623" s="10">
        <f t="shared" si="25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6"/>
        <v>131.184</v>
      </c>
      <c r="P2624">
        <f t="shared" si="247"/>
        <v>26.591351351351353</v>
      </c>
      <c r="Q2624" t="str">
        <f t="shared" si="248"/>
        <v>technology</v>
      </c>
      <c r="R2624" t="str">
        <f t="shared" si="249"/>
        <v>space exploration</v>
      </c>
      <c r="S2624" s="9">
        <f t="shared" si="250"/>
        <v>42689.74324074074</v>
      </c>
      <c r="T2624" s="10">
        <f t="shared" si="25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6"/>
        <v>113.99999999999999</v>
      </c>
      <c r="P2625">
        <f t="shared" si="247"/>
        <v>36.774193548387096</v>
      </c>
      <c r="Q2625" t="str">
        <f t="shared" si="248"/>
        <v>technology</v>
      </c>
      <c r="R2625" t="str">
        <f t="shared" si="249"/>
        <v>space exploration</v>
      </c>
      <c r="S2625" s="9">
        <f t="shared" si="250"/>
        <v>42692.256550925929</v>
      </c>
      <c r="T2625" s="10">
        <f t="shared" si="25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6"/>
        <v>1379.4206249999997</v>
      </c>
      <c r="P2626">
        <f t="shared" si="247"/>
        <v>31.820544982698959</v>
      </c>
      <c r="Q2626" t="str">
        <f t="shared" si="248"/>
        <v>technology</v>
      </c>
      <c r="R2626" t="str">
        <f t="shared" si="249"/>
        <v>space exploration</v>
      </c>
      <c r="S2626" s="9">
        <f t="shared" si="250"/>
        <v>41144.42155092593</v>
      </c>
      <c r="T2626" s="10">
        <f t="shared" si="25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si="250"/>
        <v>42658.810277777782</v>
      </c>
      <c r="T2627" s="10">
        <f t="shared" si="251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ref="O2658:O2721" si="252">E2658/D2658*100</f>
        <v>11.436666666666667</v>
      </c>
      <c r="P2658">
        <f t="shared" ref="P2658:P2721" si="253">E2658/L2658</f>
        <v>112.86184210526316</v>
      </c>
      <c r="Q2658" t="str">
        <f t="shared" ref="Q2658:Q2721" si="254">LEFT(N2658,FIND("/",N2658)-1)</f>
        <v>technology</v>
      </c>
      <c r="R2658" t="str">
        <f t="shared" ref="R2658:R2721" si="255">RIGHT(N2658,LEN(N2658)-FIND("/",N2658))</f>
        <v>space exploration</v>
      </c>
      <c r="S2658" s="9">
        <f t="shared" ref="S2658:S2721" si="256">(((J2658/60)/60)/24)+DATE(1970,1,1)</f>
        <v>42767.688518518517</v>
      </c>
      <c r="T2658" s="10">
        <f t="shared" ref="T2658:T2721" si="257"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2"/>
        <v>18.737933333333334</v>
      </c>
      <c r="P2659">
        <f t="shared" si="253"/>
        <v>95.277627118644077</v>
      </c>
      <c r="Q2659" t="str">
        <f t="shared" si="254"/>
        <v>technology</v>
      </c>
      <c r="R2659" t="str">
        <f t="shared" si="255"/>
        <v>space exploration</v>
      </c>
      <c r="S2659" s="9">
        <f t="shared" si="256"/>
        <v>42551.928854166668</v>
      </c>
      <c r="T2659" s="10">
        <f t="shared" si="25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2"/>
        <v>9.285714285714286E-2</v>
      </c>
      <c r="P2660">
        <f t="shared" si="253"/>
        <v>22.75</v>
      </c>
      <c r="Q2660" t="str">
        <f t="shared" si="254"/>
        <v>technology</v>
      </c>
      <c r="R2660" t="str">
        <f t="shared" si="255"/>
        <v>space exploration</v>
      </c>
      <c r="S2660" s="9">
        <f t="shared" si="256"/>
        <v>42551.884189814817</v>
      </c>
      <c r="T2660" s="10">
        <f t="shared" si="25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2"/>
        <v>2.7204081632653061</v>
      </c>
      <c r="P2661">
        <f t="shared" si="253"/>
        <v>133.30000000000001</v>
      </c>
      <c r="Q2661" t="str">
        <f t="shared" si="254"/>
        <v>technology</v>
      </c>
      <c r="R2661" t="str">
        <f t="shared" si="255"/>
        <v>space exploration</v>
      </c>
      <c r="S2661" s="9">
        <f t="shared" si="256"/>
        <v>42082.069560185191</v>
      </c>
      <c r="T2661" s="10">
        <f t="shared" si="25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2"/>
        <v>9.5000000000000001E-2</v>
      </c>
      <c r="P2662">
        <f t="shared" si="253"/>
        <v>3.8</v>
      </c>
      <c r="Q2662" t="str">
        <f t="shared" si="254"/>
        <v>technology</v>
      </c>
      <c r="R2662" t="str">
        <f t="shared" si="255"/>
        <v>space exploration</v>
      </c>
      <c r="S2662" s="9">
        <f t="shared" si="256"/>
        <v>42272.713171296295</v>
      </c>
      <c r="T2662" s="10">
        <f t="shared" si="25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2"/>
        <v>102.89999999999999</v>
      </c>
      <c r="P2663">
        <f t="shared" si="253"/>
        <v>85.75</v>
      </c>
      <c r="Q2663" t="str">
        <f t="shared" si="254"/>
        <v>technology</v>
      </c>
      <c r="R2663" t="str">
        <f t="shared" si="255"/>
        <v>makerspaces</v>
      </c>
      <c r="S2663" s="9">
        <f t="shared" si="256"/>
        <v>41542.958449074074</v>
      </c>
      <c r="T2663" s="10">
        <f t="shared" si="25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2"/>
        <v>106.80000000000001</v>
      </c>
      <c r="P2664">
        <f t="shared" si="253"/>
        <v>267</v>
      </c>
      <c r="Q2664" t="str">
        <f t="shared" si="254"/>
        <v>technology</v>
      </c>
      <c r="R2664" t="str">
        <f t="shared" si="255"/>
        <v>makerspaces</v>
      </c>
      <c r="S2664" s="9">
        <f t="shared" si="256"/>
        <v>42207.746678240743</v>
      </c>
      <c r="T2664" s="10">
        <f t="shared" si="25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2"/>
        <v>104.59625</v>
      </c>
      <c r="P2665">
        <f t="shared" si="253"/>
        <v>373.55803571428572</v>
      </c>
      <c r="Q2665" t="str">
        <f t="shared" si="254"/>
        <v>technology</v>
      </c>
      <c r="R2665" t="str">
        <f t="shared" si="255"/>
        <v>makerspaces</v>
      </c>
      <c r="S2665" s="9">
        <f t="shared" si="256"/>
        <v>42222.622766203705</v>
      </c>
      <c r="T2665" s="10">
        <f t="shared" si="25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2"/>
        <v>103.42857142857143</v>
      </c>
      <c r="P2666">
        <f t="shared" si="253"/>
        <v>174.03846153846155</v>
      </c>
      <c r="Q2666" t="str">
        <f t="shared" si="254"/>
        <v>technology</v>
      </c>
      <c r="R2666" t="str">
        <f t="shared" si="255"/>
        <v>makerspaces</v>
      </c>
      <c r="S2666" s="9">
        <f t="shared" si="256"/>
        <v>42313.02542824074</v>
      </c>
      <c r="T2666" s="10">
        <f t="shared" si="25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2"/>
        <v>123.14285714285715</v>
      </c>
      <c r="P2667">
        <f t="shared" si="253"/>
        <v>93.695652173913047</v>
      </c>
      <c r="Q2667" t="str">
        <f t="shared" si="254"/>
        <v>technology</v>
      </c>
      <c r="R2667" t="str">
        <f t="shared" si="255"/>
        <v>makerspaces</v>
      </c>
      <c r="S2667" s="9">
        <f t="shared" si="256"/>
        <v>42083.895532407405</v>
      </c>
      <c r="T2667" s="10">
        <f t="shared" si="25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2"/>
        <v>159.29509999999999</v>
      </c>
      <c r="P2668">
        <f t="shared" si="253"/>
        <v>77.327718446601949</v>
      </c>
      <c r="Q2668" t="str">
        <f t="shared" si="254"/>
        <v>technology</v>
      </c>
      <c r="R2668" t="str">
        <f t="shared" si="255"/>
        <v>makerspaces</v>
      </c>
      <c r="S2668" s="9">
        <f t="shared" si="256"/>
        <v>42235.764340277776</v>
      </c>
      <c r="T2668" s="10">
        <f t="shared" si="25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2"/>
        <v>110.66666666666667</v>
      </c>
      <c r="P2669">
        <f t="shared" si="253"/>
        <v>92.222222222222229</v>
      </c>
      <c r="Q2669" t="str">
        <f t="shared" si="254"/>
        <v>technology</v>
      </c>
      <c r="R2669" t="str">
        <f t="shared" si="255"/>
        <v>makerspaces</v>
      </c>
      <c r="S2669" s="9">
        <f t="shared" si="256"/>
        <v>42380.926111111112</v>
      </c>
      <c r="T2669" s="10">
        <f t="shared" si="25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2"/>
        <v>170.70000000000002</v>
      </c>
      <c r="P2670">
        <f t="shared" si="253"/>
        <v>60.964285714285715</v>
      </c>
      <c r="Q2670" t="str">
        <f t="shared" si="254"/>
        <v>technology</v>
      </c>
      <c r="R2670" t="str">
        <f t="shared" si="255"/>
        <v>makerspaces</v>
      </c>
      <c r="S2670" s="9">
        <f t="shared" si="256"/>
        <v>42275.588715277772</v>
      </c>
      <c r="T2670" s="10">
        <f t="shared" si="25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2"/>
        <v>125.125</v>
      </c>
      <c r="P2671">
        <f t="shared" si="253"/>
        <v>91</v>
      </c>
      <c r="Q2671" t="str">
        <f t="shared" si="254"/>
        <v>technology</v>
      </c>
      <c r="R2671" t="str">
        <f t="shared" si="255"/>
        <v>makerspaces</v>
      </c>
      <c r="S2671" s="9">
        <f t="shared" si="256"/>
        <v>42319.035833333335</v>
      </c>
      <c r="T2671" s="10">
        <f t="shared" si="25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2"/>
        <v>6.4158609339642041</v>
      </c>
      <c r="P2672">
        <f t="shared" si="253"/>
        <v>41.583333333333336</v>
      </c>
      <c r="Q2672" t="str">
        <f t="shared" si="254"/>
        <v>technology</v>
      </c>
      <c r="R2672" t="str">
        <f t="shared" si="255"/>
        <v>makerspaces</v>
      </c>
      <c r="S2672" s="9">
        <f t="shared" si="256"/>
        <v>41821.020601851851</v>
      </c>
      <c r="T2672" s="10">
        <f t="shared" si="25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2"/>
        <v>11.343999999999999</v>
      </c>
      <c r="P2673">
        <f t="shared" si="253"/>
        <v>33.761904761904759</v>
      </c>
      <c r="Q2673" t="str">
        <f t="shared" si="254"/>
        <v>technology</v>
      </c>
      <c r="R2673" t="str">
        <f t="shared" si="255"/>
        <v>makerspaces</v>
      </c>
      <c r="S2673" s="9">
        <f t="shared" si="256"/>
        <v>41962.749027777783</v>
      </c>
      <c r="T2673" s="10">
        <f t="shared" si="25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2"/>
        <v>33.19</v>
      </c>
      <c r="P2674">
        <f t="shared" si="253"/>
        <v>70.61702127659575</v>
      </c>
      <c r="Q2674" t="str">
        <f t="shared" si="254"/>
        <v>technology</v>
      </c>
      <c r="R2674" t="str">
        <f t="shared" si="255"/>
        <v>makerspaces</v>
      </c>
      <c r="S2674" s="9">
        <f t="shared" si="256"/>
        <v>42344.884143518517</v>
      </c>
      <c r="T2674" s="10">
        <f t="shared" si="25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2"/>
        <v>27.58</v>
      </c>
      <c r="P2675">
        <f t="shared" si="253"/>
        <v>167.15151515151516</v>
      </c>
      <c r="Q2675" t="str">
        <f t="shared" si="254"/>
        <v>technology</v>
      </c>
      <c r="R2675" t="str">
        <f t="shared" si="255"/>
        <v>makerspaces</v>
      </c>
      <c r="S2675" s="9">
        <f t="shared" si="256"/>
        <v>41912.541655092595</v>
      </c>
      <c r="T2675" s="10">
        <f t="shared" si="25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2"/>
        <v>62.839999999999996</v>
      </c>
      <c r="P2676">
        <f t="shared" si="253"/>
        <v>128.61988304093566</v>
      </c>
      <c r="Q2676" t="str">
        <f t="shared" si="254"/>
        <v>technology</v>
      </c>
      <c r="R2676" t="str">
        <f t="shared" si="255"/>
        <v>makerspaces</v>
      </c>
      <c r="S2676" s="9">
        <f t="shared" si="256"/>
        <v>42529.632754629631</v>
      </c>
      <c r="T2676" s="10">
        <f t="shared" si="25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2"/>
        <v>7.5880000000000001</v>
      </c>
      <c r="P2677">
        <f t="shared" si="253"/>
        <v>65.41379310344827</v>
      </c>
      <c r="Q2677" t="str">
        <f t="shared" si="254"/>
        <v>technology</v>
      </c>
      <c r="R2677" t="str">
        <f t="shared" si="255"/>
        <v>makerspaces</v>
      </c>
      <c r="S2677" s="9">
        <f t="shared" si="256"/>
        <v>41923.857511574075</v>
      </c>
      <c r="T2677" s="10">
        <f t="shared" si="25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2"/>
        <v>50.38095238095238</v>
      </c>
      <c r="P2678">
        <f t="shared" si="253"/>
        <v>117.55555555555556</v>
      </c>
      <c r="Q2678" t="str">
        <f t="shared" si="254"/>
        <v>technology</v>
      </c>
      <c r="R2678" t="str">
        <f t="shared" si="255"/>
        <v>makerspaces</v>
      </c>
      <c r="S2678" s="9">
        <f t="shared" si="256"/>
        <v>42482.624699074076</v>
      </c>
      <c r="T2678" s="10">
        <f t="shared" si="25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2"/>
        <v>17.512820512820511</v>
      </c>
      <c r="P2679">
        <f t="shared" si="253"/>
        <v>126.48148148148148</v>
      </c>
      <c r="Q2679" t="str">
        <f t="shared" si="254"/>
        <v>technology</v>
      </c>
      <c r="R2679" t="str">
        <f t="shared" si="255"/>
        <v>makerspaces</v>
      </c>
      <c r="S2679" s="9">
        <f t="shared" si="256"/>
        <v>41793.029432870368</v>
      </c>
      <c r="T2679" s="10">
        <f t="shared" si="25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2"/>
        <v>1.375E-2</v>
      </c>
      <c r="P2680">
        <f t="shared" si="253"/>
        <v>550</v>
      </c>
      <c r="Q2680" t="str">
        <f t="shared" si="254"/>
        <v>technology</v>
      </c>
      <c r="R2680" t="str">
        <f t="shared" si="255"/>
        <v>makerspaces</v>
      </c>
      <c r="S2680" s="9">
        <f t="shared" si="256"/>
        <v>42241.798206018517</v>
      </c>
      <c r="T2680" s="10">
        <f t="shared" si="25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2"/>
        <v>0.33</v>
      </c>
      <c r="P2681">
        <f t="shared" si="253"/>
        <v>44</v>
      </c>
      <c r="Q2681" t="str">
        <f t="shared" si="254"/>
        <v>technology</v>
      </c>
      <c r="R2681" t="str">
        <f t="shared" si="255"/>
        <v>makerspaces</v>
      </c>
      <c r="S2681" s="9">
        <f t="shared" si="256"/>
        <v>42033.001087962963</v>
      </c>
      <c r="T2681" s="10">
        <f t="shared" si="25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2"/>
        <v>0.86250000000000004</v>
      </c>
      <c r="P2682">
        <f t="shared" si="253"/>
        <v>69</v>
      </c>
      <c r="Q2682" t="str">
        <f t="shared" si="254"/>
        <v>technology</v>
      </c>
      <c r="R2682" t="str">
        <f t="shared" si="255"/>
        <v>makerspaces</v>
      </c>
      <c r="S2682" s="9">
        <f t="shared" si="256"/>
        <v>42436.211701388893</v>
      </c>
      <c r="T2682" s="10">
        <f t="shared" si="25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2"/>
        <v>0.6875</v>
      </c>
      <c r="P2683">
        <f t="shared" si="253"/>
        <v>27.5</v>
      </c>
      <c r="Q2683" t="str">
        <f t="shared" si="254"/>
        <v>food</v>
      </c>
      <c r="R2683" t="str">
        <f t="shared" si="255"/>
        <v>food trucks</v>
      </c>
      <c r="S2683" s="9">
        <f t="shared" si="256"/>
        <v>41805.895254629628</v>
      </c>
      <c r="T2683" s="10">
        <f t="shared" si="25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2"/>
        <v>28.299999999999997</v>
      </c>
      <c r="P2684">
        <f t="shared" si="253"/>
        <v>84.9</v>
      </c>
      <c r="Q2684" t="str">
        <f t="shared" si="254"/>
        <v>food</v>
      </c>
      <c r="R2684" t="str">
        <f t="shared" si="255"/>
        <v>food trucks</v>
      </c>
      <c r="S2684" s="9">
        <f t="shared" si="256"/>
        <v>41932.871990740743</v>
      </c>
      <c r="T2684" s="10">
        <f t="shared" si="25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2"/>
        <v>0.24</v>
      </c>
      <c r="P2685">
        <f t="shared" si="253"/>
        <v>12</v>
      </c>
      <c r="Q2685" t="str">
        <f t="shared" si="254"/>
        <v>food</v>
      </c>
      <c r="R2685" t="str">
        <f t="shared" si="255"/>
        <v>food trucks</v>
      </c>
      <c r="S2685" s="9">
        <f t="shared" si="256"/>
        <v>42034.75509259259</v>
      </c>
      <c r="T2685" s="10">
        <f t="shared" si="25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2"/>
        <v>1.1428571428571428</v>
      </c>
      <c r="P2686">
        <f t="shared" si="253"/>
        <v>200</v>
      </c>
      <c r="Q2686" t="str">
        <f t="shared" si="254"/>
        <v>food</v>
      </c>
      <c r="R2686" t="str">
        <f t="shared" si="255"/>
        <v>food trucks</v>
      </c>
      <c r="S2686" s="9">
        <f t="shared" si="256"/>
        <v>41820.914641203701</v>
      </c>
      <c r="T2686" s="10">
        <f t="shared" si="25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2"/>
        <v>0.02</v>
      </c>
      <c r="P2687">
        <f t="shared" si="253"/>
        <v>10</v>
      </c>
      <c r="Q2687" t="str">
        <f t="shared" si="254"/>
        <v>food</v>
      </c>
      <c r="R2687" t="str">
        <f t="shared" si="255"/>
        <v>food trucks</v>
      </c>
      <c r="S2687" s="9">
        <f t="shared" si="256"/>
        <v>42061.69594907407</v>
      </c>
      <c r="T2687" s="10">
        <f t="shared" si="25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2"/>
        <v>0</v>
      </c>
      <c r="P2688" t="e">
        <f t="shared" si="253"/>
        <v>#DIV/0!</v>
      </c>
      <c r="Q2688" t="str">
        <f t="shared" si="254"/>
        <v>food</v>
      </c>
      <c r="R2688" t="str">
        <f t="shared" si="255"/>
        <v>food trucks</v>
      </c>
      <c r="S2688" s="9">
        <f t="shared" si="256"/>
        <v>41892.974803240737</v>
      </c>
      <c r="T2688" s="10">
        <f t="shared" si="25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2"/>
        <v>0</v>
      </c>
      <c r="P2689" t="e">
        <f t="shared" si="253"/>
        <v>#DIV/0!</v>
      </c>
      <c r="Q2689" t="str">
        <f t="shared" si="254"/>
        <v>food</v>
      </c>
      <c r="R2689" t="str">
        <f t="shared" si="255"/>
        <v>food trucks</v>
      </c>
      <c r="S2689" s="9">
        <f t="shared" si="256"/>
        <v>42154.64025462963</v>
      </c>
      <c r="T2689" s="10">
        <f t="shared" si="25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2"/>
        <v>0.14799999999999999</v>
      </c>
      <c r="P2690">
        <f t="shared" si="253"/>
        <v>5.2857142857142856</v>
      </c>
      <c r="Q2690" t="str">
        <f t="shared" si="254"/>
        <v>food</v>
      </c>
      <c r="R2690" t="str">
        <f t="shared" si="255"/>
        <v>food trucks</v>
      </c>
      <c r="S2690" s="9">
        <f t="shared" si="256"/>
        <v>42028.118865740747</v>
      </c>
      <c r="T2690" s="10">
        <f t="shared" si="25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si="256"/>
        <v>42551.961689814809</v>
      </c>
      <c r="T2691" s="10">
        <f t="shared" si="25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ref="O2722:O2785" si="258">E2722/D2722*100</f>
        <v>118.12400000000001</v>
      </c>
      <c r="P2722">
        <f t="shared" ref="P2722:P2785" si="259">E2722/L2722</f>
        <v>170.69942196531792</v>
      </c>
      <c r="Q2722" t="str">
        <f t="shared" ref="Q2722:Q2785" si="260">LEFT(N2722,FIND("/",N2722)-1)</f>
        <v>theater</v>
      </c>
      <c r="R2722" t="str">
        <f t="shared" ref="R2722:R2785" si="261">RIGHT(N2722,LEN(N2722)-FIND("/",N2722))</f>
        <v>spaces</v>
      </c>
      <c r="S2722" s="9">
        <f t="shared" ref="S2722:S2785" si="262">(((J2722/60)/60)/24)+DATE(1970,1,1)</f>
        <v>42655.465891203698</v>
      </c>
      <c r="T2722" s="10">
        <f t="shared" ref="T2722:T2785" si="263"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8"/>
        <v>1462</v>
      </c>
      <c r="P2723">
        <f t="shared" si="259"/>
        <v>40.762081784386616</v>
      </c>
      <c r="Q2723" t="str">
        <f t="shared" si="260"/>
        <v>technology</v>
      </c>
      <c r="R2723" t="str">
        <f t="shared" si="261"/>
        <v>hardware</v>
      </c>
      <c r="S2723" s="9">
        <f t="shared" si="262"/>
        <v>41493.543958333335</v>
      </c>
      <c r="T2723" s="10">
        <f t="shared" si="26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8"/>
        <v>252.54</v>
      </c>
      <c r="P2724">
        <f t="shared" si="259"/>
        <v>68.254054054054052</v>
      </c>
      <c r="Q2724" t="str">
        <f t="shared" si="260"/>
        <v>technology</v>
      </c>
      <c r="R2724" t="str">
        <f t="shared" si="261"/>
        <v>hardware</v>
      </c>
      <c r="S2724" s="9">
        <f t="shared" si="262"/>
        <v>42704.857094907406</v>
      </c>
      <c r="T2724" s="10">
        <f t="shared" si="26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8"/>
        <v>140.05000000000001</v>
      </c>
      <c r="P2725">
        <f t="shared" si="259"/>
        <v>95.48863636363636</v>
      </c>
      <c r="Q2725" t="str">
        <f t="shared" si="260"/>
        <v>technology</v>
      </c>
      <c r="R2725" t="str">
        <f t="shared" si="261"/>
        <v>hardware</v>
      </c>
      <c r="S2725" s="9">
        <f t="shared" si="262"/>
        <v>41944.83898148148</v>
      </c>
      <c r="T2725" s="10">
        <f t="shared" si="26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8"/>
        <v>296.87520259319291</v>
      </c>
      <c r="P2726">
        <f t="shared" si="259"/>
        <v>7.1902649656526005</v>
      </c>
      <c r="Q2726" t="str">
        <f t="shared" si="260"/>
        <v>technology</v>
      </c>
      <c r="R2726" t="str">
        <f t="shared" si="261"/>
        <v>hardware</v>
      </c>
      <c r="S2726" s="9">
        <f t="shared" si="262"/>
        <v>42199.32707175926</v>
      </c>
      <c r="T2726" s="10">
        <f t="shared" si="26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8"/>
        <v>144.54249999999999</v>
      </c>
      <c r="P2727">
        <f t="shared" si="259"/>
        <v>511.65486725663715</v>
      </c>
      <c r="Q2727" t="str">
        <f t="shared" si="260"/>
        <v>technology</v>
      </c>
      <c r="R2727" t="str">
        <f t="shared" si="261"/>
        <v>hardware</v>
      </c>
      <c r="S2727" s="9">
        <f t="shared" si="262"/>
        <v>42745.744618055556</v>
      </c>
      <c r="T2727" s="10">
        <f t="shared" si="26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8"/>
        <v>105.745</v>
      </c>
      <c r="P2728">
        <f t="shared" si="259"/>
        <v>261.74504950495049</v>
      </c>
      <c r="Q2728" t="str">
        <f t="shared" si="260"/>
        <v>technology</v>
      </c>
      <c r="R2728" t="str">
        <f t="shared" si="261"/>
        <v>hardware</v>
      </c>
      <c r="S2728" s="9">
        <f t="shared" si="262"/>
        <v>42452.579988425925</v>
      </c>
      <c r="T2728" s="10">
        <f t="shared" si="26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8"/>
        <v>493.21000000000004</v>
      </c>
      <c r="P2729">
        <f t="shared" si="259"/>
        <v>69.760961810466767</v>
      </c>
      <c r="Q2729" t="str">
        <f t="shared" si="260"/>
        <v>technology</v>
      </c>
      <c r="R2729" t="str">
        <f t="shared" si="261"/>
        <v>hardware</v>
      </c>
      <c r="S2729" s="9">
        <f t="shared" si="262"/>
        <v>42198.676655092597</v>
      </c>
      <c r="T2729" s="10">
        <f t="shared" si="26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8"/>
        <v>201.82666666666668</v>
      </c>
      <c r="P2730">
        <f t="shared" si="259"/>
        <v>77.229591836734699</v>
      </c>
      <c r="Q2730" t="str">
        <f t="shared" si="260"/>
        <v>technology</v>
      </c>
      <c r="R2730" t="str">
        <f t="shared" si="261"/>
        <v>hardware</v>
      </c>
      <c r="S2730" s="9">
        <f t="shared" si="262"/>
        <v>42333.59993055556</v>
      </c>
      <c r="T2730" s="10">
        <f t="shared" si="26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8"/>
        <v>104.44</v>
      </c>
      <c r="P2731">
        <f t="shared" si="259"/>
        <v>340.56521739130437</v>
      </c>
      <c r="Q2731" t="str">
        <f t="shared" si="260"/>
        <v>technology</v>
      </c>
      <c r="R2731" t="str">
        <f t="shared" si="261"/>
        <v>hardware</v>
      </c>
      <c r="S2731" s="9">
        <f t="shared" si="262"/>
        <v>42095.240706018521</v>
      </c>
      <c r="T2731" s="10">
        <f t="shared" si="26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8"/>
        <v>170.29262962962963</v>
      </c>
      <c r="P2732">
        <f t="shared" si="259"/>
        <v>67.417903225806455</v>
      </c>
      <c r="Q2732" t="str">
        <f t="shared" si="260"/>
        <v>technology</v>
      </c>
      <c r="R2732" t="str">
        <f t="shared" si="261"/>
        <v>hardware</v>
      </c>
      <c r="S2732" s="9">
        <f t="shared" si="262"/>
        <v>41351.541377314818</v>
      </c>
      <c r="T2732" s="10">
        <f t="shared" si="26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8"/>
        <v>104.30333333333333</v>
      </c>
      <c r="P2733">
        <f t="shared" si="259"/>
        <v>845.70270270270271</v>
      </c>
      <c r="Q2733" t="str">
        <f t="shared" si="260"/>
        <v>technology</v>
      </c>
      <c r="R2733" t="str">
        <f t="shared" si="261"/>
        <v>hardware</v>
      </c>
      <c r="S2733" s="9">
        <f t="shared" si="262"/>
        <v>41872.525717592594</v>
      </c>
      <c r="T2733" s="10">
        <f t="shared" si="26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8"/>
        <v>118.25000000000001</v>
      </c>
      <c r="P2734">
        <f t="shared" si="259"/>
        <v>97.191780821917803</v>
      </c>
      <c r="Q2734" t="str">
        <f t="shared" si="260"/>
        <v>technology</v>
      </c>
      <c r="R2734" t="str">
        <f t="shared" si="261"/>
        <v>hardware</v>
      </c>
      <c r="S2734" s="9">
        <f t="shared" si="262"/>
        <v>41389.808194444442</v>
      </c>
      <c r="T2734" s="10">
        <f t="shared" si="26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8"/>
        <v>107.538</v>
      </c>
      <c r="P2735">
        <f t="shared" si="259"/>
        <v>451.84033613445376</v>
      </c>
      <c r="Q2735" t="str">
        <f t="shared" si="260"/>
        <v>technology</v>
      </c>
      <c r="R2735" t="str">
        <f t="shared" si="261"/>
        <v>hardware</v>
      </c>
      <c r="S2735" s="9">
        <f t="shared" si="262"/>
        <v>42044.272847222222</v>
      </c>
      <c r="T2735" s="10">
        <f t="shared" si="26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8"/>
        <v>2260300</v>
      </c>
      <c r="P2736">
        <f t="shared" si="259"/>
        <v>138.66871165644173</v>
      </c>
      <c r="Q2736" t="str">
        <f t="shared" si="260"/>
        <v>technology</v>
      </c>
      <c r="R2736" t="str">
        <f t="shared" si="261"/>
        <v>hardware</v>
      </c>
      <c r="S2736" s="9">
        <f t="shared" si="262"/>
        <v>42626.668888888889</v>
      </c>
      <c r="T2736" s="10">
        <f t="shared" si="26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8"/>
        <v>978.13466666666682</v>
      </c>
      <c r="P2737">
        <f t="shared" si="259"/>
        <v>21.640147492625371</v>
      </c>
      <c r="Q2737" t="str">
        <f t="shared" si="260"/>
        <v>technology</v>
      </c>
      <c r="R2737" t="str">
        <f t="shared" si="261"/>
        <v>hardware</v>
      </c>
      <c r="S2737" s="9">
        <f t="shared" si="262"/>
        <v>41316.120949074073</v>
      </c>
      <c r="T2737" s="10">
        <f t="shared" si="26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8"/>
        <v>122.9</v>
      </c>
      <c r="P2738">
        <f t="shared" si="259"/>
        <v>169.51724137931035</v>
      </c>
      <c r="Q2738" t="str">
        <f t="shared" si="260"/>
        <v>technology</v>
      </c>
      <c r="R2738" t="str">
        <f t="shared" si="261"/>
        <v>hardware</v>
      </c>
      <c r="S2738" s="9">
        <f t="shared" si="262"/>
        <v>41722.666354166664</v>
      </c>
      <c r="T2738" s="10">
        <f t="shared" si="26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8"/>
        <v>246.0608</v>
      </c>
      <c r="P2739">
        <f t="shared" si="259"/>
        <v>161.88210526315791</v>
      </c>
      <c r="Q2739" t="str">
        <f t="shared" si="260"/>
        <v>technology</v>
      </c>
      <c r="R2739" t="str">
        <f t="shared" si="261"/>
        <v>hardware</v>
      </c>
      <c r="S2739" s="9">
        <f t="shared" si="262"/>
        <v>41611.917673611111</v>
      </c>
      <c r="T2739" s="10">
        <f t="shared" si="26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8"/>
        <v>147.94</v>
      </c>
      <c r="P2740">
        <f t="shared" si="259"/>
        <v>493.13333333333333</v>
      </c>
      <c r="Q2740" t="str">
        <f t="shared" si="260"/>
        <v>technology</v>
      </c>
      <c r="R2740" t="str">
        <f t="shared" si="261"/>
        <v>hardware</v>
      </c>
      <c r="S2740" s="9">
        <f t="shared" si="262"/>
        <v>42620.143564814818</v>
      </c>
      <c r="T2740" s="10">
        <f t="shared" si="26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8"/>
        <v>384.09090909090907</v>
      </c>
      <c r="P2741">
        <f t="shared" si="259"/>
        <v>22.120418848167539</v>
      </c>
      <c r="Q2741" t="str">
        <f t="shared" si="260"/>
        <v>technology</v>
      </c>
      <c r="R2741" t="str">
        <f t="shared" si="261"/>
        <v>hardware</v>
      </c>
      <c r="S2741" s="9">
        <f t="shared" si="262"/>
        <v>41719.887928240743</v>
      </c>
      <c r="T2741" s="10">
        <f t="shared" si="26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8"/>
        <v>103.33333333333334</v>
      </c>
      <c r="P2742">
        <f t="shared" si="259"/>
        <v>18.235294117647058</v>
      </c>
      <c r="Q2742" t="str">
        <f t="shared" si="260"/>
        <v>technology</v>
      </c>
      <c r="R2742" t="str">
        <f t="shared" si="261"/>
        <v>hardware</v>
      </c>
      <c r="S2742" s="9">
        <f t="shared" si="262"/>
        <v>42045.031851851847</v>
      </c>
      <c r="T2742" s="10">
        <f t="shared" si="26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8"/>
        <v>0.43750000000000006</v>
      </c>
      <c r="P2743">
        <f t="shared" si="259"/>
        <v>8.75</v>
      </c>
      <c r="Q2743" t="str">
        <f t="shared" si="260"/>
        <v>publishing</v>
      </c>
      <c r="R2743" t="str">
        <f t="shared" si="261"/>
        <v>children's books</v>
      </c>
      <c r="S2743" s="9">
        <f t="shared" si="262"/>
        <v>41911.657430555555</v>
      </c>
      <c r="T2743" s="10">
        <f t="shared" si="26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8"/>
        <v>29.24</v>
      </c>
      <c r="P2744">
        <f t="shared" si="259"/>
        <v>40.611111111111114</v>
      </c>
      <c r="Q2744" t="str">
        <f t="shared" si="260"/>
        <v>publishing</v>
      </c>
      <c r="R2744" t="str">
        <f t="shared" si="261"/>
        <v>children's books</v>
      </c>
      <c r="S2744" s="9">
        <f t="shared" si="262"/>
        <v>41030.719756944447</v>
      </c>
      <c r="T2744" s="10">
        <f t="shared" si="26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8"/>
        <v>0</v>
      </c>
      <c r="P2745" t="e">
        <f t="shared" si="259"/>
        <v>#DIV/0!</v>
      </c>
      <c r="Q2745" t="str">
        <f t="shared" si="260"/>
        <v>publishing</v>
      </c>
      <c r="R2745" t="str">
        <f t="shared" si="261"/>
        <v>children's books</v>
      </c>
      <c r="S2745" s="9">
        <f t="shared" si="262"/>
        <v>42632.328784722224</v>
      </c>
      <c r="T2745" s="10">
        <f t="shared" si="26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8"/>
        <v>5.21875</v>
      </c>
      <c r="P2746">
        <f t="shared" si="259"/>
        <v>37.954545454545453</v>
      </c>
      <c r="Q2746" t="str">
        <f t="shared" si="260"/>
        <v>publishing</v>
      </c>
      <c r="R2746" t="str">
        <f t="shared" si="261"/>
        <v>children's books</v>
      </c>
      <c r="S2746" s="9">
        <f t="shared" si="262"/>
        <v>40938.062476851854</v>
      </c>
      <c r="T2746" s="10">
        <f t="shared" si="26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8"/>
        <v>21.887499999999999</v>
      </c>
      <c r="P2747">
        <f t="shared" si="259"/>
        <v>35.734693877551024</v>
      </c>
      <c r="Q2747" t="str">
        <f t="shared" si="260"/>
        <v>publishing</v>
      </c>
      <c r="R2747" t="str">
        <f t="shared" si="261"/>
        <v>children's books</v>
      </c>
      <c r="S2747" s="9">
        <f t="shared" si="262"/>
        <v>41044.988055555557</v>
      </c>
      <c r="T2747" s="10">
        <f t="shared" si="26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8"/>
        <v>26.700000000000003</v>
      </c>
      <c r="P2748">
        <f t="shared" si="259"/>
        <v>42.157894736842103</v>
      </c>
      <c r="Q2748" t="str">
        <f t="shared" si="260"/>
        <v>publishing</v>
      </c>
      <c r="R2748" t="str">
        <f t="shared" si="261"/>
        <v>children's books</v>
      </c>
      <c r="S2748" s="9">
        <f t="shared" si="262"/>
        <v>41850.781377314815</v>
      </c>
      <c r="T2748" s="10">
        <f t="shared" si="26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8"/>
        <v>28.000000000000004</v>
      </c>
      <c r="P2749">
        <f t="shared" si="259"/>
        <v>35</v>
      </c>
      <c r="Q2749" t="str">
        <f t="shared" si="260"/>
        <v>publishing</v>
      </c>
      <c r="R2749" t="str">
        <f t="shared" si="261"/>
        <v>children's books</v>
      </c>
      <c r="S2749" s="9">
        <f t="shared" si="262"/>
        <v>41044.64811342593</v>
      </c>
      <c r="T2749" s="10">
        <f t="shared" si="26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8"/>
        <v>1.06</v>
      </c>
      <c r="P2750">
        <f t="shared" si="259"/>
        <v>13.25</v>
      </c>
      <c r="Q2750" t="str">
        <f t="shared" si="260"/>
        <v>publishing</v>
      </c>
      <c r="R2750" t="str">
        <f t="shared" si="261"/>
        <v>children's books</v>
      </c>
      <c r="S2750" s="9">
        <f t="shared" si="262"/>
        <v>42585.7106712963</v>
      </c>
      <c r="T2750" s="10">
        <f t="shared" si="26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8"/>
        <v>1.0999999999999999</v>
      </c>
      <c r="P2751">
        <f t="shared" si="259"/>
        <v>55</v>
      </c>
      <c r="Q2751" t="str">
        <f t="shared" si="260"/>
        <v>publishing</v>
      </c>
      <c r="R2751" t="str">
        <f t="shared" si="261"/>
        <v>children's books</v>
      </c>
      <c r="S2751" s="9">
        <f t="shared" si="262"/>
        <v>42068.799039351856</v>
      </c>
      <c r="T2751" s="10">
        <f t="shared" si="26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8"/>
        <v>0</v>
      </c>
      <c r="P2752" t="e">
        <f t="shared" si="259"/>
        <v>#DIV/0!</v>
      </c>
      <c r="Q2752" t="str">
        <f t="shared" si="260"/>
        <v>publishing</v>
      </c>
      <c r="R2752" t="str">
        <f t="shared" si="261"/>
        <v>children's books</v>
      </c>
      <c r="S2752" s="9">
        <f t="shared" si="262"/>
        <v>41078.899826388886</v>
      </c>
      <c r="T2752" s="10">
        <f t="shared" si="26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8"/>
        <v>0</v>
      </c>
      <c r="P2753" t="e">
        <f t="shared" si="259"/>
        <v>#DIV/0!</v>
      </c>
      <c r="Q2753" t="str">
        <f t="shared" si="260"/>
        <v>publishing</v>
      </c>
      <c r="R2753" t="str">
        <f t="shared" si="261"/>
        <v>children's books</v>
      </c>
      <c r="S2753" s="9">
        <f t="shared" si="262"/>
        <v>41747.887060185189</v>
      </c>
      <c r="T2753" s="10">
        <f t="shared" si="26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8"/>
        <v>11.458333333333332</v>
      </c>
      <c r="P2754">
        <f t="shared" si="259"/>
        <v>39.285714285714285</v>
      </c>
      <c r="Q2754" t="str">
        <f t="shared" si="260"/>
        <v>publishing</v>
      </c>
      <c r="R2754" t="str">
        <f t="shared" si="261"/>
        <v>children's books</v>
      </c>
      <c r="S2754" s="9">
        <f t="shared" si="262"/>
        <v>40855.765092592592</v>
      </c>
      <c r="T2754" s="10">
        <f t="shared" si="26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si="262"/>
        <v>41117.900729166664</v>
      </c>
      <c r="T2755" s="10">
        <f t="shared" si="26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ref="O2786:O2849" si="264">E2786/D2786*100</f>
        <v>119</v>
      </c>
      <c r="P2786">
        <f t="shared" ref="P2786:P2849" si="265">E2786/L2786</f>
        <v>66.111111111111114</v>
      </c>
      <c r="Q2786" t="str">
        <f t="shared" ref="Q2786:Q2849" si="266">LEFT(N2786,FIND("/",N2786)-1)</f>
        <v>theater</v>
      </c>
      <c r="R2786" t="str">
        <f t="shared" ref="R2786:R2849" si="267">RIGHT(N2786,LEN(N2786)-FIND("/",N2786))</f>
        <v>plays</v>
      </c>
      <c r="S2786" s="9">
        <f t="shared" ref="S2786:S2849" si="268">(((J2786/60)/60)/24)+DATE(1970,1,1)</f>
        <v>41920.787534722222</v>
      </c>
      <c r="T2786" s="10">
        <f t="shared" ref="T2786:T2849" si="269"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4"/>
        <v>104.67999999999999</v>
      </c>
      <c r="P2787">
        <f t="shared" si="265"/>
        <v>36.859154929577464</v>
      </c>
      <c r="Q2787" t="str">
        <f t="shared" si="266"/>
        <v>theater</v>
      </c>
      <c r="R2787" t="str">
        <f t="shared" si="267"/>
        <v>plays</v>
      </c>
      <c r="S2787" s="9">
        <f t="shared" si="268"/>
        <v>42558.189432870371</v>
      </c>
      <c r="T2787" s="10">
        <f t="shared" si="26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4"/>
        <v>117.83999999999999</v>
      </c>
      <c r="P2788">
        <f t="shared" si="265"/>
        <v>39.810810810810814</v>
      </c>
      <c r="Q2788" t="str">
        <f t="shared" si="266"/>
        <v>theater</v>
      </c>
      <c r="R2788" t="str">
        <f t="shared" si="267"/>
        <v>plays</v>
      </c>
      <c r="S2788" s="9">
        <f t="shared" si="268"/>
        <v>41815.569212962961</v>
      </c>
      <c r="T2788" s="10">
        <f t="shared" si="26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4"/>
        <v>119.7</v>
      </c>
      <c r="P2789">
        <f t="shared" si="265"/>
        <v>31.5</v>
      </c>
      <c r="Q2789" t="str">
        <f t="shared" si="266"/>
        <v>theater</v>
      </c>
      <c r="R2789" t="str">
        <f t="shared" si="267"/>
        <v>plays</v>
      </c>
      <c r="S2789" s="9">
        <f t="shared" si="268"/>
        <v>41808.198518518519</v>
      </c>
      <c r="T2789" s="10">
        <f t="shared" si="26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4"/>
        <v>102.49999999999999</v>
      </c>
      <c r="P2790">
        <f t="shared" si="265"/>
        <v>102.5</v>
      </c>
      <c r="Q2790" t="str">
        <f t="shared" si="266"/>
        <v>theater</v>
      </c>
      <c r="R2790" t="str">
        <f t="shared" si="267"/>
        <v>plays</v>
      </c>
      <c r="S2790" s="9">
        <f t="shared" si="268"/>
        <v>42550.701886574068</v>
      </c>
      <c r="T2790" s="10">
        <f t="shared" si="26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4"/>
        <v>101.16666666666667</v>
      </c>
      <c r="P2791">
        <f t="shared" si="265"/>
        <v>126.45833333333333</v>
      </c>
      <c r="Q2791" t="str">
        <f t="shared" si="266"/>
        <v>theater</v>
      </c>
      <c r="R2791" t="str">
        <f t="shared" si="267"/>
        <v>plays</v>
      </c>
      <c r="S2791" s="9">
        <f t="shared" si="268"/>
        <v>42056.013124999998</v>
      </c>
      <c r="T2791" s="10">
        <f t="shared" si="26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4"/>
        <v>105.33333333333333</v>
      </c>
      <c r="P2792">
        <f t="shared" si="265"/>
        <v>47.878787878787875</v>
      </c>
      <c r="Q2792" t="str">
        <f t="shared" si="266"/>
        <v>theater</v>
      </c>
      <c r="R2792" t="str">
        <f t="shared" si="267"/>
        <v>plays</v>
      </c>
      <c r="S2792" s="9">
        <f t="shared" si="268"/>
        <v>42016.938692129625</v>
      </c>
      <c r="T2792" s="10">
        <f t="shared" si="26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4"/>
        <v>102.49999999999999</v>
      </c>
      <c r="P2793">
        <f t="shared" si="265"/>
        <v>73.214285714285708</v>
      </c>
      <c r="Q2793" t="str">
        <f t="shared" si="266"/>
        <v>theater</v>
      </c>
      <c r="R2793" t="str">
        <f t="shared" si="267"/>
        <v>plays</v>
      </c>
      <c r="S2793" s="9">
        <f t="shared" si="268"/>
        <v>42591.899988425925</v>
      </c>
      <c r="T2793" s="10">
        <f t="shared" si="26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4"/>
        <v>107.60000000000001</v>
      </c>
      <c r="P2794">
        <f t="shared" si="265"/>
        <v>89.666666666666671</v>
      </c>
      <c r="Q2794" t="str">
        <f t="shared" si="266"/>
        <v>theater</v>
      </c>
      <c r="R2794" t="str">
        <f t="shared" si="267"/>
        <v>plays</v>
      </c>
      <c r="S2794" s="9">
        <f t="shared" si="268"/>
        <v>42183.231006944443</v>
      </c>
      <c r="T2794" s="10">
        <f t="shared" si="26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4"/>
        <v>110.5675</v>
      </c>
      <c r="P2795">
        <f t="shared" si="265"/>
        <v>151.4623287671233</v>
      </c>
      <c r="Q2795" t="str">
        <f t="shared" si="266"/>
        <v>theater</v>
      </c>
      <c r="R2795" t="str">
        <f t="shared" si="267"/>
        <v>plays</v>
      </c>
      <c r="S2795" s="9">
        <f t="shared" si="268"/>
        <v>42176.419039351851</v>
      </c>
      <c r="T2795" s="10">
        <f t="shared" si="26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4"/>
        <v>150</v>
      </c>
      <c r="P2796">
        <f t="shared" si="265"/>
        <v>25</v>
      </c>
      <c r="Q2796" t="str">
        <f t="shared" si="266"/>
        <v>theater</v>
      </c>
      <c r="R2796" t="str">
        <f t="shared" si="267"/>
        <v>plays</v>
      </c>
      <c r="S2796" s="9">
        <f t="shared" si="268"/>
        <v>42416.691655092596</v>
      </c>
      <c r="T2796" s="10">
        <f t="shared" si="26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4"/>
        <v>104.28571428571429</v>
      </c>
      <c r="P2797">
        <f t="shared" si="265"/>
        <v>36.5</v>
      </c>
      <c r="Q2797" t="str">
        <f t="shared" si="266"/>
        <v>theater</v>
      </c>
      <c r="R2797" t="str">
        <f t="shared" si="267"/>
        <v>plays</v>
      </c>
      <c r="S2797" s="9">
        <f t="shared" si="268"/>
        <v>41780.525937500002</v>
      </c>
      <c r="T2797" s="10">
        <f t="shared" si="26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4"/>
        <v>115.5</v>
      </c>
      <c r="P2798">
        <f t="shared" si="265"/>
        <v>44</v>
      </c>
      <c r="Q2798" t="str">
        <f t="shared" si="266"/>
        <v>theater</v>
      </c>
      <c r="R2798" t="str">
        <f t="shared" si="267"/>
        <v>plays</v>
      </c>
      <c r="S2798" s="9">
        <f t="shared" si="268"/>
        <v>41795.528101851851</v>
      </c>
      <c r="T2798" s="10">
        <f t="shared" si="26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4"/>
        <v>102.64512500000001</v>
      </c>
      <c r="P2799">
        <f t="shared" si="265"/>
        <v>87.357553191489373</v>
      </c>
      <c r="Q2799" t="str">
        <f t="shared" si="266"/>
        <v>theater</v>
      </c>
      <c r="R2799" t="str">
        <f t="shared" si="267"/>
        <v>plays</v>
      </c>
      <c r="S2799" s="9">
        <f t="shared" si="268"/>
        <v>41798.94027777778</v>
      </c>
      <c r="T2799" s="10">
        <f t="shared" si="26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4"/>
        <v>101.4</v>
      </c>
      <c r="P2800">
        <f t="shared" si="265"/>
        <v>36.474820143884891</v>
      </c>
      <c r="Q2800" t="str">
        <f t="shared" si="266"/>
        <v>theater</v>
      </c>
      <c r="R2800" t="str">
        <f t="shared" si="267"/>
        <v>plays</v>
      </c>
      <c r="S2800" s="9">
        <f t="shared" si="268"/>
        <v>42201.675011574072</v>
      </c>
      <c r="T2800" s="10">
        <f t="shared" si="26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4"/>
        <v>116.6348</v>
      </c>
      <c r="P2801">
        <f t="shared" si="265"/>
        <v>44.859538461538463</v>
      </c>
      <c r="Q2801" t="str">
        <f t="shared" si="266"/>
        <v>theater</v>
      </c>
      <c r="R2801" t="str">
        <f t="shared" si="267"/>
        <v>plays</v>
      </c>
      <c r="S2801" s="9">
        <f t="shared" si="268"/>
        <v>42507.264699074076</v>
      </c>
      <c r="T2801" s="10">
        <f t="shared" si="26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4"/>
        <v>133</v>
      </c>
      <c r="P2802">
        <f t="shared" si="265"/>
        <v>42.903225806451616</v>
      </c>
      <c r="Q2802" t="str">
        <f t="shared" si="266"/>
        <v>theater</v>
      </c>
      <c r="R2802" t="str">
        <f t="shared" si="267"/>
        <v>plays</v>
      </c>
      <c r="S2802" s="9">
        <f t="shared" si="268"/>
        <v>41948.552847222221</v>
      </c>
      <c r="T2802" s="10">
        <f t="shared" si="26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4"/>
        <v>133.20000000000002</v>
      </c>
      <c r="P2803">
        <f t="shared" si="265"/>
        <v>51.230769230769234</v>
      </c>
      <c r="Q2803" t="str">
        <f t="shared" si="266"/>
        <v>theater</v>
      </c>
      <c r="R2803" t="str">
        <f t="shared" si="267"/>
        <v>plays</v>
      </c>
      <c r="S2803" s="9">
        <f t="shared" si="268"/>
        <v>41900.243159722224</v>
      </c>
      <c r="T2803" s="10">
        <f t="shared" si="26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4"/>
        <v>101.83333333333333</v>
      </c>
      <c r="P2804">
        <f t="shared" si="265"/>
        <v>33.944444444444443</v>
      </c>
      <c r="Q2804" t="str">
        <f t="shared" si="266"/>
        <v>theater</v>
      </c>
      <c r="R2804" t="str">
        <f t="shared" si="267"/>
        <v>plays</v>
      </c>
      <c r="S2804" s="9">
        <f t="shared" si="268"/>
        <v>42192.64707175926</v>
      </c>
      <c r="T2804" s="10">
        <f t="shared" si="26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4"/>
        <v>127.95</v>
      </c>
      <c r="P2805">
        <f t="shared" si="265"/>
        <v>90.744680851063833</v>
      </c>
      <c r="Q2805" t="str">
        <f t="shared" si="266"/>
        <v>theater</v>
      </c>
      <c r="R2805" t="str">
        <f t="shared" si="267"/>
        <v>plays</v>
      </c>
      <c r="S2805" s="9">
        <f t="shared" si="268"/>
        <v>42158.065694444449</v>
      </c>
      <c r="T2805" s="10">
        <f t="shared" si="26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4"/>
        <v>114.99999999999999</v>
      </c>
      <c r="P2806">
        <f t="shared" si="265"/>
        <v>50</v>
      </c>
      <c r="Q2806" t="str">
        <f t="shared" si="266"/>
        <v>theater</v>
      </c>
      <c r="R2806" t="str">
        <f t="shared" si="267"/>
        <v>plays</v>
      </c>
      <c r="S2806" s="9">
        <f t="shared" si="268"/>
        <v>41881.453587962962</v>
      </c>
      <c r="T2806" s="10">
        <f t="shared" si="26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4"/>
        <v>110.00000000000001</v>
      </c>
      <c r="P2807">
        <f t="shared" si="265"/>
        <v>24.444444444444443</v>
      </c>
      <c r="Q2807" t="str">
        <f t="shared" si="266"/>
        <v>theater</v>
      </c>
      <c r="R2807" t="str">
        <f t="shared" si="267"/>
        <v>plays</v>
      </c>
      <c r="S2807" s="9">
        <f t="shared" si="268"/>
        <v>42213.505474537036</v>
      </c>
      <c r="T2807" s="10">
        <f t="shared" si="26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4"/>
        <v>112.1</v>
      </c>
      <c r="P2808">
        <f t="shared" si="265"/>
        <v>44.25</v>
      </c>
      <c r="Q2808" t="str">
        <f t="shared" si="266"/>
        <v>theater</v>
      </c>
      <c r="R2808" t="str">
        <f t="shared" si="267"/>
        <v>plays</v>
      </c>
      <c r="S2808" s="9">
        <f t="shared" si="268"/>
        <v>42185.267245370371</v>
      </c>
      <c r="T2808" s="10">
        <f t="shared" si="26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4"/>
        <v>126</v>
      </c>
      <c r="P2809">
        <f t="shared" si="265"/>
        <v>67.741935483870961</v>
      </c>
      <c r="Q2809" t="str">
        <f t="shared" si="266"/>
        <v>theater</v>
      </c>
      <c r="R2809" t="str">
        <f t="shared" si="267"/>
        <v>plays</v>
      </c>
      <c r="S2809" s="9">
        <f t="shared" si="268"/>
        <v>42154.873124999998</v>
      </c>
      <c r="T2809" s="10">
        <f t="shared" si="26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4"/>
        <v>100.24444444444444</v>
      </c>
      <c r="P2810">
        <f t="shared" si="265"/>
        <v>65.376811594202906</v>
      </c>
      <c r="Q2810" t="str">
        <f t="shared" si="266"/>
        <v>theater</v>
      </c>
      <c r="R2810" t="str">
        <f t="shared" si="267"/>
        <v>plays</v>
      </c>
      <c r="S2810" s="9">
        <f t="shared" si="268"/>
        <v>42208.84646990741</v>
      </c>
      <c r="T2810" s="10">
        <f t="shared" si="26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4"/>
        <v>102.4</v>
      </c>
      <c r="P2811">
        <f t="shared" si="265"/>
        <v>121.9047619047619</v>
      </c>
      <c r="Q2811" t="str">
        <f t="shared" si="266"/>
        <v>theater</v>
      </c>
      <c r="R2811" t="str">
        <f t="shared" si="267"/>
        <v>plays</v>
      </c>
      <c r="S2811" s="9">
        <f t="shared" si="268"/>
        <v>42451.496817129635</v>
      </c>
      <c r="T2811" s="10">
        <f t="shared" si="26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4"/>
        <v>108.2</v>
      </c>
      <c r="P2812">
        <f t="shared" si="265"/>
        <v>47.456140350877192</v>
      </c>
      <c r="Q2812" t="str">
        <f t="shared" si="266"/>
        <v>theater</v>
      </c>
      <c r="R2812" t="str">
        <f t="shared" si="267"/>
        <v>plays</v>
      </c>
      <c r="S2812" s="9">
        <f t="shared" si="268"/>
        <v>41759.13962962963</v>
      </c>
      <c r="T2812" s="10">
        <f t="shared" si="26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4"/>
        <v>100.27</v>
      </c>
      <c r="P2813">
        <f t="shared" si="265"/>
        <v>92.842592592592595</v>
      </c>
      <c r="Q2813" t="str">
        <f t="shared" si="266"/>
        <v>theater</v>
      </c>
      <c r="R2813" t="str">
        <f t="shared" si="267"/>
        <v>plays</v>
      </c>
      <c r="S2813" s="9">
        <f t="shared" si="268"/>
        <v>42028.496562500004</v>
      </c>
      <c r="T2813" s="10">
        <f t="shared" si="26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4"/>
        <v>113.3</v>
      </c>
      <c r="P2814">
        <f t="shared" si="265"/>
        <v>68.253012048192772</v>
      </c>
      <c r="Q2814" t="str">
        <f t="shared" si="266"/>
        <v>theater</v>
      </c>
      <c r="R2814" t="str">
        <f t="shared" si="267"/>
        <v>plays</v>
      </c>
      <c r="S2814" s="9">
        <f t="shared" si="268"/>
        <v>42054.74418981481</v>
      </c>
      <c r="T2814" s="10">
        <f t="shared" si="26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4"/>
        <v>127.57571428571428</v>
      </c>
      <c r="P2815">
        <f t="shared" si="265"/>
        <v>37.209583333333335</v>
      </c>
      <c r="Q2815" t="str">
        <f t="shared" si="266"/>
        <v>theater</v>
      </c>
      <c r="R2815" t="str">
        <f t="shared" si="267"/>
        <v>plays</v>
      </c>
      <c r="S2815" s="9">
        <f t="shared" si="268"/>
        <v>42693.742604166662</v>
      </c>
      <c r="T2815" s="10">
        <f t="shared" si="26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4"/>
        <v>107.73333333333332</v>
      </c>
      <c r="P2816">
        <f t="shared" si="265"/>
        <v>25.25</v>
      </c>
      <c r="Q2816" t="str">
        <f t="shared" si="266"/>
        <v>theater</v>
      </c>
      <c r="R2816" t="str">
        <f t="shared" si="267"/>
        <v>plays</v>
      </c>
      <c r="S2816" s="9">
        <f t="shared" si="268"/>
        <v>42103.399479166663</v>
      </c>
      <c r="T2816" s="10">
        <f t="shared" si="26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4"/>
        <v>242</v>
      </c>
      <c r="P2817">
        <f t="shared" si="265"/>
        <v>43.214285714285715</v>
      </c>
      <c r="Q2817" t="str">
        <f t="shared" si="266"/>
        <v>theater</v>
      </c>
      <c r="R2817" t="str">
        <f t="shared" si="267"/>
        <v>plays</v>
      </c>
      <c r="S2817" s="9">
        <f t="shared" si="268"/>
        <v>42559.776724537034</v>
      </c>
      <c r="T2817" s="10">
        <f t="shared" si="26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4"/>
        <v>141.56666666666666</v>
      </c>
      <c r="P2818">
        <f t="shared" si="265"/>
        <v>25.130177514792898</v>
      </c>
      <c r="Q2818" t="str">
        <f t="shared" si="266"/>
        <v>theater</v>
      </c>
      <c r="R2818" t="str">
        <f t="shared" si="267"/>
        <v>plays</v>
      </c>
      <c r="S2818" s="9">
        <f t="shared" si="268"/>
        <v>42188.467499999999</v>
      </c>
      <c r="T2818" s="10">
        <f t="shared" si="26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si="268"/>
        <v>42023.634976851856</v>
      </c>
      <c r="T2819" s="10">
        <f t="shared" si="26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ref="O2850:O2913" si="270">E2850/D2850*100</f>
        <v>0.2</v>
      </c>
      <c r="P2850">
        <f t="shared" ref="P2850:P2913" si="271">E2850/L2850</f>
        <v>23.333333333333332</v>
      </c>
      <c r="Q2850" t="str">
        <f t="shared" ref="Q2850:Q2913" si="272">LEFT(N2850,FIND("/",N2850)-1)</f>
        <v>theater</v>
      </c>
      <c r="R2850" t="str">
        <f t="shared" ref="R2850:R2913" si="273">RIGHT(N2850,LEN(N2850)-FIND("/",N2850))</f>
        <v>plays</v>
      </c>
      <c r="S2850" s="9">
        <f t="shared" ref="S2850:S2913" si="274">(((J2850/60)/60)/24)+DATE(1970,1,1)</f>
        <v>42123.648831018523</v>
      </c>
      <c r="T2850" s="10">
        <f t="shared" ref="T2850:T2913" si="275"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70"/>
        <v>1</v>
      </c>
      <c r="P2851">
        <f t="shared" si="271"/>
        <v>5</v>
      </c>
      <c r="Q2851" t="str">
        <f t="shared" si="272"/>
        <v>theater</v>
      </c>
      <c r="R2851" t="str">
        <f t="shared" si="273"/>
        <v>plays</v>
      </c>
      <c r="S2851" s="9">
        <f t="shared" si="274"/>
        <v>42453.428240740745</v>
      </c>
      <c r="T2851" s="10">
        <f t="shared" si="275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70"/>
        <v>3.8875000000000002</v>
      </c>
      <c r="P2852">
        <f t="shared" si="271"/>
        <v>23.923076923076923</v>
      </c>
      <c r="Q2852" t="str">
        <f t="shared" si="272"/>
        <v>theater</v>
      </c>
      <c r="R2852" t="str">
        <f t="shared" si="273"/>
        <v>plays</v>
      </c>
      <c r="S2852" s="9">
        <f t="shared" si="274"/>
        <v>41858.007071759261</v>
      </c>
      <c r="T2852" s="10">
        <f t="shared" si="275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70"/>
        <v>0</v>
      </c>
      <c r="P2853" t="e">
        <f t="shared" si="271"/>
        <v>#DIV/0!</v>
      </c>
      <c r="Q2853" t="str">
        <f t="shared" si="272"/>
        <v>theater</v>
      </c>
      <c r="R2853" t="str">
        <f t="shared" si="273"/>
        <v>plays</v>
      </c>
      <c r="S2853" s="9">
        <f t="shared" si="274"/>
        <v>42390.002650462964</v>
      </c>
      <c r="T2853" s="10">
        <f t="shared" si="275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70"/>
        <v>1.9</v>
      </c>
      <c r="P2854">
        <f t="shared" si="271"/>
        <v>15.833333333333334</v>
      </c>
      <c r="Q2854" t="str">
        <f t="shared" si="272"/>
        <v>theater</v>
      </c>
      <c r="R2854" t="str">
        <f t="shared" si="273"/>
        <v>plays</v>
      </c>
      <c r="S2854" s="9">
        <f t="shared" si="274"/>
        <v>41781.045173611114</v>
      </c>
      <c r="T2854" s="10">
        <f t="shared" si="275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70"/>
        <v>0</v>
      </c>
      <c r="P2855" t="e">
        <f t="shared" si="271"/>
        <v>#DIV/0!</v>
      </c>
      <c r="Q2855" t="str">
        <f t="shared" si="272"/>
        <v>theater</v>
      </c>
      <c r="R2855" t="str">
        <f t="shared" si="273"/>
        <v>plays</v>
      </c>
      <c r="S2855" s="9">
        <f t="shared" si="274"/>
        <v>41836.190937499996</v>
      </c>
      <c r="T2855" s="10">
        <f t="shared" si="275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70"/>
        <v>41.699999999999996</v>
      </c>
      <c r="P2856">
        <f t="shared" si="271"/>
        <v>29.785714285714285</v>
      </c>
      <c r="Q2856" t="str">
        <f t="shared" si="272"/>
        <v>theater</v>
      </c>
      <c r="R2856" t="str">
        <f t="shared" si="273"/>
        <v>plays</v>
      </c>
      <c r="S2856" s="9">
        <f t="shared" si="274"/>
        <v>42111.71665509259</v>
      </c>
      <c r="T2856" s="10">
        <f t="shared" si="275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70"/>
        <v>50</v>
      </c>
      <c r="P2857">
        <f t="shared" si="271"/>
        <v>60</v>
      </c>
      <c r="Q2857" t="str">
        <f t="shared" si="272"/>
        <v>theater</v>
      </c>
      <c r="R2857" t="str">
        <f t="shared" si="273"/>
        <v>plays</v>
      </c>
      <c r="S2857" s="9">
        <f t="shared" si="274"/>
        <v>42370.007766203707</v>
      </c>
      <c r="T2857" s="10">
        <f t="shared" si="275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70"/>
        <v>4.8666666666666663</v>
      </c>
      <c r="P2858">
        <f t="shared" si="271"/>
        <v>24.333333333333332</v>
      </c>
      <c r="Q2858" t="str">
        <f t="shared" si="272"/>
        <v>theater</v>
      </c>
      <c r="R2858" t="str">
        <f t="shared" si="273"/>
        <v>plays</v>
      </c>
      <c r="S2858" s="9">
        <f t="shared" si="274"/>
        <v>42165.037581018521</v>
      </c>
      <c r="T2858" s="10">
        <f t="shared" si="275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70"/>
        <v>19.736842105263158</v>
      </c>
      <c r="P2859">
        <f t="shared" si="271"/>
        <v>500</v>
      </c>
      <c r="Q2859" t="str">
        <f t="shared" si="272"/>
        <v>theater</v>
      </c>
      <c r="R2859" t="str">
        <f t="shared" si="273"/>
        <v>plays</v>
      </c>
      <c r="S2859" s="9">
        <f t="shared" si="274"/>
        <v>42726.920081018514</v>
      </c>
      <c r="T2859" s="10">
        <f t="shared" si="275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70"/>
        <v>0</v>
      </c>
      <c r="P2860" t="e">
        <f t="shared" si="271"/>
        <v>#DIV/0!</v>
      </c>
      <c r="Q2860" t="str">
        <f t="shared" si="272"/>
        <v>theater</v>
      </c>
      <c r="R2860" t="str">
        <f t="shared" si="273"/>
        <v>plays</v>
      </c>
      <c r="S2860" s="9">
        <f t="shared" si="274"/>
        <v>41954.545081018514</v>
      </c>
      <c r="T2860" s="10">
        <f t="shared" si="275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70"/>
        <v>1.7500000000000002</v>
      </c>
      <c r="P2861">
        <f t="shared" si="271"/>
        <v>35</v>
      </c>
      <c r="Q2861" t="str">
        <f t="shared" si="272"/>
        <v>theater</v>
      </c>
      <c r="R2861" t="str">
        <f t="shared" si="273"/>
        <v>plays</v>
      </c>
      <c r="S2861" s="9">
        <f t="shared" si="274"/>
        <v>42233.362314814818</v>
      </c>
      <c r="T2861" s="10">
        <f t="shared" si="275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70"/>
        <v>6.65</v>
      </c>
      <c r="P2862">
        <f t="shared" si="271"/>
        <v>29.555555555555557</v>
      </c>
      <c r="Q2862" t="str">
        <f t="shared" si="272"/>
        <v>theater</v>
      </c>
      <c r="R2862" t="str">
        <f t="shared" si="273"/>
        <v>plays</v>
      </c>
      <c r="S2862" s="9">
        <f t="shared" si="274"/>
        <v>42480.800648148142</v>
      </c>
      <c r="T2862" s="10">
        <f t="shared" si="275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70"/>
        <v>32</v>
      </c>
      <c r="P2863">
        <f t="shared" si="271"/>
        <v>26.666666666666668</v>
      </c>
      <c r="Q2863" t="str">
        <f t="shared" si="272"/>
        <v>theater</v>
      </c>
      <c r="R2863" t="str">
        <f t="shared" si="273"/>
        <v>plays</v>
      </c>
      <c r="S2863" s="9">
        <f t="shared" si="274"/>
        <v>42257.590833333335</v>
      </c>
      <c r="T2863" s="10">
        <f t="shared" si="275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70"/>
        <v>0.43307086614173229</v>
      </c>
      <c r="P2864">
        <f t="shared" si="271"/>
        <v>18.333333333333332</v>
      </c>
      <c r="Q2864" t="str">
        <f t="shared" si="272"/>
        <v>theater</v>
      </c>
      <c r="R2864" t="str">
        <f t="shared" si="273"/>
        <v>plays</v>
      </c>
      <c r="S2864" s="9">
        <f t="shared" si="274"/>
        <v>41784.789687500001</v>
      </c>
      <c r="T2864" s="10">
        <f t="shared" si="275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70"/>
        <v>0.04</v>
      </c>
      <c r="P2865">
        <f t="shared" si="271"/>
        <v>20</v>
      </c>
      <c r="Q2865" t="str">
        <f t="shared" si="272"/>
        <v>theater</v>
      </c>
      <c r="R2865" t="str">
        <f t="shared" si="273"/>
        <v>plays</v>
      </c>
      <c r="S2865" s="9">
        <f t="shared" si="274"/>
        <v>41831.675034722226</v>
      </c>
      <c r="T2865" s="10">
        <f t="shared" si="275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70"/>
        <v>1.6</v>
      </c>
      <c r="P2866">
        <f t="shared" si="271"/>
        <v>13.333333333333334</v>
      </c>
      <c r="Q2866" t="str">
        <f t="shared" si="272"/>
        <v>theater</v>
      </c>
      <c r="R2866" t="str">
        <f t="shared" si="273"/>
        <v>plays</v>
      </c>
      <c r="S2866" s="9">
        <f t="shared" si="274"/>
        <v>42172.613506944443</v>
      </c>
      <c r="T2866" s="10">
        <f t="shared" si="275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70"/>
        <v>0</v>
      </c>
      <c r="P2867" t="e">
        <f t="shared" si="271"/>
        <v>#DIV/0!</v>
      </c>
      <c r="Q2867" t="str">
        <f t="shared" si="272"/>
        <v>theater</v>
      </c>
      <c r="R2867" t="str">
        <f t="shared" si="273"/>
        <v>plays</v>
      </c>
      <c r="S2867" s="9">
        <f t="shared" si="274"/>
        <v>41950.114108796297</v>
      </c>
      <c r="T2867" s="10">
        <f t="shared" si="275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70"/>
        <v>0.89999999999999991</v>
      </c>
      <c r="P2868">
        <f t="shared" si="271"/>
        <v>22.5</v>
      </c>
      <c r="Q2868" t="str">
        <f t="shared" si="272"/>
        <v>theater</v>
      </c>
      <c r="R2868" t="str">
        <f t="shared" si="273"/>
        <v>plays</v>
      </c>
      <c r="S2868" s="9">
        <f t="shared" si="274"/>
        <v>42627.955104166671</v>
      </c>
      <c r="T2868" s="10">
        <f t="shared" si="275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70"/>
        <v>20.16</v>
      </c>
      <c r="P2869">
        <f t="shared" si="271"/>
        <v>50.4</v>
      </c>
      <c r="Q2869" t="str">
        <f t="shared" si="272"/>
        <v>theater</v>
      </c>
      <c r="R2869" t="str">
        <f t="shared" si="273"/>
        <v>plays</v>
      </c>
      <c r="S2869" s="9">
        <f t="shared" si="274"/>
        <v>42531.195277777777</v>
      </c>
      <c r="T2869" s="10">
        <f t="shared" si="275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70"/>
        <v>42.011733333333332</v>
      </c>
      <c r="P2870">
        <f t="shared" si="271"/>
        <v>105.02933333333334</v>
      </c>
      <c r="Q2870" t="str">
        <f t="shared" si="272"/>
        <v>theater</v>
      </c>
      <c r="R2870" t="str">
        <f t="shared" si="273"/>
        <v>plays</v>
      </c>
      <c r="S2870" s="9">
        <f t="shared" si="274"/>
        <v>42618.827013888891</v>
      </c>
      <c r="T2870" s="10">
        <f t="shared" si="275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70"/>
        <v>0.88500000000000001</v>
      </c>
      <c r="P2871">
        <f t="shared" si="271"/>
        <v>35.4</v>
      </c>
      <c r="Q2871" t="str">
        <f t="shared" si="272"/>
        <v>theater</v>
      </c>
      <c r="R2871" t="str">
        <f t="shared" si="273"/>
        <v>plays</v>
      </c>
      <c r="S2871" s="9">
        <f t="shared" si="274"/>
        <v>42540.593530092592</v>
      </c>
      <c r="T2871" s="10">
        <f t="shared" si="275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70"/>
        <v>15</v>
      </c>
      <c r="P2872">
        <f t="shared" si="271"/>
        <v>83.333333333333329</v>
      </c>
      <c r="Q2872" t="str">
        <f t="shared" si="272"/>
        <v>theater</v>
      </c>
      <c r="R2872" t="str">
        <f t="shared" si="273"/>
        <v>plays</v>
      </c>
      <c r="S2872" s="9">
        <f t="shared" si="274"/>
        <v>41746.189409722225</v>
      </c>
      <c r="T2872" s="10">
        <f t="shared" si="275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70"/>
        <v>4.67</v>
      </c>
      <c r="P2873">
        <f t="shared" si="271"/>
        <v>35.92307692307692</v>
      </c>
      <c r="Q2873" t="str">
        <f t="shared" si="272"/>
        <v>theater</v>
      </c>
      <c r="R2873" t="str">
        <f t="shared" si="273"/>
        <v>plays</v>
      </c>
      <c r="S2873" s="9">
        <f t="shared" si="274"/>
        <v>41974.738576388889</v>
      </c>
      <c r="T2873" s="10">
        <f t="shared" si="275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70"/>
        <v>0</v>
      </c>
      <c r="P2874" t="e">
        <f t="shared" si="271"/>
        <v>#DIV/0!</v>
      </c>
      <c r="Q2874" t="str">
        <f t="shared" si="272"/>
        <v>theater</v>
      </c>
      <c r="R2874" t="str">
        <f t="shared" si="273"/>
        <v>plays</v>
      </c>
      <c r="S2874" s="9">
        <f t="shared" si="274"/>
        <v>42115.11618055556</v>
      </c>
      <c r="T2874" s="10">
        <f t="shared" si="275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70"/>
        <v>38.119999999999997</v>
      </c>
      <c r="P2875">
        <f t="shared" si="271"/>
        <v>119.125</v>
      </c>
      <c r="Q2875" t="str">
        <f t="shared" si="272"/>
        <v>theater</v>
      </c>
      <c r="R2875" t="str">
        <f t="shared" si="273"/>
        <v>plays</v>
      </c>
      <c r="S2875" s="9">
        <f t="shared" si="274"/>
        <v>42002.817488425921</v>
      </c>
      <c r="T2875" s="10">
        <f t="shared" si="275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70"/>
        <v>5.42</v>
      </c>
      <c r="P2876">
        <f t="shared" si="271"/>
        <v>90.333333333333329</v>
      </c>
      <c r="Q2876" t="str">
        <f t="shared" si="272"/>
        <v>theater</v>
      </c>
      <c r="R2876" t="str">
        <f t="shared" si="273"/>
        <v>plays</v>
      </c>
      <c r="S2876" s="9">
        <f t="shared" si="274"/>
        <v>42722.84474537037</v>
      </c>
      <c r="T2876" s="10">
        <f t="shared" si="275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70"/>
        <v>3.4999999999999996E-2</v>
      </c>
      <c r="P2877">
        <f t="shared" si="271"/>
        <v>2.3333333333333335</v>
      </c>
      <c r="Q2877" t="str">
        <f t="shared" si="272"/>
        <v>theater</v>
      </c>
      <c r="R2877" t="str">
        <f t="shared" si="273"/>
        <v>plays</v>
      </c>
      <c r="S2877" s="9">
        <f t="shared" si="274"/>
        <v>42465.128391203703</v>
      </c>
      <c r="T2877" s="10">
        <f t="shared" si="275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70"/>
        <v>0</v>
      </c>
      <c r="P2878" t="e">
        <f t="shared" si="271"/>
        <v>#DIV/0!</v>
      </c>
      <c r="Q2878" t="str">
        <f t="shared" si="272"/>
        <v>theater</v>
      </c>
      <c r="R2878" t="str">
        <f t="shared" si="273"/>
        <v>plays</v>
      </c>
      <c r="S2878" s="9">
        <f t="shared" si="274"/>
        <v>42171.743969907402</v>
      </c>
      <c r="T2878" s="10">
        <f t="shared" si="275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70"/>
        <v>10.833333333333334</v>
      </c>
      <c r="P2879">
        <f t="shared" si="271"/>
        <v>108.33333333333333</v>
      </c>
      <c r="Q2879" t="str">
        <f t="shared" si="272"/>
        <v>theater</v>
      </c>
      <c r="R2879" t="str">
        <f t="shared" si="273"/>
        <v>plays</v>
      </c>
      <c r="S2879" s="9">
        <f t="shared" si="274"/>
        <v>42672.955138888887</v>
      </c>
      <c r="T2879" s="10">
        <f t="shared" si="275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70"/>
        <v>2.1</v>
      </c>
      <c r="P2880">
        <f t="shared" si="271"/>
        <v>15.75</v>
      </c>
      <c r="Q2880" t="str">
        <f t="shared" si="272"/>
        <v>theater</v>
      </c>
      <c r="R2880" t="str">
        <f t="shared" si="273"/>
        <v>plays</v>
      </c>
      <c r="S2880" s="9">
        <f t="shared" si="274"/>
        <v>42128.615682870368</v>
      </c>
      <c r="T2880" s="10">
        <f t="shared" si="275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70"/>
        <v>0.2589285714285714</v>
      </c>
      <c r="P2881">
        <f t="shared" si="271"/>
        <v>29</v>
      </c>
      <c r="Q2881" t="str">
        <f t="shared" si="272"/>
        <v>theater</v>
      </c>
      <c r="R2881" t="str">
        <f t="shared" si="273"/>
        <v>plays</v>
      </c>
      <c r="S2881" s="9">
        <f t="shared" si="274"/>
        <v>42359.725243055553</v>
      </c>
      <c r="T2881" s="10">
        <f t="shared" si="275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70"/>
        <v>23.333333333333332</v>
      </c>
      <c r="P2882">
        <f t="shared" si="271"/>
        <v>96.551724137931032</v>
      </c>
      <c r="Q2882" t="str">
        <f t="shared" si="272"/>
        <v>theater</v>
      </c>
      <c r="R2882" t="str">
        <f t="shared" si="273"/>
        <v>plays</v>
      </c>
      <c r="S2882" s="9">
        <f t="shared" si="274"/>
        <v>42192.905694444446</v>
      </c>
      <c r="T2882" s="10">
        <f t="shared" si="275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9">
        <f t="shared" si="274"/>
        <v>41916.597638888888</v>
      </c>
      <c r="T2883" s="10">
        <f t="shared" si="275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ref="O2914:O2977" si="276">E2914/D2914*100</f>
        <v>14.058171745152354</v>
      </c>
      <c r="P2914">
        <f t="shared" ref="P2914:P2977" si="277">E2914/L2914</f>
        <v>78.07692307692308</v>
      </c>
      <c r="Q2914" t="str">
        <f t="shared" ref="Q2914:Q2977" si="278">LEFT(N2914,FIND("/",N2914)-1)</f>
        <v>theater</v>
      </c>
      <c r="R2914" t="str">
        <f t="shared" ref="R2914:R2977" si="279">RIGHT(N2914,LEN(N2914)-FIND("/",N2914))</f>
        <v>plays</v>
      </c>
      <c r="S2914" s="9">
        <f t="shared" ref="S2914:S2977" si="280">(((J2914/60)/60)/24)+DATE(1970,1,1)</f>
        <v>42354.131643518514</v>
      </c>
      <c r="T2914" s="10">
        <f t="shared" ref="T2914:T2977" si="281"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6"/>
        <v>0.02</v>
      </c>
      <c r="P2915">
        <f t="shared" si="277"/>
        <v>1</v>
      </c>
      <c r="Q2915" t="str">
        <f t="shared" si="278"/>
        <v>theater</v>
      </c>
      <c r="R2915" t="str">
        <f t="shared" si="279"/>
        <v>plays</v>
      </c>
      <c r="S2915" s="9">
        <f t="shared" si="280"/>
        <v>41828.922905092593</v>
      </c>
      <c r="T2915" s="10">
        <f t="shared" si="28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6"/>
        <v>4.0000000000000001E-3</v>
      </c>
      <c r="P2916">
        <f t="shared" si="277"/>
        <v>1</v>
      </c>
      <c r="Q2916" t="str">
        <f t="shared" si="278"/>
        <v>theater</v>
      </c>
      <c r="R2916" t="str">
        <f t="shared" si="279"/>
        <v>plays</v>
      </c>
      <c r="S2916" s="9">
        <f t="shared" si="280"/>
        <v>42017.907337962963</v>
      </c>
      <c r="T2916" s="10">
        <f t="shared" si="28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6"/>
        <v>61.1</v>
      </c>
      <c r="P2917">
        <f t="shared" si="277"/>
        <v>203.66666666666666</v>
      </c>
      <c r="Q2917" t="str">
        <f t="shared" si="278"/>
        <v>theater</v>
      </c>
      <c r="R2917" t="str">
        <f t="shared" si="279"/>
        <v>plays</v>
      </c>
      <c r="S2917" s="9">
        <f t="shared" si="280"/>
        <v>42415.398032407407</v>
      </c>
      <c r="T2917" s="10">
        <f t="shared" si="28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6"/>
        <v>7.8378378378378386</v>
      </c>
      <c r="P2918">
        <f t="shared" si="277"/>
        <v>20.714285714285715</v>
      </c>
      <c r="Q2918" t="str">
        <f t="shared" si="278"/>
        <v>theater</v>
      </c>
      <c r="R2918" t="str">
        <f t="shared" si="279"/>
        <v>plays</v>
      </c>
      <c r="S2918" s="9">
        <f t="shared" si="280"/>
        <v>41755.476724537039</v>
      </c>
      <c r="T2918" s="10">
        <f t="shared" si="28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6"/>
        <v>21.85</v>
      </c>
      <c r="P2919">
        <f t="shared" si="277"/>
        <v>48.555555555555557</v>
      </c>
      <c r="Q2919" t="str">
        <f t="shared" si="278"/>
        <v>theater</v>
      </c>
      <c r="R2919" t="str">
        <f t="shared" si="279"/>
        <v>plays</v>
      </c>
      <c r="S2919" s="9">
        <f t="shared" si="280"/>
        <v>42245.234340277777</v>
      </c>
      <c r="T2919" s="10">
        <f t="shared" si="28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6"/>
        <v>27.24</v>
      </c>
      <c r="P2920">
        <f t="shared" si="277"/>
        <v>68.099999999999994</v>
      </c>
      <c r="Q2920" t="str">
        <f t="shared" si="278"/>
        <v>theater</v>
      </c>
      <c r="R2920" t="str">
        <f t="shared" si="279"/>
        <v>plays</v>
      </c>
      <c r="S2920" s="9">
        <f t="shared" si="280"/>
        <v>42278.629710648151</v>
      </c>
      <c r="T2920" s="10">
        <f t="shared" si="28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6"/>
        <v>8.5</v>
      </c>
      <c r="P2921">
        <f t="shared" si="277"/>
        <v>8.5</v>
      </c>
      <c r="Q2921" t="str">
        <f t="shared" si="278"/>
        <v>theater</v>
      </c>
      <c r="R2921" t="str">
        <f t="shared" si="279"/>
        <v>plays</v>
      </c>
      <c r="S2921" s="9">
        <f t="shared" si="280"/>
        <v>41826.61954861111</v>
      </c>
      <c r="T2921" s="10">
        <f t="shared" si="28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6"/>
        <v>26.840000000000003</v>
      </c>
      <c r="P2922">
        <f t="shared" si="277"/>
        <v>51.615384615384613</v>
      </c>
      <c r="Q2922" t="str">
        <f t="shared" si="278"/>
        <v>theater</v>
      </c>
      <c r="R2922" t="str">
        <f t="shared" si="279"/>
        <v>plays</v>
      </c>
      <c r="S2922" s="9">
        <f t="shared" si="280"/>
        <v>42058.792476851857</v>
      </c>
      <c r="T2922" s="10">
        <f t="shared" si="28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6"/>
        <v>129</v>
      </c>
      <c r="P2923">
        <f t="shared" si="277"/>
        <v>43</v>
      </c>
      <c r="Q2923" t="str">
        <f t="shared" si="278"/>
        <v>theater</v>
      </c>
      <c r="R2923" t="str">
        <f t="shared" si="279"/>
        <v>musical</v>
      </c>
      <c r="S2923" s="9">
        <f t="shared" si="280"/>
        <v>41877.886620370373</v>
      </c>
      <c r="T2923" s="10">
        <f t="shared" si="28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6"/>
        <v>100</v>
      </c>
      <c r="P2924">
        <f t="shared" si="277"/>
        <v>83.333333333333329</v>
      </c>
      <c r="Q2924" t="str">
        <f t="shared" si="278"/>
        <v>theater</v>
      </c>
      <c r="R2924" t="str">
        <f t="shared" si="279"/>
        <v>musical</v>
      </c>
      <c r="S2924" s="9">
        <f t="shared" si="280"/>
        <v>42097.874155092592</v>
      </c>
      <c r="T2924" s="10">
        <f t="shared" si="28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6"/>
        <v>100</v>
      </c>
      <c r="P2925">
        <f t="shared" si="277"/>
        <v>30</v>
      </c>
      <c r="Q2925" t="str">
        <f t="shared" si="278"/>
        <v>theater</v>
      </c>
      <c r="R2925" t="str">
        <f t="shared" si="279"/>
        <v>musical</v>
      </c>
      <c r="S2925" s="9">
        <f t="shared" si="280"/>
        <v>42013.15253472222</v>
      </c>
      <c r="T2925" s="10">
        <f t="shared" si="28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6"/>
        <v>103.2</v>
      </c>
      <c r="P2926">
        <f t="shared" si="277"/>
        <v>175.51020408163265</v>
      </c>
      <c r="Q2926" t="str">
        <f t="shared" si="278"/>
        <v>theater</v>
      </c>
      <c r="R2926" t="str">
        <f t="shared" si="279"/>
        <v>musical</v>
      </c>
      <c r="S2926" s="9">
        <f t="shared" si="280"/>
        <v>42103.556828703702</v>
      </c>
      <c r="T2926" s="10">
        <f t="shared" si="28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6"/>
        <v>102.44597777777777</v>
      </c>
      <c r="P2927">
        <f t="shared" si="277"/>
        <v>231.66175879396985</v>
      </c>
      <c r="Q2927" t="str">
        <f t="shared" si="278"/>
        <v>theater</v>
      </c>
      <c r="R2927" t="str">
        <f t="shared" si="279"/>
        <v>musical</v>
      </c>
      <c r="S2927" s="9">
        <f t="shared" si="280"/>
        <v>41863.584120370368</v>
      </c>
      <c r="T2927" s="10">
        <f t="shared" si="28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6"/>
        <v>125</v>
      </c>
      <c r="P2928">
        <f t="shared" si="277"/>
        <v>75</v>
      </c>
      <c r="Q2928" t="str">
        <f t="shared" si="278"/>
        <v>theater</v>
      </c>
      <c r="R2928" t="str">
        <f t="shared" si="279"/>
        <v>musical</v>
      </c>
      <c r="S2928" s="9">
        <f t="shared" si="280"/>
        <v>42044.765960648147</v>
      </c>
      <c r="T2928" s="10">
        <f t="shared" si="28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6"/>
        <v>130.83333333333334</v>
      </c>
      <c r="P2929">
        <f t="shared" si="277"/>
        <v>112.14285714285714</v>
      </c>
      <c r="Q2929" t="str">
        <f t="shared" si="278"/>
        <v>theater</v>
      </c>
      <c r="R2929" t="str">
        <f t="shared" si="279"/>
        <v>musical</v>
      </c>
      <c r="S2929" s="9">
        <f t="shared" si="280"/>
        <v>41806.669317129628</v>
      </c>
      <c r="T2929" s="10">
        <f t="shared" si="28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6"/>
        <v>100</v>
      </c>
      <c r="P2930">
        <f t="shared" si="277"/>
        <v>41.666666666666664</v>
      </c>
      <c r="Q2930" t="str">
        <f t="shared" si="278"/>
        <v>theater</v>
      </c>
      <c r="R2930" t="str">
        <f t="shared" si="279"/>
        <v>musical</v>
      </c>
      <c r="S2930" s="9">
        <f t="shared" si="280"/>
        <v>42403.998217592598</v>
      </c>
      <c r="T2930" s="10">
        <f t="shared" si="28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6"/>
        <v>102.06937499999999</v>
      </c>
      <c r="P2931">
        <f t="shared" si="277"/>
        <v>255.17343750000001</v>
      </c>
      <c r="Q2931" t="str">
        <f t="shared" si="278"/>
        <v>theater</v>
      </c>
      <c r="R2931" t="str">
        <f t="shared" si="279"/>
        <v>musical</v>
      </c>
      <c r="S2931" s="9">
        <f t="shared" si="280"/>
        <v>41754.564328703702</v>
      </c>
      <c r="T2931" s="10">
        <f t="shared" si="28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6"/>
        <v>100.92000000000002</v>
      </c>
      <c r="P2932">
        <f t="shared" si="277"/>
        <v>162.7741935483871</v>
      </c>
      <c r="Q2932" t="str">
        <f t="shared" si="278"/>
        <v>theater</v>
      </c>
      <c r="R2932" t="str">
        <f t="shared" si="279"/>
        <v>musical</v>
      </c>
      <c r="S2932" s="9">
        <f t="shared" si="280"/>
        <v>42101.584074074075</v>
      </c>
      <c r="T2932" s="10">
        <f t="shared" si="28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6"/>
        <v>106</v>
      </c>
      <c r="P2933">
        <f t="shared" si="277"/>
        <v>88.333333333333329</v>
      </c>
      <c r="Q2933" t="str">
        <f t="shared" si="278"/>
        <v>theater</v>
      </c>
      <c r="R2933" t="str">
        <f t="shared" si="279"/>
        <v>musical</v>
      </c>
      <c r="S2933" s="9">
        <f t="shared" si="280"/>
        <v>41872.291238425925</v>
      </c>
      <c r="T2933" s="10">
        <f t="shared" si="28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6"/>
        <v>105.0967741935484</v>
      </c>
      <c r="P2934">
        <f t="shared" si="277"/>
        <v>85.736842105263165</v>
      </c>
      <c r="Q2934" t="str">
        <f t="shared" si="278"/>
        <v>theater</v>
      </c>
      <c r="R2934" t="str">
        <f t="shared" si="279"/>
        <v>musical</v>
      </c>
      <c r="S2934" s="9">
        <f t="shared" si="280"/>
        <v>42025.164780092593</v>
      </c>
      <c r="T2934" s="10">
        <f t="shared" si="28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6"/>
        <v>102.76</v>
      </c>
      <c r="P2935">
        <f t="shared" si="277"/>
        <v>47.574074074074076</v>
      </c>
      <c r="Q2935" t="str">
        <f t="shared" si="278"/>
        <v>theater</v>
      </c>
      <c r="R2935" t="str">
        <f t="shared" si="279"/>
        <v>musical</v>
      </c>
      <c r="S2935" s="9">
        <f t="shared" si="280"/>
        <v>42495.956631944442</v>
      </c>
      <c r="T2935" s="10">
        <f t="shared" si="28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6"/>
        <v>108</v>
      </c>
      <c r="P2936">
        <f t="shared" si="277"/>
        <v>72.972972972972968</v>
      </c>
      <c r="Q2936" t="str">
        <f t="shared" si="278"/>
        <v>theater</v>
      </c>
      <c r="R2936" t="str">
        <f t="shared" si="279"/>
        <v>musical</v>
      </c>
      <c r="S2936" s="9">
        <f t="shared" si="280"/>
        <v>41775.636157407411</v>
      </c>
      <c r="T2936" s="10">
        <f t="shared" si="28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6"/>
        <v>100.88571428571429</v>
      </c>
      <c r="P2937">
        <f t="shared" si="277"/>
        <v>90.538461538461533</v>
      </c>
      <c r="Q2937" t="str">
        <f t="shared" si="278"/>
        <v>theater</v>
      </c>
      <c r="R2937" t="str">
        <f t="shared" si="279"/>
        <v>musical</v>
      </c>
      <c r="S2937" s="9">
        <f t="shared" si="280"/>
        <v>42553.583425925928</v>
      </c>
      <c r="T2937" s="10">
        <f t="shared" si="28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6"/>
        <v>128</v>
      </c>
      <c r="P2938">
        <f t="shared" si="277"/>
        <v>37.647058823529413</v>
      </c>
      <c r="Q2938" t="str">
        <f t="shared" si="278"/>
        <v>theater</v>
      </c>
      <c r="R2938" t="str">
        <f t="shared" si="279"/>
        <v>musical</v>
      </c>
      <c r="S2938" s="9">
        <f t="shared" si="280"/>
        <v>41912.650729166664</v>
      </c>
      <c r="T2938" s="10">
        <f t="shared" si="28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6"/>
        <v>133.33333333333331</v>
      </c>
      <c r="P2939">
        <f t="shared" si="277"/>
        <v>36.363636363636367</v>
      </c>
      <c r="Q2939" t="str">
        <f t="shared" si="278"/>
        <v>theater</v>
      </c>
      <c r="R2939" t="str">
        <f t="shared" si="279"/>
        <v>musical</v>
      </c>
      <c r="S2939" s="9">
        <f t="shared" si="280"/>
        <v>41803.457326388889</v>
      </c>
      <c r="T2939" s="10">
        <f t="shared" si="28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6"/>
        <v>101.375</v>
      </c>
      <c r="P2940">
        <f t="shared" si="277"/>
        <v>126.71875</v>
      </c>
      <c r="Q2940" t="str">
        <f t="shared" si="278"/>
        <v>theater</v>
      </c>
      <c r="R2940" t="str">
        <f t="shared" si="279"/>
        <v>musical</v>
      </c>
      <c r="S2940" s="9">
        <f t="shared" si="280"/>
        <v>42004.703865740739</v>
      </c>
      <c r="T2940" s="10">
        <f t="shared" si="28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6"/>
        <v>102.875</v>
      </c>
      <c r="P2941">
        <f t="shared" si="277"/>
        <v>329.2</v>
      </c>
      <c r="Q2941" t="str">
        <f t="shared" si="278"/>
        <v>theater</v>
      </c>
      <c r="R2941" t="str">
        <f t="shared" si="279"/>
        <v>musical</v>
      </c>
      <c r="S2941" s="9">
        <f t="shared" si="280"/>
        <v>41845.809166666666</v>
      </c>
      <c r="T2941" s="10">
        <f t="shared" si="28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6"/>
        <v>107.24000000000001</v>
      </c>
      <c r="P2942">
        <f t="shared" si="277"/>
        <v>81.242424242424249</v>
      </c>
      <c r="Q2942" t="str">
        <f t="shared" si="278"/>
        <v>theater</v>
      </c>
      <c r="R2942" t="str">
        <f t="shared" si="279"/>
        <v>musical</v>
      </c>
      <c r="S2942" s="9">
        <f t="shared" si="280"/>
        <v>41982.773356481484</v>
      </c>
      <c r="T2942" s="10">
        <f t="shared" si="28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6"/>
        <v>4.0000000000000001E-3</v>
      </c>
      <c r="P2943">
        <f t="shared" si="277"/>
        <v>1</v>
      </c>
      <c r="Q2943" t="str">
        <f t="shared" si="278"/>
        <v>theater</v>
      </c>
      <c r="R2943" t="str">
        <f t="shared" si="279"/>
        <v>spaces</v>
      </c>
      <c r="S2943" s="9">
        <f t="shared" si="280"/>
        <v>42034.960127314815</v>
      </c>
      <c r="T2943" s="10">
        <f t="shared" si="28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6"/>
        <v>20.424999999999997</v>
      </c>
      <c r="P2944">
        <f t="shared" si="277"/>
        <v>202.22772277227722</v>
      </c>
      <c r="Q2944" t="str">
        <f t="shared" si="278"/>
        <v>theater</v>
      </c>
      <c r="R2944" t="str">
        <f t="shared" si="279"/>
        <v>spaces</v>
      </c>
      <c r="S2944" s="9">
        <f t="shared" si="280"/>
        <v>42334.803923611107</v>
      </c>
      <c r="T2944" s="10">
        <f t="shared" si="28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6"/>
        <v>0</v>
      </c>
      <c r="P2945" t="e">
        <f t="shared" si="277"/>
        <v>#DIV/0!</v>
      </c>
      <c r="Q2945" t="str">
        <f t="shared" si="278"/>
        <v>theater</v>
      </c>
      <c r="R2945" t="str">
        <f t="shared" si="279"/>
        <v>spaces</v>
      </c>
      <c r="S2945" s="9">
        <f t="shared" si="280"/>
        <v>42077.129398148143</v>
      </c>
      <c r="T2945" s="10">
        <f t="shared" si="28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6"/>
        <v>1</v>
      </c>
      <c r="P2946">
        <f t="shared" si="277"/>
        <v>100</v>
      </c>
      <c r="Q2946" t="str">
        <f t="shared" si="278"/>
        <v>theater</v>
      </c>
      <c r="R2946" t="str">
        <f t="shared" si="279"/>
        <v>spaces</v>
      </c>
      <c r="S2946" s="9">
        <f t="shared" si="280"/>
        <v>42132.9143287037</v>
      </c>
      <c r="T2946" s="10">
        <f t="shared" si="28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9">
        <f t="shared" si="280"/>
        <v>42118.139583333337</v>
      </c>
      <c r="T2947" s="10">
        <f t="shared" si="28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ref="O2978:O3041" si="282">E2978/D2978*100</f>
        <v>171.42857142857142</v>
      </c>
      <c r="P2978">
        <f t="shared" ref="P2978:P3041" si="283">E2978/L2978</f>
        <v>8.5714285714285712</v>
      </c>
      <c r="Q2978" t="str">
        <f t="shared" ref="Q2978:Q3041" si="284">LEFT(N2978,FIND("/",N2978)-1)</f>
        <v>theater</v>
      </c>
      <c r="R2978" t="str">
        <f t="shared" ref="R2978:R3041" si="285">RIGHT(N2978,LEN(N2978)-FIND("/",N2978))</f>
        <v>plays</v>
      </c>
      <c r="S2978" s="9">
        <f t="shared" ref="S2978:S3041" si="286">(((J2978/60)/60)/24)+DATE(1970,1,1)</f>
        <v>42425.730671296296</v>
      </c>
      <c r="T2978" s="10">
        <f t="shared" ref="T2978:T3041" si="287"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2"/>
        <v>113.56666666666666</v>
      </c>
      <c r="P2979">
        <f t="shared" si="283"/>
        <v>113.56666666666666</v>
      </c>
      <c r="Q2979" t="str">
        <f t="shared" si="284"/>
        <v>theater</v>
      </c>
      <c r="R2979" t="str">
        <f t="shared" si="285"/>
        <v>plays</v>
      </c>
      <c r="S2979" s="9">
        <f t="shared" si="286"/>
        <v>42026.88118055556</v>
      </c>
      <c r="T2979" s="10">
        <f t="shared" si="2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2"/>
        <v>129.46666666666667</v>
      </c>
      <c r="P2980">
        <f t="shared" si="283"/>
        <v>60.6875</v>
      </c>
      <c r="Q2980" t="str">
        <f t="shared" si="284"/>
        <v>theater</v>
      </c>
      <c r="R2980" t="str">
        <f t="shared" si="285"/>
        <v>plays</v>
      </c>
      <c r="S2980" s="9">
        <f t="shared" si="286"/>
        <v>41922.640590277777</v>
      </c>
      <c r="T2980" s="10">
        <f t="shared" si="2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2"/>
        <v>101.4</v>
      </c>
      <c r="P2981">
        <f t="shared" si="283"/>
        <v>110.21739130434783</v>
      </c>
      <c r="Q2981" t="str">
        <f t="shared" si="284"/>
        <v>theater</v>
      </c>
      <c r="R2981" t="str">
        <f t="shared" si="285"/>
        <v>plays</v>
      </c>
      <c r="S2981" s="9">
        <f t="shared" si="286"/>
        <v>41993.824340277773</v>
      </c>
      <c r="T2981" s="10">
        <f t="shared" si="2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2"/>
        <v>109.16666666666666</v>
      </c>
      <c r="P2982">
        <f t="shared" si="283"/>
        <v>136.45833333333334</v>
      </c>
      <c r="Q2982" t="str">
        <f t="shared" si="284"/>
        <v>theater</v>
      </c>
      <c r="R2982" t="str">
        <f t="shared" si="285"/>
        <v>plays</v>
      </c>
      <c r="S2982" s="9">
        <f t="shared" si="286"/>
        <v>42219.915856481486</v>
      </c>
      <c r="T2982" s="10">
        <f t="shared" si="2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2"/>
        <v>128.92500000000001</v>
      </c>
      <c r="P2983">
        <f t="shared" si="283"/>
        <v>53.164948453608247</v>
      </c>
      <c r="Q2983" t="str">
        <f t="shared" si="284"/>
        <v>theater</v>
      </c>
      <c r="R2983" t="str">
        <f t="shared" si="285"/>
        <v>spaces</v>
      </c>
      <c r="S2983" s="9">
        <f t="shared" si="286"/>
        <v>42225.559675925921</v>
      </c>
      <c r="T2983" s="10">
        <f t="shared" si="2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2"/>
        <v>102.06</v>
      </c>
      <c r="P2984">
        <f t="shared" si="283"/>
        <v>86.491525423728817</v>
      </c>
      <c r="Q2984" t="str">
        <f t="shared" si="284"/>
        <v>theater</v>
      </c>
      <c r="R2984" t="str">
        <f t="shared" si="285"/>
        <v>spaces</v>
      </c>
      <c r="S2984" s="9">
        <f t="shared" si="286"/>
        <v>42381.686840277776</v>
      </c>
      <c r="T2984" s="10">
        <f t="shared" si="2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2"/>
        <v>146.53957758620692</v>
      </c>
      <c r="P2985">
        <f t="shared" si="283"/>
        <v>155.23827397260274</v>
      </c>
      <c r="Q2985" t="str">
        <f t="shared" si="284"/>
        <v>theater</v>
      </c>
      <c r="R2985" t="str">
        <f t="shared" si="285"/>
        <v>spaces</v>
      </c>
      <c r="S2985" s="9">
        <f t="shared" si="286"/>
        <v>41894.632361111115</v>
      </c>
      <c r="T2985" s="10">
        <f t="shared" si="2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2"/>
        <v>100.352</v>
      </c>
      <c r="P2986">
        <f t="shared" si="283"/>
        <v>115.08256880733946</v>
      </c>
      <c r="Q2986" t="str">
        <f t="shared" si="284"/>
        <v>theater</v>
      </c>
      <c r="R2986" t="str">
        <f t="shared" si="285"/>
        <v>spaces</v>
      </c>
      <c r="S2986" s="9">
        <f t="shared" si="286"/>
        <v>42576.278715277775</v>
      </c>
      <c r="T2986" s="10">
        <f t="shared" si="2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2"/>
        <v>121.64999999999999</v>
      </c>
      <c r="P2987">
        <f t="shared" si="283"/>
        <v>109.5945945945946</v>
      </c>
      <c r="Q2987" t="str">
        <f t="shared" si="284"/>
        <v>theater</v>
      </c>
      <c r="R2987" t="str">
        <f t="shared" si="285"/>
        <v>spaces</v>
      </c>
      <c r="S2987" s="9">
        <f t="shared" si="286"/>
        <v>42654.973703703698</v>
      </c>
      <c r="T2987" s="10">
        <f t="shared" si="2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2"/>
        <v>105.5</v>
      </c>
      <c r="P2988">
        <f t="shared" si="283"/>
        <v>45.214285714285715</v>
      </c>
      <c r="Q2988" t="str">
        <f t="shared" si="284"/>
        <v>theater</v>
      </c>
      <c r="R2988" t="str">
        <f t="shared" si="285"/>
        <v>spaces</v>
      </c>
      <c r="S2988" s="9">
        <f t="shared" si="286"/>
        <v>42431.500069444446</v>
      </c>
      <c r="T2988" s="10">
        <f t="shared" si="2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2"/>
        <v>110.4008</v>
      </c>
      <c r="P2989">
        <f t="shared" si="283"/>
        <v>104.15169811320754</v>
      </c>
      <c r="Q2989" t="str">
        <f t="shared" si="284"/>
        <v>theater</v>
      </c>
      <c r="R2989" t="str">
        <f t="shared" si="285"/>
        <v>spaces</v>
      </c>
      <c r="S2989" s="9">
        <f t="shared" si="286"/>
        <v>42627.307303240741</v>
      </c>
      <c r="T2989" s="10">
        <f t="shared" si="2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2"/>
        <v>100</v>
      </c>
      <c r="P2990">
        <f t="shared" si="283"/>
        <v>35.714285714285715</v>
      </c>
      <c r="Q2990" t="str">
        <f t="shared" si="284"/>
        <v>theater</v>
      </c>
      <c r="R2990" t="str">
        <f t="shared" si="285"/>
        <v>spaces</v>
      </c>
      <c r="S2990" s="9">
        <f t="shared" si="286"/>
        <v>42511.362048611118</v>
      </c>
      <c r="T2990" s="10">
        <f t="shared" si="2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2"/>
        <v>176.535</v>
      </c>
      <c r="P2991">
        <f t="shared" si="283"/>
        <v>96.997252747252745</v>
      </c>
      <c r="Q2991" t="str">
        <f t="shared" si="284"/>
        <v>theater</v>
      </c>
      <c r="R2991" t="str">
        <f t="shared" si="285"/>
        <v>spaces</v>
      </c>
      <c r="S2991" s="9">
        <f t="shared" si="286"/>
        <v>42337.02039351852</v>
      </c>
      <c r="T2991" s="10">
        <f t="shared" si="2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2"/>
        <v>100</v>
      </c>
      <c r="P2992">
        <f t="shared" si="283"/>
        <v>370.37037037037038</v>
      </c>
      <c r="Q2992" t="str">
        <f t="shared" si="284"/>
        <v>theater</v>
      </c>
      <c r="R2992" t="str">
        <f t="shared" si="285"/>
        <v>spaces</v>
      </c>
      <c r="S2992" s="9">
        <f t="shared" si="286"/>
        <v>42341.57430555555</v>
      </c>
      <c r="T2992" s="10">
        <f t="shared" si="2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2"/>
        <v>103.29411764705883</v>
      </c>
      <c r="P2993">
        <f t="shared" si="283"/>
        <v>94.408602150537632</v>
      </c>
      <c r="Q2993" t="str">
        <f t="shared" si="284"/>
        <v>theater</v>
      </c>
      <c r="R2993" t="str">
        <f t="shared" si="285"/>
        <v>spaces</v>
      </c>
      <c r="S2993" s="9">
        <f t="shared" si="286"/>
        <v>42740.837152777778</v>
      </c>
      <c r="T2993" s="10">
        <f t="shared" si="2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2"/>
        <v>104.5</v>
      </c>
      <c r="P2994">
        <f t="shared" si="283"/>
        <v>48.984375</v>
      </c>
      <c r="Q2994" t="str">
        <f t="shared" si="284"/>
        <v>theater</v>
      </c>
      <c r="R2994" t="str">
        <f t="shared" si="285"/>
        <v>spaces</v>
      </c>
      <c r="S2994" s="9">
        <f t="shared" si="286"/>
        <v>42622.767476851848</v>
      </c>
      <c r="T2994" s="10">
        <f t="shared" si="2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2"/>
        <v>100.29999999999998</v>
      </c>
      <c r="P2995">
        <f t="shared" si="283"/>
        <v>45.590909090909093</v>
      </c>
      <c r="Q2995" t="str">
        <f t="shared" si="284"/>
        <v>theater</v>
      </c>
      <c r="R2995" t="str">
        <f t="shared" si="285"/>
        <v>spaces</v>
      </c>
      <c r="S2995" s="9">
        <f t="shared" si="286"/>
        <v>42390.838738425926</v>
      </c>
      <c r="T2995" s="10">
        <f t="shared" si="2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2"/>
        <v>457.74666666666673</v>
      </c>
      <c r="P2996">
        <f t="shared" si="283"/>
        <v>23.275254237288134</v>
      </c>
      <c r="Q2996" t="str">
        <f t="shared" si="284"/>
        <v>theater</v>
      </c>
      <c r="R2996" t="str">
        <f t="shared" si="285"/>
        <v>spaces</v>
      </c>
      <c r="S2996" s="9">
        <f t="shared" si="286"/>
        <v>41885.478842592594</v>
      </c>
      <c r="T2996" s="10">
        <f t="shared" si="2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2"/>
        <v>104.96000000000001</v>
      </c>
      <c r="P2997">
        <f t="shared" si="283"/>
        <v>63.2289156626506</v>
      </c>
      <c r="Q2997" t="str">
        <f t="shared" si="284"/>
        <v>theater</v>
      </c>
      <c r="R2997" t="str">
        <f t="shared" si="285"/>
        <v>spaces</v>
      </c>
      <c r="S2997" s="9">
        <f t="shared" si="286"/>
        <v>42724.665173611109</v>
      </c>
      <c r="T2997" s="10">
        <f t="shared" si="2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2"/>
        <v>171.94285714285715</v>
      </c>
      <c r="P2998">
        <f t="shared" si="283"/>
        <v>153.5204081632653</v>
      </c>
      <c r="Q2998" t="str">
        <f t="shared" si="284"/>
        <v>theater</v>
      </c>
      <c r="R2998" t="str">
        <f t="shared" si="285"/>
        <v>spaces</v>
      </c>
      <c r="S2998" s="9">
        <f t="shared" si="286"/>
        <v>42090.912500000006</v>
      </c>
      <c r="T2998" s="10">
        <f t="shared" si="2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2"/>
        <v>103.73000000000002</v>
      </c>
      <c r="P2999">
        <f t="shared" si="283"/>
        <v>90.2</v>
      </c>
      <c r="Q2999" t="str">
        <f t="shared" si="284"/>
        <v>theater</v>
      </c>
      <c r="R2999" t="str">
        <f t="shared" si="285"/>
        <v>spaces</v>
      </c>
      <c r="S2999" s="9">
        <f t="shared" si="286"/>
        <v>42775.733715277776</v>
      </c>
      <c r="T2999" s="10">
        <f t="shared" si="2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2"/>
        <v>103.029</v>
      </c>
      <c r="P3000">
        <f t="shared" si="283"/>
        <v>118.97113163972287</v>
      </c>
      <c r="Q3000" t="str">
        <f t="shared" si="284"/>
        <v>theater</v>
      </c>
      <c r="R3000" t="str">
        <f t="shared" si="285"/>
        <v>spaces</v>
      </c>
      <c r="S3000" s="9">
        <f t="shared" si="286"/>
        <v>41778.193622685183</v>
      </c>
      <c r="T3000" s="10">
        <f t="shared" si="2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2"/>
        <v>118.88888888888889</v>
      </c>
      <c r="P3001">
        <f t="shared" si="283"/>
        <v>80.25</v>
      </c>
      <c r="Q3001" t="str">
        <f t="shared" si="284"/>
        <v>theater</v>
      </c>
      <c r="R3001" t="str">
        <f t="shared" si="285"/>
        <v>spaces</v>
      </c>
      <c r="S3001" s="9">
        <f t="shared" si="286"/>
        <v>42780.740277777775</v>
      </c>
      <c r="T3001" s="10">
        <f t="shared" si="2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2"/>
        <v>100</v>
      </c>
      <c r="P3002">
        <f t="shared" si="283"/>
        <v>62.5</v>
      </c>
      <c r="Q3002" t="str">
        <f t="shared" si="284"/>
        <v>theater</v>
      </c>
      <c r="R3002" t="str">
        <f t="shared" si="285"/>
        <v>spaces</v>
      </c>
      <c r="S3002" s="9">
        <f t="shared" si="286"/>
        <v>42752.827199074076</v>
      </c>
      <c r="T3002" s="10">
        <f t="shared" si="2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2"/>
        <v>318.69988910451895</v>
      </c>
      <c r="P3003">
        <f t="shared" si="283"/>
        <v>131.37719999999999</v>
      </c>
      <c r="Q3003" t="str">
        <f t="shared" si="284"/>
        <v>theater</v>
      </c>
      <c r="R3003" t="str">
        <f t="shared" si="285"/>
        <v>spaces</v>
      </c>
      <c r="S3003" s="9">
        <f t="shared" si="286"/>
        <v>42534.895625000005</v>
      </c>
      <c r="T3003" s="10">
        <f t="shared" si="2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2"/>
        <v>108.50614285714286</v>
      </c>
      <c r="P3004">
        <f t="shared" si="283"/>
        <v>73.032980769230775</v>
      </c>
      <c r="Q3004" t="str">
        <f t="shared" si="284"/>
        <v>theater</v>
      </c>
      <c r="R3004" t="str">
        <f t="shared" si="285"/>
        <v>spaces</v>
      </c>
      <c r="S3004" s="9">
        <f t="shared" si="286"/>
        <v>41239.83625</v>
      </c>
      <c r="T3004" s="10">
        <f t="shared" si="2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2"/>
        <v>101.16666666666667</v>
      </c>
      <c r="P3005">
        <f t="shared" si="283"/>
        <v>178.52941176470588</v>
      </c>
      <c r="Q3005" t="str">
        <f t="shared" si="284"/>
        <v>theater</v>
      </c>
      <c r="R3005" t="str">
        <f t="shared" si="285"/>
        <v>spaces</v>
      </c>
      <c r="S3005" s="9">
        <f t="shared" si="286"/>
        <v>42398.849259259259</v>
      </c>
      <c r="T3005" s="10">
        <f t="shared" si="2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2"/>
        <v>112.815</v>
      </c>
      <c r="P3006">
        <f t="shared" si="283"/>
        <v>162.90974729241879</v>
      </c>
      <c r="Q3006" t="str">
        <f t="shared" si="284"/>
        <v>theater</v>
      </c>
      <c r="R3006" t="str">
        <f t="shared" si="285"/>
        <v>spaces</v>
      </c>
      <c r="S3006" s="9">
        <f t="shared" si="286"/>
        <v>41928.881064814814</v>
      </c>
      <c r="T3006" s="10">
        <f t="shared" si="2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2"/>
        <v>120.49622641509434</v>
      </c>
      <c r="P3007">
        <f t="shared" si="283"/>
        <v>108.24237288135593</v>
      </c>
      <c r="Q3007" t="str">
        <f t="shared" si="284"/>
        <v>theater</v>
      </c>
      <c r="R3007" t="str">
        <f t="shared" si="285"/>
        <v>spaces</v>
      </c>
      <c r="S3007" s="9">
        <f t="shared" si="286"/>
        <v>41888.674826388888</v>
      </c>
      <c r="T3007" s="10">
        <f t="shared" si="2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2"/>
        <v>107.74999999999999</v>
      </c>
      <c r="P3008">
        <f t="shared" si="283"/>
        <v>88.865979381443296</v>
      </c>
      <c r="Q3008" t="str">
        <f t="shared" si="284"/>
        <v>theater</v>
      </c>
      <c r="R3008" t="str">
        <f t="shared" si="285"/>
        <v>spaces</v>
      </c>
      <c r="S3008" s="9">
        <f t="shared" si="286"/>
        <v>41957.756840277783</v>
      </c>
      <c r="T3008" s="10">
        <f t="shared" si="2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2"/>
        <v>180</v>
      </c>
      <c r="P3009">
        <f t="shared" si="283"/>
        <v>54</v>
      </c>
      <c r="Q3009" t="str">
        <f t="shared" si="284"/>
        <v>theater</v>
      </c>
      <c r="R3009" t="str">
        <f t="shared" si="285"/>
        <v>spaces</v>
      </c>
      <c r="S3009" s="9">
        <f t="shared" si="286"/>
        <v>42098.216238425928</v>
      </c>
      <c r="T3009" s="10">
        <f t="shared" si="2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2"/>
        <v>101.16666666666667</v>
      </c>
      <c r="P3010">
        <f t="shared" si="283"/>
        <v>116.73076923076923</v>
      </c>
      <c r="Q3010" t="str">
        <f t="shared" si="284"/>
        <v>theater</v>
      </c>
      <c r="R3010" t="str">
        <f t="shared" si="285"/>
        <v>spaces</v>
      </c>
      <c r="S3010" s="9">
        <f t="shared" si="286"/>
        <v>42360.212025462963</v>
      </c>
      <c r="T3010" s="10">
        <f t="shared" si="2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si="286"/>
        <v>41939.569907407407</v>
      </c>
      <c r="T3011" s="10">
        <f t="shared" si="2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ref="O3042:O3105" si="288">E3042/D3042*100</f>
        <v>107.5</v>
      </c>
      <c r="P3042">
        <f t="shared" ref="P3042:P3105" si="289">E3042/L3042</f>
        <v>76.785714285714292</v>
      </c>
      <c r="Q3042" t="str">
        <f t="shared" ref="Q3042:Q3105" si="290">LEFT(N3042,FIND("/",N3042)-1)</f>
        <v>theater</v>
      </c>
      <c r="R3042" t="str">
        <f t="shared" ref="R3042:R3105" si="291">RIGHT(N3042,LEN(N3042)-FIND("/",N3042))</f>
        <v>spaces</v>
      </c>
      <c r="S3042" s="9">
        <f t="shared" ref="S3042:S3105" si="292">(((J3042/60)/60)/24)+DATE(1970,1,1)</f>
        <v>42177.791909722218</v>
      </c>
      <c r="T3042" s="10">
        <f t="shared" ref="T3042:T3105" si="293"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8"/>
        <v>110.48192771084338</v>
      </c>
      <c r="P3043">
        <f t="shared" si="289"/>
        <v>96.526315789473685</v>
      </c>
      <c r="Q3043" t="str">
        <f t="shared" si="290"/>
        <v>theater</v>
      </c>
      <c r="R3043" t="str">
        <f t="shared" si="291"/>
        <v>spaces</v>
      </c>
      <c r="S3043" s="9">
        <f t="shared" si="292"/>
        <v>42359.868611111116</v>
      </c>
      <c r="T3043" s="10">
        <f t="shared" si="29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8"/>
        <v>128</v>
      </c>
      <c r="P3044">
        <f t="shared" si="289"/>
        <v>51.891891891891895</v>
      </c>
      <c r="Q3044" t="str">
        <f t="shared" si="290"/>
        <v>theater</v>
      </c>
      <c r="R3044" t="str">
        <f t="shared" si="291"/>
        <v>spaces</v>
      </c>
      <c r="S3044" s="9">
        <f t="shared" si="292"/>
        <v>42253.688043981485</v>
      </c>
      <c r="T3044" s="10">
        <f t="shared" si="29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8"/>
        <v>110.00666666666667</v>
      </c>
      <c r="P3045">
        <f t="shared" si="289"/>
        <v>128.9140625</v>
      </c>
      <c r="Q3045" t="str">
        <f t="shared" si="290"/>
        <v>theater</v>
      </c>
      <c r="R3045" t="str">
        <f t="shared" si="291"/>
        <v>spaces</v>
      </c>
      <c r="S3045" s="9">
        <f t="shared" si="292"/>
        <v>42083.070590277777</v>
      </c>
      <c r="T3045" s="10">
        <f t="shared" si="29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8"/>
        <v>109.34166666666667</v>
      </c>
      <c r="P3046">
        <f t="shared" si="289"/>
        <v>84.108974358974365</v>
      </c>
      <c r="Q3046" t="str">
        <f t="shared" si="290"/>
        <v>theater</v>
      </c>
      <c r="R3046" t="str">
        <f t="shared" si="291"/>
        <v>spaces</v>
      </c>
      <c r="S3046" s="9">
        <f t="shared" si="292"/>
        <v>42387.7268287037</v>
      </c>
      <c r="T3046" s="10">
        <f t="shared" si="29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8"/>
        <v>132.70650000000001</v>
      </c>
      <c r="P3047">
        <f t="shared" si="289"/>
        <v>82.941562500000003</v>
      </c>
      <c r="Q3047" t="str">
        <f t="shared" si="290"/>
        <v>theater</v>
      </c>
      <c r="R3047" t="str">
        <f t="shared" si="291"/>
        <v>spaces</v>
      </c>
      <c r="S3047" s="9">
        <f t="shared" si="292"/>
        <v>41843.155729166669</v>
      </c>
      <c r="T3047" s="10">
        <f t="shared" si="29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8"/>
        <v>190.84810126582278</v>
      </c>
      <c r="P3048">
        <f t="shared" si="289"/>
        <v>259.94827586206895</v>
      </c>
      <c r="Q3048" t="str">
        <f t="shared" si="290"/>
        <v>theater</v>
      </c>
      <c r="R3048" t="str">
        <f t="shared" si="291"/>
        <v>spaces</v>
      </c>
      <c r="S3048" s="9">
        <f t="shared" si="292"/>
        <v>41862.803078703706</v>
      </c>
      <c r="T3048" s="10">
        <f t="shared" si="29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8"/>
        <v>149</v>
      </c>
      <c r="P3049">
        <f t="shared" si="289"/>
        <v>37.25</v>
      </c>
      <c r="Q3049" t="str">
        <f t="shared" si="290"/>
        <v>theater</v>
      </c>
      <c r="R3049" t="str">
        <f t="shared" si="291"/>
        <v>spaces</v>
      </c>
      <c r="S3049" s="9">
        <f t="shared" si="292"/>
        <v>42443.989050925928</v>
      </c>
      <c r="T3049" s="10">
        <f t="shared" si="29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8"/>
        <v>166.4</v>
      </c>
      <c r="P3050">
        <f t="shared" si="289"/>
        <v>177.02127659574469</v>
      </c>
      <c r="Q3050" t="str">
        <f t="shared" si="290"/>
        <v>theater</v>
      </c>
      <c r="R3050" t="str">
        <f t="shared" si="291"/>
        <v>spaces</v>
      </c>
      <c r="S3050" s="9">
        <f t="shared" si="292"/>
        <v>41975.901180555549</v>
      </c>
      <c r="T3050" s="10">
        <f t="shared" si="29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8"/>
        <v>106.66666666666667</v>
      </c>
      <c r="P3051">
        <f t="shared" si="289"/>
        <v>74.074074074074076</v>
      </c>
      <c r="Q3051" t="str">
        <f t="shared" si="290"/>
        <v>theater</v>
      </c>
      <c r="R3051" t="str">
        <f t="shared" si="291"/>
        <v>spaces</v>
      </c>
      <c r="S3051" s="9">
        <f t="shared" si="292"/>
        <v>42139.014525462961</v>
      </c>
      <c r="T3051" s="10">
        <f t="shared" si="2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8"/>
        <v>106</v>
      </c>
      <c r="P3052">
        <f t="shared" si="289"/>
        <v>70.666666666666671</v>
      </c>
      <c r="Q3052" t="str">
        <f t="shared" si="290"/>
        <v>theater</v>
      </c>
      <c r="R3052" t="str">
        <f t="shared" si="291"/>
        <v>spaces</v>
      </c>
      <c r="S3052" s="9">
        <f t="shared" si="292"/>
        <v>42465.16851851852</v>
      </c>
      <c r="T3052" s="10">
        <f t="shared" si="29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8"/>
        <v>23.62857142857143</v>
      </c>
      <c r="P3053">
        <f t="shared" si="289"/>
        <v>23.62857142857143</v>
      </c>
      <c r="Q3053" t="str">
        <f t="shared" si="290"/>
        <v>theater</v>
      </c>
      <c r="R3053" t="str">
        <f t="shared" si="291"/>
        <v>spaces</v>
      </c>
      <c r="S3053" s="9">
        <f t="shared" si="292"/>
        <v>42744.416030092587</v>
      </c>
      <c r="T3053" s="10">
        <f t="shared" si="29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8"/>
        <v>0.15</v>
      </c>
      <c r="P3054">
        <f t="shared" si="289"/>
        <v>37.5</v>
      </c>
      <c r="Q3054" t="str">
        <f t="shared" si="290"/>
        <v>theater</v>
      </c>
      <c r="R3054" t="str">
        <f t="shared" si="291"/>
        <v>spaces</v>
      </c>
      <c r="S3054" s="9">
        <f t="shared" si="292"/>
        <v>42122.670069444444</v>
      </c>
      <c r="T3054" s="10">
        <f t="shared" si="29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8"/>
        <v>0.4</v>
      </c>
      <c r="P3055">
        <f t="shared" si="289"/>
        <v>13.333333333333334</v>
      </c>
      <c r="Q3055" t="str">
        <f t="shared" si="290"/>
        <v>theater</v>
      </c>
      <c r="R3055" t="str">
        <f t="shared" si="291"/>
        <v>spaces</v>
      </c>
      <c r="S3055" s="9">
        <f t="shared" si="292"/>
        <v>41862.761724537035</v>
      </c>
      <c r="T3055" s="10">
        <f t="shared" si="29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8"/>
        <v>0</v>
      </c>
      <c r="P3056" t="e">
        <f t="shared" si="289"/>
        <v>#DIV/0!</v>
      </c>
      <c r="Q3056" t="str">
        <f t="shared" si="290"/>
        <v>theater</v>
      </c>
      <c r="R3056" t="str">
        <f t="shared" si="291"/>
        <v>spaces</v>
      </c>
      <c r="S3056" s="9">
        <f t="shared" si="292"/>
        <v>42027.832800925928</v>
      </c>
      <c r="T3056" s="10">
        <f t="shared" si="29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8"/>
        <v>5.0000000000000001E-3</v>
      </c>
      <c r="P3057">
        <f t="shared" si="289"/>
        <v>1</v>
      </c>
      <c r="Q3057" t="str">
        <f t="shared" si="290"/>
        <v>theater</v>
      </c>
      <c r="R3057" t="str">
        <f t="shared" si="291"/>
        <v>spaces</v>
      </c>
      <c r="S3057" s="9">
        <f t="shared" si="292"/>
        <v>41953.95821759259</v>
      </c>
      <c r="T3057" s="10">
        <f t="shared" si="29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8"/>
        <v>0</v>
      </c>
      <c r="P3058" t="e">
        <f t="shared" si="289"/>
        <v>#DIV/0!</v>
      </c>
      <c r="Q3058" t="str">
        <f t="shared" si="290"/>
        <v>theater</v>
      </c>
      <c r="R3058" t="str">
        <f t="shared" si="291"/>
        <v>spaces</v>
      </c>
      <c r="S3058" s="9">
        <f t="shared" si="292"/>
        <v>41851.636388888888</v>
      </c>
      <c r="T3058" s="10">
        <f t="shared" si="29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8"/>
        <v>0</v>
      </c>
      <c r="P3059" t="e">
        <f t="shared" si="289"/>
        <v>#DIV/0!</v>
      </c>
      <c r="Q3059" t="str">
        <f t="shared" si="290"/>
        <v>theater</v>
      </c>
      <c r="R3059" t="str">
        <f t="shared" si="291"/>
        <v>spaces</v>
      </c>
      <c r="S3059" s="9">
        <f t="shared" si="292"/>
        <v>42433.650590277779</v>
      </c>
      <c r="T3059" s="10">
        <f t="shared" si="29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8"/>
        <v>1.6666666666666666E-2</v>
      </c>
      <c r="P3060">
        <f t="shared" si="289"/>
        <v>1</v>
      </c>
      <c r="Q3060" t="str">
        <f t="shared" si="290"/>
        <v>theater</v>
      </c>
      <c r="R3060" t="str">
        <f t="shared" si="291"/>
        <v>spaces</v>
      </c>
      <c r="S3060" s="9">
        <f t="shared" si="292"/>
        <v>42460.374305555553</v>
      </c>
      <c r="T3060" s="10">
        <f t="shared" si="29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8"/>
        <v>3.0066666666666664</v>
      </c>
      <c r="P3061">
        <f t="shared" si="289"/>
        <v>41</v>
      </c>
      <c r="Q3061" t="str">
        <f t="shared" si="290"/>
        <v>theater</v>
      </c>
      <c r="R3061" t="str">
        <f t="shared" si="291"/>
        <v>spaces</v>
      </c>
      <c r="S3061" s="9">
        <f t="shared" si="292"/>
        <v>41829.935717592591</v>
      </c>
      <c r="T3061" s="10">
        <f t="shared" si="29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8"/>
        <v>0.15227272727272728</v>
      </c>
      <c r="P3062">
        <f t="shared" si="289"/>
        <v>55.833333333333336</v>
      </c>
      <c r="Q3062" t="str">
        <f t="shared" si="290"/>
        <v>theater</v>
      </c>
      <c r="R3062" t="str">
        <f t="shared" si="291"/>
        <v>spaces</v>
      </c>
      <c r="S3062" s="9">
        <f t="shared" si="292"/>
        <v>42245.274699074071</v>
      </c>
      <c r="T3062" s="10">
        <f t="shared" si="29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8"/>
        <v>0</v>
      </c>
      <c r="P3063" t="e">
        <f t="shared" si="289"/>
        <v>#DIV/0!</v>
      </c>
      <c r="Q3063" t="str">
        <f t="shared" si="290"/>
        <v>theater</v>
      </c>
      <c r="R3063" t="str">
        <f t="shared" si="291"/>
        <v>spaces</v>
      </c>
      <c r="S3063" s="9">
        <f t="shared" si="292"/>
        <v>41834.784120370372</v>
      </c>
      <c r="T3063" s="10">
        <f t="shared" si="29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8"/>
        <v>66.84</v>
      </c>
      <c r="P3064">
        <f t="shared" si="289"/>
        <v>99.761194029850742</v>
      </c>
      <c r="Q3064" t="str">
        <f t="shared" si="290"/>
        <v>theater</v>
      </c>
      <c r="R3064" t="str">
        <f t="shared" si="291"/>
        <v>spaces</v>
      </c>
      <c r="S3064" s="9">
        <f t="shared" si="292"/>
        <v>42248.535787037035</v>
      </c>
      <c r="T3064" s="10">
        <f t="shared" si="29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8"/>
        <v>19.566666666666666</v>
      </c>
      <c r="P3065">
        <f t="shared" si="289"/>
        <v>25.521739130434781</v>
      </c>
      <c r="Q3065" t="str">
        <f t="shared" si="290"/>
        <v>theater</v>
      </c>
      <c r="R3065" t="str">
        <f t="shared" si="291"/>
        <v>spaces</v>
      </c>
      <c r="S3065" s="9">
        <f t="shared" si="292"/>
        <v>42630.922893518517</v>
      </c>
      <c r="T3065" s="10">
        <f t="shared" si="29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8"/>
        <v>11.294666666666666</v>
      </c>
      <c r="P3066">
        <f t="shared" si="289"/>
        <v>117.65277777777777</v>
      </c>
      <c r="Q3066" t="str">
        <f t="shared" si="290"/>
        <v>theater</v>
      </c>
      <c r="R3066" t="str">
        <f t="shared" si="291"/>
        <v>spaces</v>
      </c>
      <c r="S3066" s="9">
        <f t="shared" si="292"/>
        <v>42299.130162037036</v>
      </c>
      <c r="T3066" s="10">
        <f t="shared" si="29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8"/>
        <v>0.04</v>
      </c>
      <c r="P3067">
        <f t="shared" si="289"/>
        <v>5</v>
      </c>
      <c r="Q3067" t="str">
        <f t="shared" si="290"/>
        <v>theater</v>
      </c>
      <c r="R3067" t="str">
        <f t="shared" si="291"/>
        <v>spaces</v>
      </c>
      <c r="S3067" s="9">
        <f t="shared" si="292"/>
        <v>41825.055231481485</v>
      </c>
      <c r="T3067" s="10">
        <f t="shared" si="29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8"/>
        <v>11.985714285714286</v>
      </c>
      <c r="P3068">
        <f t="shared" si="289"/>
        <v>2796.6666666666665</v>
      </c>
      <c r="Q3068" t="str">
        <f t="shared" si="290"/>
        <v>theater</v>
      </c>
      <c r="R3068" t="str">
        <f t="shared" si="291"/>
        <v>spaces</v>
      </c>
      <c r="S3068" s="9">
        <f t="shared" si="292"/>
        <v>42531.228437500002</v>
      </c>
      <c r="T3068" s="10">
        <f t="shared" si="29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8"/>
        <v>2.5</v>
      </c>
      <c r="P3069">
        <f t="shared" si="289"/>
        <v>200</v>
      </c>
      <c r="Q3069" t="str">
        <f t="shared" si="290"/>
        <v>theater</v>
      </c>
      <c r="R3069" t="str">
        <f t="shared" si="291"/>
        <v>spaces</v>
      </c>
      <c r="S3069" s="9">
        <f t="shared" si="292"/>
        <v>42226.938414351855</v>
      </c>
      <c r="T3069" s="10">
        <f t="shared" si="29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8"/>
        <v>6.9999999999999993E-2</v>
      </c>
      <c r="P3070">
        <f t="shared" si="289"/>
        <v>87.5</v>
      </c>
      <c r="Q3070" t="str">
        <f t="shared" si="290"/>
        <v>theater</v>
      </c>
      <c r="R3070" t="str">
        <f t="shared" si="291"/>
        <v>spaces</v>
      </c>
      <c r="S3070" s="9">
        <f t="shared" si="292"/>
        <v>42263.691574074073</v>
      </c>
      <c r="T3070" s="10">
        <f t="shared" si="29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8"/>
        <v>14.099999999999998</v>
      </c>
      <c r="P3071">
        <f t="shared" si="289"/>
        <v>20.142857142857142</v>
      </c>
      <c r="Q3071" t="str">
        <f t="shared" si="290"/>
        <v>theater</v>
      </c>
      <c r="R3071" t="str">
        <f t="shared" si="291"/>
        <v>spaces</v>
      </c>
      <c r="S3071" s="9">
        <f t="shared" si="292"/>
        <v>41957.833726851852</v>
      </c>
      <c r="T3071" s="10">
        <f t="shared" si="29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8"/>
        <v>3.34</v>
      </c>
      <c r="P3072">
        <f t="shared" si="289"/>
        <v>20.875</v>
      </c>
      <c r="Q3072" t="str">
        <f t="shared" si="290"/>
        <v>theater</v>
      </c>
      <c r="R3072" t="str">
        <f t="shared" si="291"/>
        <v>spaces</v>
      </c>
      <c r="S3072" s="9">
        <f t="shared" si="292"/>
        <v>42690.733437499999</v>
      </c>
      <c r="T3072" s="10">
        <f t="shared" si="29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8"/>
        <v>59.774999999999999</v>
      </c>
      <c r="P3073">
        <f t="shared" si="289"/>
        <v>61.307692307692307</v>
      </c>
      <c r="Q3073" t="str">
        <f t="shared" si="290"/>
        <v>theater</v>
      </c>
      <c r="R3073" t="str">
        <f t="shared" si="291"/>
        <v>spaces</v>
      </c>
      <c r="S3073" s="9">
        <f t="shared" si="292"/>
        <v>42097.732418981483</v>
      </c>
      <c r="T3073" s="10">
        <f t="shared" si="29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8"/>
        <v>1.6666666666666666E-2</v>
      </c>
      <c r="P3074">
        <f t="shared" si="289"/>
        <v>1</v>
      </c>
      <c r="Q3074" t="str">
        <f t="shared" si="290"/>
        <v>theater</v>
      </c>
      <c r="R3074" t="str">
        <f t="shared" si="291"/>
        <v>spaces</v>
      </c>
      <c r="S3074" s="9">
        <f t="shared" si="292"/>
        <v>42658.690532407403</v>
      </c>
      <c r="T3074" s="10">
        <f t="shared" si="29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si="292"/>
        <v>42111.684027777781</v>
      </c>
      <c r="T3075" s="10">
        <f t="shared" si="2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ref="O3106:O3169" si="294">E3106/D3106*100</f>
        <v>29.625</v>
      </c>
      <c r="P3106">
        <f t="shared" ref="P3106:P3169" si="295">E3106/L3106</f>
        <v>237</v>
      </c>
      <c r="Q3106" t="str">
        <f t="shared" ref="Q3106:Q3169" si="296">LEFT(N3106,FIND("/",N3106)-1)</f>
        <v>theater</v>
      </c>
      <c r="R3106" t="str">
        <f t="shared" ref="R3106:R3169" si="297">RIGHT(N3106,LEN(N3106)-FIND("/",N3106))</f>
        <v>spaces</v>
      </c>
      <c r="S3106" s="9">
        <f t="shared" ref="S3106:S3169" si="298">(((J3106/60)/60)/24)+DATE(1970,1,1)</f>
        <v>42006.908692129626</v>
      </c>
      <c r="T3106" s="10">
        <f t="shared" ref="T3106:T3169" si="299"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4"/>
        <v>42.360992301112063</v>
      </c>
      <c r="P3107">
        <f t="shared" si="295"/>
        <v>79.870967741935488</v>
      </c>
      <c r="Q3107" t="str">
        <f t="shared" si="296"/>
        <v>theater</v>
      </c>
      <c r="R3107" t="str">
        <f t="shared" si="297"/>
        <v>spaces</v>
      </c>
      <c r="S3107" s="9">
        <f t="shared" si="298"/>
        <v>41876.718935185185</v>
      </c>
      <c r="T3107" s="10">
        <f t="shared" si="299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4"/>
        <v>4.1000000000000005</v>
      </c>
      <c r="P3108">
        <f t="shared" si="295"/>
        <v>10.25</v>
      </c>
      <c r="Q3108" t="str">
        <f t="shared" si="296"/>
        <v>theater</v>
      </c>
      <c r="R3108" t="str">
        <f t="shared" si="297"/>
        <v>spaces</v>
      </c>
      <c r="S3108" s="9">
        <f t="shared" si="298"/>
        <v>42241.429120370376</v>
      </c>
      <c r="T3108" s="10">
        <f t="shared" si="299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4"/>
        <v>19.762499999999999</v>
      </c>
      <c r="P3109">
        <f t="shared" si="295"/>
        <v>272.58620689655174</v>
      </c>
      <c r="Q3109" t="str">
        <f t="shared" si="296"/>
        <v>theater</v>
      </c>
      <c r="R3109" t="str">
        <f t="shared" si="297"/>
        <v>spaces</v>
      </c>
      <c r="S3109" s="9">
        <f t="shared" si="298"/>
        <v>42128.814247685179</v>
      </c>
      <c r="T3109" s="10">
        <f t="shared" si="299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4"/>
        <v>5.1999999999999998E-2</v>
      </c>
      <c r="P3110">
        <f t="shared" si="295"/>
        <v>13</v>
      </c>
      <c r="Q3110" t="str">
        <f t="shared" si="296"/>
        <v>theater</v>
      </c>
      <c r="R3110" t="str">
        <f t="shared" si="297"/>
        <v>spaces</v>
      </c>
      <c r="S3110" s="9">
        <f t="shared" si="298"/>
        <v>42062.680486111116</v>
      </c>
      <c r="T3110" s="10">
        <f t="shared" si="299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4"/>
        <v>25.030188679245285</v>
      </c>
      <c r="P3111">
        <f t="shared" si="295"/>
        <v>58.184210526315788</v>
      </c>
      <c r="Q3111" t="str">
        <f t="shared" si="296"/>
        <v>theater</v>
      </c>
      <c r="R3111" t="str">
        <f t="shared" si="297"/>
        <v>spaces</v>
      </c>
      <c r="S3111" s="9">
        <f t="shared" si="298"/>
        <v>41844.125115740739</v>
      </c>
      <c r="T3111" s="10">
        <f t="shared" si="299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4"/>
        <v>0.04</v>
      </c>
      <c r="P3112">
        <f t="shared" si="295"/>
        <v>10</v>
      </c>
      <c r="Q3112" t="str">
        <f t="shared" si="296"/>
        <v>theater</v>
      </c>
      <c r="R3112" t="str">
        <f t="shared" si="297"/>
        <v>spaces</v>
      </c>
      <c r="S3112" s="9">
        <f t="shared" si="298"/>
        <v>42745.031469907408</v>
      </c>
      <c r="T3112" s="10">
        <f t="shared" si="299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4"/>
        <v>26.640000000000004</v>
      </c>
      <c r="P3113">
        <f t="shared" si="295"/>
        <v>70.10526315789474</v>
      </c>
      <c r="Q3113" t="str">
        <f t="shared" si="296"/>
        <v>theater</v>
      </c>
      <c r="R3113" t="str">
        <f t="shared" si="297"/>
        <v>spaces</v>
      </c>
      <c r="S3113" s="9">
        <f t="shared" si="298"/>
        <v>41885.595138888886</v>
      </c>
      <c r="T3113" s="10">
        <f t="shared" si="299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4"/>
        <v>4.7363636363636363</v>
      </c>
      <c r="P3114">
        <f t="shared" si="295"/>
        <v>57.888888888888886</v>
      </c>
      <c r="Q3114" t="str">
        <f t="shared" si="296"/>
        <v>theater</v>
      </c>
      <c r="R3114" t="str">
        <f t="shared" si="297"/>
        <v>spaces</v>
      </c>
      <c r="S3114" s="9">
        <f t="shared" si="298"/>
        <v>42615.121921296297</v>
      </c>
      <c r="T3114" s="10">
        <f t="shared" si="299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4"/>
        <v>4.2435339894712749</v>
      </c>
      <c r="P3115">
        <f t="shared" si="295"/>
        <v>125.27027027027027</v>
      </c>
      <c r="Q3115" t="str">
        <f t="shared" si="296"/>
        <v>theater</v>
      </c>
      <c r="R3115" t="str">
        <f t="shared" si="297"/>
        <v>spaces</v>
      </c>
      <c r="S3115" s="9">
        <f t="shared" si="298"/>
        <v>42081.731273148151</v>
      </c>
      <c r="T3115" s="10">
        <f t="shared" si="299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4"/>
        <v>0</v>
      </c>
      <c r="P3116" t="e">
        <f t="shared" si="295"/>
        <v>#DIV/0!</v>
      </c>
      <c r="Q3116" t="str">
        <f t="shared" si="296"/>
        <v>theater</v>
      </c>
      <c r="R3116" t="str">
        <f t="shared" si="297"/>
        <v>spaces</v>
      </c>
      <c r="S3116" s="9">
        <f t="shared" si="298"/>
        <v>41843.632523148146</v>
      </c>
      <c r="T3116" s="10">
        <f t="shared" si="299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4"/>
        <v>3</v>
      </c>
      <c r="P3117">
        <f t="shared" si="295"/>
        <v>300</v>
      </c>
      <c r="Q3117" t="str">
        <f t="shared" si="296"/>
        <v>theater</v>
      </c>
      <c r="R3117" t="str">
        <f t="shared" si="297"/>
        <v>spaces</v>
      </c>
      <c r="S3117" s="9">
        <f t="shared" si="298"/>
        <v>42496.447071759263</v>
      </c>
      <c r="T3117" s="10">
        <f t="shared" si="299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4"/>
        <v>57.333333333333336</v>
      </c>
      <c r="P3118">
        <f t="shared" si="295"/>
        <v>43</v>
      </c>
      <c r="Q3118" t="str">
        <f t="shared" si="296"/>
        <v>theater</v>
      </c>
      <c r="R3118" t="str">
        <f t="shared" si="297"/>
        <v>spaces</v>
      </c>
      <c r="S3118" s="9">
        <f t="shared" si="298"/>
        <v>42081.515335648146</v>
      </c>
      <c r="T3118" s="10">
        <f t="shared" si="299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4"/>
        <v>0.1</v>
      </c>
      <c r="P3119">
        <f t="shared" si="295"/>
        <v>1</v>
      </c>
      <c r="Q3119" t="str">
        <f t="shared" si="296"/>
        <v>theater</v>
      </c>
      <c r="R3119" t="str">
        <f t="shared" si="297"/>
        <v>spaces</v>
      </c>
      <c r="S3119" s="9">
        <f t="shared" si="298"/>
        <v>42509.374537037031</v>
      </c>
      <c r="T3119" s="10">
        <f t="shared" si="299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4"/>
        <v>0.31</v>
      </c>
      <c r="P3120">
        <f t="shared" si="295"/>
        <v>775</v>
      </c>
      <c r="Q3120" t="str">
        <f t="shared" si="296"/>
        <v>theater</v>
      </c>
      <c r="R3120" t="str">
        <f t="shared" si="297"/>
        <v>spaces</v>
      </c>
      <c r="S3120" s="9">
        <f t="shared" si="298"/>
        <v>42534.649571759262</v>
      </c>
      <c r="T3120" s="10">
        <f t="shared" si="299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4"/>
        <v>0.05</v>
      </c>
      <c r="P3121">
        <f t="shared" si="295"/>
        <v>5</v>
      </c>
      <c r="Q3121" t="str">
        <f t="shared" si="296"/>
        <v>theater</v>
      </c>
      <c r="R3121" t="str">
        <f t="shared" si="297"/>
        <v>spaces</v>
      </c>
      <c r="S3121" s="9">
        <f t="shared" si="298"/>
        <v>42060.04550925926</v>
      </c>
      <c r="T3121" s="10">
        <f t="shared" si="299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4"/>
        <v>9.8461538461538465E-3</v>
      </c>
      <c r="P3122">
        <f t="shared" si="295"/>
        <v>12.8</v>
      </c>
      <c r="Q3122" t="str">
        <f t="shared" si="296"/>
        <v>theater</v>
      </c>
      <c r="R3122" t="str">
        <f t="shared" si="297"/>
        <v>spaces</v>
      </c>
      <c r="S3122" s="9">
        <f t="shared" si="298"/>
        <v>42435.942083333335</v>
      </c>
      <c r="T3122" s="10">
        <f t="shared" si="299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4"/>
        <v>0.66666666666666674</v>
      </c>
      <c r="P3123">
        <f t="shared" si="295"/>
        <v>10</v>
      </c>
      <c r="Q3123" t="str">
        <f t="shared" si="296"/>
        <v>theater</v>
      </c>
      <c r="R3123" t="str">
        <f t="shared" si="297"/>
        <v>spaces</v>
      </c>
      <c r="S3123" s="9">
        <f t="shared" si="298"/>
        <v>41848.679803240739</v>
      </c>
      <c r="T3123" s="10">
        <f t="shared" si="299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4"/>
        <v>58.291457286432156</v>
      </c>
      <c r="P3124">
        <f t="shared" si="295"/>
        <v>58</v>
      </c>
      <c r="Q3124" t="str">
        <f t="shared" si="296"/>
        <v>theater</v>
      </c>
      <c r="R3124" t="str">
        <f t="shared" si="297"/>
        <v>spaces</v>
      </c>
      <c r="S3124" s="9">
        <f t="shared" si="298"/>
        <v>42678.932083333333</v>
      </c>
      <c r="T3124" s="10">
        <f t="shared" si="299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4"/>
        <v>68.153599999999997</v>
      </c>
      <c r="P3125">
        <f t="shared" si="295"/>
        <v>244.80459770114942</v>
      </c>
      <c r="Q3125" t="str">
        <f t="shared" si="296"/>
        <v>theater</v>
      </c>
      <c r="R3125" t="str">
        <f t="shared" si="297"/>
        <v>spaces</v>
      </c>
      <c r="S3125" s="9">
        <f t="shared" si="298"/>
        <v>42530.993032407408</v>
      </c>
      <c r="T3125" s="10">
        <f t="shared" si="29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4"/>
        <v>3.2499999999999999E-3</v>
      </c>
      <c r="P3126">
        <f t="shared" si="295"/>
        <v>6.5</v>
      </c>
      <c r="Q3126" t="str">
        <f t="shared" si="296"/>
        <v>theater</v>
      </c>
      <c r="R3126" t="str">
        <f t="shared" si="297"/>
        <v>spaces</v>
      </c>
      <c r="S3126" s="9">
        <f t="shared" si="298"/>
        <v>41977.780104166668</v>
      </c>
      <c r="T3126" s="10">
        <f t="shared" si="299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4"/>
        <v>0</v>
      </c>
      <c r="P3127" t="e">
        <f t="shared" si="295"/>
        <v>#DIV/0!</v>
      </c>
      <c r="Q3127" t="str">
        <f t="shared" si="296"/>
        <v>theater</v>
      </c>
      <c r="R3127" t="str">
        <f t="shared" si="297"/>
        <v>spaces</v>
      </c>
      <c r="S3127" s="9">
        <f t="shared" si="298"/>
        <v>42346.20685185185</v>
      </c>
      <c r="T3127" s="10">
        <f t="shared" si="29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4"/>
        <v>4.16</v>
      </c>
      <c r="P3128">
        <f t="shared" si="295"/>
        <v>61.176470588235297</v>
      </c>
      <c r="Q3128" t="str">
        <f t="shared" si="296"/>
        <v>theater</v>
      </c>
      <c r="R3128" t="str">
        <f t="shared" si="297"/>
        <v>spaces</v>
      </c>
      <c r="S3128" s="9">
        <f t="shared" si="298"/>
        <v>42427.01807870371</v>
      </c>
      <c r="T3128" s="10">
        <f t="shared" si="29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4"/>
        <v>0</v>
      </c>
      <c r="P3129" t="e">
        <f t="shared" si="295"/>
        <v>#DIV/0!</v>
      </c>
      <c r="Q3129" t="str">
        <f t="shared" si="296"/>
        <v>theater</v>
      </c>
      <c r="R3129" t="str">
        <f t="shared" si="297"/>
        <v>spaces</v>
      </c>
      <c r="S3129" s="9">
        <f t="shared" si="298"/>
        <v>42034.856817129628</v>
      </c>
      <c r="T3129" s="10">
        <f t="shared" si="29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4"/>
        <v>108.60666666666667</v>
      </c>
      <c r="P3130">
        <f t="shared" si="295"/>
        <v>139.23931623931625</v>
      </c>
      <c r="Q3130" t="str">
        <f t="shared" si="296"/>
        <v>theater</v>
      </c>
      <c r="R3130" t="str">
        <f t="shared" si="297"/>
        <v>plays</v>
      </c>
      <c r="S3130" s="9">
        <f t="shared" si="298"/>
        <v>42780.825706018513</v>
      </c>
      <c r="T3130" s="10">
        <f t="shared" si="29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4"/>
        <v>0.8</v>
      </c>
      <c r="P3131">
        <f t="shared" si="295"/>
        <v>10</v>
      </c>
      <c r="Q3131" t="str">
        <f t="shared" si="296"/>
        <v>theater</v>
      </c>
      <c r="R3131" t="str">
        <f t="shared" si="297"/>
        <v>plays</v>
      </c>
      <c r="S3131" s="9">
        <f t="shared" si="298"/>
        <v>42803.842812499999</v>
      </c>
      <c r="T3131" s="10">
        <f t="shared" si="29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4"/>
        <v>3.75</v>
      </c>
      <c r="P3132">
        <f t="shared" si="295"/>
        <v>93.75</v>
      </c>
      <c r="Q3132" t="str">
        <f t="shared" si="296"/>
        <v>theater</v>
      </c>
      <c r="R3132" t="str">
        <f t="shared" si="297"/>
        <v>plays</v>
      </c>
      <c r="S3132" s="9">
        <f t="shared" si="298"/>
        <v>42808.640231481477</v>
      </c>
      <c r="T3132" s="10">
        <f t="shared" si="29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4"/>
        <v>15.731707317073171</v>
      </c>
      <c r="P3133">
        <f t="shared" si="295"/>
        <v>53.75</v>
      </c>
      <c r="Q3133" t="str">
        <f t="shared" si="296"/>
        <v>theater</v>
      </c>
      <c r="R3133" t="str">
        <f t="shared" si="297"/>
        <v>plays</v>
      </c>
      <c r="S3133" s="9">
        <f t="shared" si="298"/>
        <v>42803.579224537039</v>
      </c>
      <c r="T3133" s="10">
        <f t="shared" si="29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4"/>
        <v>3.3333333333333333E-2</v>
      </c>
      <c r="P3134">
        <f t="shared" si="295"/>
        <v>10</v>
      </c>
      <c r="Q3134" t="str">
        <f t="shared" si="296"/>
        <v>theater</v>
      </c>
      <c r="R3134" t="str">
        <f t="shared" si="297"/>
        <v>plays</v>
      </c>
      <c r="S3134" s="9">
        <f t="shared" si="298"/>
        <v>42786.350231481483</v>
      </c>
      <c r="T3134" s="10">
        <f t="shared" si="29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4"/>
        <v>108</v>
      </c>
      <c r="P3135">
        <f t="shared" si="295"/>
        <v>33.75</v>
      </c>
      <c r="Q3135" t="str">
        <f t="shared" si="296"/>
        <v>theater</v>
      </c>
      <c r="R3135" t="str">
        <f t="shared" si="297"/>
        <v>plays</v>
      </c>
      <c r="S3135" s="9">
        <f t="shared" si="298"/>
        <v>42788.565208333333</v>
      </c>
      <c r="T3135" s="10">
        <f t="shared" si="29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4"/>
        <v>22.5</v>
      </c>
      <c r="P3136">
        <f t="shared" si="295"/>
        <v>18.75</v>
      </c>
      <c r="Q3136" t="str">
        <f t="shared" si="296"/>
        <v>theater</v>
      </c>
      <c r="R3136" t="str">
        <f t="shared" si="297"/>
        <v>plays</v>
      </c>
      <c r="S3136" s="9">
        <f t="shared" si="298"/>
        <v>42800.720127314817</v>
      </c>
      <c r="T3136" s="10">
        <f t="shared" si="29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4"/>
        <v>20.849420849420849</v>
      </c>
      <c r="P3137">
        <f t="shared" si="295"/>
        <v>23.142857142857142</v>
      </c>
      <c r="Q3137" t="str">
        <f t="shared" si="296"/>
        <v>theater</v>
      </c>
      <c r="R3137" t="str">
        <f t="shared" si="297"/>
        <v>plays</v>
      </c>
      <c r="S3137" s="9">
        <f t="shared" si="298"/>
        <v>42807.151863425926</v>
      </c>
      <c r="T3137" s="10">
        <f t="shared" si="29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4"/>
        <v>127.8</v>
      </c>
      <c r="P3138">
        <f t="shared" si="295"/>
        <v>29.045454545454547</v>
      </c>
      <c r="Q3138" t="str">
        <f t="shared" si="296"/>
        <v>theater</v>
      </c>
      <c r="R3138" t="str">
        <f t="shared" si="297"/>
        <v>plays</v>
      </c>
      <c r="S3138" s="9">
        <f t="shared" si="298"/>
        <v>42789.462430555555</v>
      </c>
      <c r="T3138" s="10">
        <f t="shared" si="299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si="298"/>
        <v>42807.885057870371</v>
      </c>
      <c r="T3139" s="10">
        <f t="shared" si="2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ref="O3170:O3233" si="300">E3170/D3170*100</f>
        <v>124.2</v>
      </c>
      <c r="P3170">
        <f t="shared" ref="P3170:P3233" si="301">E3170/L3170</f>
        <v>50.901639344262293</v>
      </c>
      <c r="Q3170" t="str">
        <f t="shared" ref="Q3170:Q3233" si="302">LEFT(N3170,FIND("/",N3170)-1)</f>
        <v>theater</v>
      </c>
      <c r="R3170" t="str">
        <f t="shared" ref="R3170:R3233" si="303">RIGHT(N3170,LEN(N3170)-FIND("/",N3170))</f>
        <v>plays</v>
      </c>
      <c r="S3170" s="9">
        <f t="shared" ref="S3170:S3233" si="304">(((J3170/60)/60)/24)+DATE(1970,1,1)</f>
        <v>41772.105937500004</v>
      </c>
      <c r="T3170" s="10">
        <f t="shared" ref="T3170:T3233" si="305"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00"/>
        <v>103.01249999999999</v>
      </c>
      <c r="P3171">
        <f t="shared" si="301"/>
        <v>100.5</v>
      </c>
      <c r="Q3171" t="str">
        <f t="shared" si="302"/>
        <v>theater</v>
      </c>
      <c r="R3171" t="str">
        <f t="shared" si="303"/>
        <v>plays</v>
      </c>
      <c r="S3171" s="9">
        <f t="shared" si="304"/>
        <v>41591.737974537034</v>
      </c>
      <c r="T3171" s="10">
        <f t="shared" si="30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00"/>
        <v>112.25</v>
      </c>
      <c r="P3172">
        <f t="shared" si="301"/>
        <v>31.619718309859156</v>
      </c>
      <c r="Q3172" t="str">
        <f t="shared" si="302"/>
        <v>theater</v>
      </c>
      <c r="R3172" t="str">
        <f t="shared" si="303"/>
        <v>plays</v>
      </c>
      <c r="S3172" s="9">
        <f t="shared" si="304"/>
        <v>41789.080370370371</v>
      </c>
      <c r="T3172" s="10">
        <f t="shared" si="30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00"/>
        <v>108.8142857142857</v>
      </c>
      <c r="P3173">
        <f t="shared" si="301"/>
        <v>65.102564102564102</v>
      </c>
      <c r="Q3173" t="str">
        <f t="shared" si="302"/>
        <v>theater</v>
      </c>
      <c r="R3173" t="str">
        <f t="shared" si="303"/>
        <v>plays</v>
      </c>
      <c r="S3173" s="9">
        <f t="shared" si="304"/>
        <v>42466.608310185184</v>
      </c>
      <c r="T3173" s="10">
        <f t="shared" si="30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00"/>
        <v>114.99999999999999</v>
      </c>
      <c r="P3174">
        <f t="shared" si="301"/>
        <v>79.310344827586206</v>
      </c>
      <c r="Q3174" t="str">
        <f t="shared" si="302"/>
        <v>theater</v>
      </c>
      <c r="R3174" t="str">
        <f t="shared" si="303"/>
        <v>plays</v>
      </c>
      <c r="S3174" s="9">
        <f t="shared" si="304"/>
        <v>40923.729953703703</v>
      </c>
      <c r="T3174" s="10">
        <f t="shared" si="30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00"/>
        <v>103</v>
      </c>
      <c r="P3175">
        <f t="shared" si="301"/>
        <v>139.18918918918919</v>
      </c>
      <c r="Q3175" t="str">
        <f t="shared" si="302"/>
        <v>theater</v>
      </c>
      <c r="R3175" t="str">
        <f t="shared" si="303"/>
        <v>plays</v>
      </c>
      <c r="S3175" s="9">
        <f t="shared" si="304"/>
        <v>41878.878379629627</v>
      </c>
      <c r="T3175" s="10">
        <f t="shared" si="30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00"/>
        <v>101.13333333333334</v>
      </c>
      <c r="P3176">
        <f t="shared" si="301"/>
        <v>131.91304347826087</v>
      </c>
      <c r="Q3176" t="str">
        <f t="shared" si="302"/>
        <v>theater</v>
      </c>
      <c r="R3176" t="str">
        <f t="shared" si="303"/>
        <v>plays</v>
      </c>
      <c r="S3176" s="9">
        <f t="shared" si="304"/>
        <v>41862.864675925928</v>
      </c>
      <c r="T3176" s="10">
        <f t="shared" si="30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00"/>
        <v>109.55999999999999</v>
      </c>
      <c r="P3177">
        <f t="shared" si="301"/>
        <v>91.3</v>
      </c>
      <c r="Q3177" t="str">
        <f t="shared" si="302"/>
        <v>theater</v>
      </c>
      <c r="R3177" t="str">
        <f t="shared" si="303"/>
        <v>plays</v>
      </c>
      <c r="S3177" s="9">
        <f t="shared" si="304"/>
        <v>40531.886886574073</v>
      </c>
      <c r="T3177" s="10">
        <f t="shared" si="30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00"/>
        <v>114.8421052631579</v>
      </c>
      <c r="P3178">
        <f t="shared" si="301"/>
        <v>39.672727272727272</v>
      </c>
      <c r="Q3178" t="str">
        <f t="shared" si="302"/>
        <v>theater</v>
      </c>
      <c r="R3178" t="str">
        <f t="shared" si="303"/>
        <v>plays</v>
      </c>
      <c r="S3178" s="9">
        <f t="shared" si="304"/>
        <v>41477.930914351848</v>
      </c>
      <c r="T3178" s="10">
        <f t="shared" si="30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00"/>
        <v>117.39999999999999</v>
      </c>
      <c r="P3179">
        <f t="shared" si="301"/>
        <v>57.549019607843135</v>
      </c>
      <c r="Q3179" t="str">
        <f t="shared" si="302"/>
        <v>theater</v>
      </c>
      <c r="R3179" t="str">
        <f t="shared" si="303"/>
        <v>plays</v>
      </c>
      <c r="S3179" s="9">
        <f t="shared" si="304"/>
        <v>41781.666770833333</v>
      </c>
      <c r="T3179" s="10">
        <f t="shared" si="30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00"/>
        <v>171.73333333333335</v>
      </c>
      <c r="P3180">
        <f t="shared" si="301"/>
        <v>33.025641025641029</v>
      </c>
      <c r="Q3180" t="str">
        <f t="shared" si="302"/>
        <v>theater</v>
      </c>
      <c r="R3180" t="str">
        <f t="shared" si="303"/>
        <v>plays</v>
      </c>
      <c r="S3180" s="9">
        <f t="shared" si="304"/>
        <v>41806.605034722219</v>
      </c>
      <c r="T3180" s="10">
        <f t="shared" si="30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00"/>
        <v>114.16238095238094</v>
      </c>
      <c r="P3181">
        <f t="shared" si="301"/>
        <v>77.335806451612896</v>
      </c>
      <c r="Q3181" t="str">
        <f t="shared" si="302"/>
        <v>theater</v>
      </c>
      <c r="R3181" t="str">
        <f t="shared" si="303"/>
        <v>plays</v>
      </c>
      <c r="S3181" s="9">
        <f t="shared" si="304"/>
        <v>41375.702210648145</v>
      </c>
      <c r="T3181" s="10">
        <f t="shared" si="30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00"/>
        <v>119.75</v>
      </c>
      <c r="P3182">
        <f t="shared" si="301"/>
        <v>31.933333333333334</v>
      </c>
      <c r="Q3182" t="str">
        <f t="shared" si="302"/>
        <v>theater</v>
      </c>
      <c r="R3182" t="str">
        <f t="shared" si="303"/>
        <v>plays</v>
      </c>
      <c r="S3182" s="9">
        <f t="shared" si="304"/>
        <v>41780.412604166668</v>
      </c>
      <c r="T3182" s="10">
        <f t="shared" si="30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00"/>
        <v>109.00000000000001</v>
      </c>
      <c r="P3183">
        <f t="shared" si="301"/>
        <v>36.333333333333336</v>
      </c>
      <c r="Q3183" t="str">
        <f t="shared" si="302"/>
        <v>theater</v>
      </c>
      <c r="R3183" t="str">
        <f t="shared" si="303"/>
        <v>plays</v>
      </c>
      <c r="S3183" s="9">
        <f t="shared" si="304"/>
        <v>41779.310034722221</v>
      </c>
      <c r="T3183" s="10">
        <f t="shared" si="30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00"/>
        <v>100.88571428571429</v>
      </c>
      <c r="P3184">
        <f t="shared" si="301"/>
        <v>46.768211920529801</v>
      </c>
      <c r="Q3184" t="str">
        <f t="shared" si="302"/>
        <v>theater</v>
      </c>
      <c r="R3184" t="str">
        <f t="shared" si="303"/>
        <v>plays</v>
      </c>
      <c r="S3184" s="9">
        <f t="shared" si="304"/>
        <v>40883.949317129627</v>
      </c>
      <c r="T3184" s="10">
        <f t="shared" si="30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00"/>
        <v>109.00000000000001</v>
      </c>
      <c r="P3185">
        <f t="shared" si="301"/>
        <v>40.073529411764703</v>
      </c>
      <c r="Q3185" t="str">
        <f t="shared" si="302"/>
        <v>theater</v>
      </c>
      <c r="R3185" t="str">
        <f t="shared" si="303"/>
        <v>plays</v>
      </c>
      <c r="S3185" s="9">
        <f t="shared" si="304"/>
        <v>41491.79478009259</v>
      </c>
      <c r="T3185" s="10">
        <f t="shared" si="305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00"/>
        <v>107.20930232558139</v>
      </c>
      <c r="P3186">
        <f t="shared" si="301"/>
        <v>100.21739130434783</v>
      </c>
      <c r="Q3186" t="str">
        <f t="shared" si="302"/>
        <v>theater</v>
      </c>
      <c r="R3186" t="str">
        <f t="shared" si="303"/>
        <v>plays</v>
      </c>
      <c r="S3186" s="9">
        <f t="shared" si="304"/>
        <v>41791.993414351848</v>
      </c>
      <c r="T3186" s="10">
        <f t="shared" si="305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00"/>
        <v>100</v>
      </c>
      <c r="P3187">
        <f t="shared" si="301"/>
        <v>41.666666666666664</v>
      </c>
      <c r="Q3187" t="str">
        <f t="shared" si="302"/>
        <v>theater</v>
      </c>
      <c r="R3187" t="str">
        <f t="shared" si="303"/>
        <v>plays</v>
      </c>
      <c r="S3187" s="9">
        <f t="shared" si="304"/>
        <v>41829.977326388893</v>
      </c>
      <c r="T3187" s="10">
        <f t="shared" si="305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00"/>
        <v>102.18750000000001</v>
      </c>
      <c r="P3188">
        <f t="shared" si="301"/>
        <v>46.714285714285715</v>
      </c>
      <c r="Q3188" t="str">
        <f t="shared" si="302"/>
        <v>theater</v>
      </c>
      <c r="R3188" t="str">
        <f t="shared" si="303"/>
        <v>plays</v>
      </c>
      <c r="S3188" s="9">
        <f t="shared" si="304"/>
        <v>41868.924050925925</v>
      </c>
      <c r="T3188" s="10">
        <f t="shared" si="305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00"/>
        <v>116.29333333333334</v>
      </c>
      <c r="P3189">
        <f t="shared" si="301"/>
        <v>71.491803278688522</v>
      </c>
      <c r="Q3189" t="str">
        <f t="shared" si="302"/>
        <v>theater</v>
      </c>
      <c r="R3189" t="str">
        <f t="shared" si="303"/>
        <v>plays</v>
      </c>
      <c r="S3189" s="9">
        <f t="shared" si="304"/>
        <v>41835.666354166664</v>
      </c>
      <c r="T3189" s="10">
        <f t="shared" si="305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00"/>
        <v>65</v>
      </c>
      <c r="P3190">
        <f t="shared" si="301"/>
        <v>14.444444444444445</v>
      </c>
      <c r="Q3190" t="str">
        <f t="shared" si="302"/>
        <v>theater</v>
      </c>
      <c r="R3190" t="str">
        <f t="shared" si="303"/>
        <v>musical</v>
      </c>
      <c r="S3190" s="9">
        <f t="shared" si="304"/>
        <v>42144.415532407409</v>
      </c>
      <c r="T3190" s="10">
        <f t="shared" si="305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00"/>
        <v>12.327272727272726</v>
      </c>
      <c r="P3191">
        <f t="shared" si="301"/>
        <v>356.84210526315792</v>
      </c>
      <c r="Q3191" t="str">
        <f t="shared" si="302"/>
        <v>theater</v>
      </c>
      <c r="R3191" t="str">
        <f t="shared" si="303"/>
        <v>musical</v>
      </c>
      <c r="S3191" s="9">
        <f t="shared" si="304"/>
        <v>42118.346435185187</v>
      </c>
      <c r="T3191" s="10">
        <f t="shared" si="305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00"/>
        <v>0</v>
      </c>
      <c r="P3192" t="e">
        <f t="shared" si="301"/>
        <v>#DIV/0!</v>
      </c>
      <c r="Q3192" t="str">
        <f t="shared" si="302"/>
        <v>theater</v>
      </c>
      <c r="R3192" t="str">
        <f t="shared" si="303"/>
        <v>musical</v>
      </c>
      <c r="S3192" s="9">
        <f t="shared" si="304"/>
        <v>42683.151331018518</v>
      </c>
      <c r="T3192" s="10">
        <f t="shared" si="305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00"/>
        <v>4.0266666666666664</v>
      </c>
      <c r="P3193">
        <f t="shared" si="301"/>
        <v>37.75</v>
      </c>
      <c r="Q3193" t="str">
        <f t="shared" si="302"/>
        <v>theater</v>
      </c>
      <c r="R3193" t="str">
        <f t="shared" si="303"/>
        <v>musical</v>
      </c>
      <c r="S3193" s="9">
        <f t="shared" si="304"/>
        <v>42538.755428240736</v>
      </c>
      <c r="T3193" s="10">
        <f t="shared" si="305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00"/>
        <v>1.02</v>
      </c>
      <c r="P3194">
        <f t="shared" si="301"/>
        <v>12.75</v>
      </c>
      <c r="Q3194" t="str">
        <f t="shared" si="302"/>
        <v>theater</v>
      </c>
      <c r="R3194" t="str">
        <f t="shared" si="303"/>
        <v>musical</v>
      </c>
      <c r="S3194" s="9">
        <f t="shared" si="304"/>
        <v>42018.94049768518</v>
      </c>
      <c r="T3194" s="10">
        <f t="shared" si="305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00"/>
        <v>11.74</v>
      </c>
      <c r="P3195">
        <f t="shared" si="301"/>
        <v>24.458333333333332</v>
      </c>
      <c r="Q3195" t="str">
        <f t="shared" si="302"/>
        <v>theater</v>
      </c>
      <c r="R3195" t="str">
        <f t="shared" si="303"/>
        <v>musical</v>
      </c>
      <c r="S3195" s="9">
        <f t="shared" si="304"/>
        <v>42010.968240740738</v>
      </c>
      <c r="T3195" s="10">
        <f t="shared" si="305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00"/>
        <v>0</v>
      </c>
      <c r="P3196" t="e">
        <f t="shared" si="301"/>
        <v>#DIV/0!</v>
      </c>
      <c r="Q3196" t="str">
        <f t="shared" si="302"/>
        <v>theater</v>
      </c>
      <c r="R3196" t="str">
        <f t="shared" si="303"/>
        <v>musical</v>
      </c>
      <c r="S3196" s="9">
        <f t="shared" si="304"/>
        <v>42182.062476851846</v>
      </c>
      <c r="T3196" s="10">
        <f t="shared" si="305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00"/>
        <v>59.142857142857139</v>
      </c>
      <c r="P3197">
        <f t="shared" si="301"/>
        <v>53.07692307692308</v>
      </c>
      <c r="Q3197" t="str">
        <f t="shared" si="302"/>
        <v>theater</v>
      </c>
      <c r="R3197" t="str">
        <f t="shared" si="303"/>
        <v>musical</v>
      </c>
      <c r="S3197" s="9">
        <f t="shared" si="304"/>
        <v>42017.594236111108</v>
      </c>
      <c r="T3197" s="10">
        <f t="shared" si="305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00"/>
        <v>0.06</v>
      </c>
      <c r="P3198">
        <f t="shared" si="301"/>
        <v>300</v>
      </c>
      <c r="Q3198" t="str">
        <f t="shared" si="302"/>
        <v>theater</v>
      </c>
      <c r="R3198" t="str">
        <f t="shared" si="303"/>
        <v>musical</v>
      </c>
      <c r="S3198" s="9">
        <f t="shared" si="304"/>
        <v>42157.598090277781</v>
      </c>
      <c r="T3198" s="10">
        <f t="shared" si="305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00"/>
        <v>11.450000000000001</v>
      </c>
      <c r="P3199">
        <f t="shared" si="301"/>
        <v>286.25</v>
      </c>
      <c r="Q3199" t="str">
        <f t="shared" si="302"/>
        <v>theater</v>
      </c>
      <c r="R3199" t="str">
        <f t="shared" si="303"/>
        <v>musical</v>
      </c>
      <c r="S3199" s="9">
        <f t="shared" si="304"/>
        <v>42009.493263888886</v>
      </c>
      <c r="T3199" s="10">
        <f t="shared" si="305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00"/>
        <v>0.36666666666666664</v>
      </c>
      <c r="P3200">
        <f t="shared" si="301"/>
        <v>36.666666666666664</v>
      </c>
      <c r="Q3200" t="str">
        <f t="shared" si="302"/>
        <v>theater</v>
      </c>
      <c r="R3200" t="str">
        <f t="shared" si="303"/>
        <v>musical</v>
      </c>
      <c r="S3200" s="9">
        <f t="shared" si="304"/>
        <v>42013.424502314811</v>
      </c>
      <c r="T3200" s="10">
        <f t="shared" si="305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00"/>
        <v>52.16</v>
      </c>
      <c r="P3201">
        <f t="shared" si="301"/>
        <v>49.20754716981132</v>
      </c>
      <c r="Q3201" t="str">
        <f t="shared" si="302"/>
        <v>theater</v>
      </c>
      <c r="R3201" t="str">
        <f t="shared" si="303"/>
        <v>musical</v>
      </c>
      <c r="S3201" s="9">
        <f t="shared" si="304"/>
        <v>41858.761782407404</v>
      </c>
      <c r="T3201" s="10">
        <f t="shared" si="305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00"/>
        <v>2E-3</v>
      </c>
      <c r="P3202">
        <f t="shared" si="301"/>
        <v>1</v>
      </c>
      <c r="Q3202" t="str">
        <f t="shared" si="302"/>
        <v>theater</v>
      </c>
      <c r="R3202" t="str">
        <f t="shared" si="303"/>
        <v>musical</v>
      </c>
      <c r="S3202" s="9">
        <f t="shared" si="304"/>
        <v>42460.320613425924</v>
      </c>
      <c r="T3202" s="10">
        <f t="shared" si="305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si="304"/>
        <v>41861.767094907409</v>
      </c>
      <c r="T3203" s="10">
        <f t="shared" si="305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ref="O3234:O3297" si="306">E3234/D3234*100</f>
        <v>131.20000000000002</v>
      </c>
      <c r="P3234">
        <f t="shared" ref="P3234:P3297" si="307">E3234/L3234</f>
        <v>50.46153846153846</v>
      </c>
      <c r="Q3234" t="str">
        <f t="shared" ref="Q3234:Q3297" si="308">LEFT(N3234,FIND("/",N3234)-1)</f>
        <v>theater</v>
      </c>
      <c r="R3234" t="str">
        <f t="shared" ref="R3234:R3297" si="309">RIGHT(N3234,LEN(N3234)-FIND("/",N3234))</f>
        <v>plays</v>
      </c>
      <c r="S3234" s="9">
        <f t="shared" ref="S3234:S3297" si="310">(((J3234/60)/60)/24)+DATE(1970,1,1)</f>
        <v>42463.81385416667</v>
      </c>
      <c r="T3234" s="10">
        <f t="shared" ref="T3234:T3297" si="311"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6"/>
        <v>118.8</v>
      </c>
      <c r="P3235">
        <f t="shared" si="307"/>
        <v>97.377049180327873</v>
      </c>
      <c r="Q3235" t="str">
        <f t="shared" si="308"/>
        <v>theater</v>
      </c>
      <c r="R3235" t="str">
        <f t="shared" si="309"/>
        <v>plays</v>
      </c>
      <c r="S3235" s="9">
        <f t="shared" si="310"/>
        <v>42766.805034722223</v>
      </c>
      <c r="T3235" s="10">
        <f t="shared" si="31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6"/>
        <v>100.39275000000001</v>
      </c>
      <c r="P3236">
        <f t="shared" si="307"/>
        <v>34.91921739130435</v>
      </c>
      <c r="Q3236" t="str">
        <f t="shared" si="308"/>
        <v>theater</v>
      </c>
      <c r="R3236" t="str">
        <f t="shared" si="309"/>
        <v>plays</v>
      </c>
      <c r="S3236" s="9">
        <f t="shared" si="310"/>
        <v>42734.789444444439</v>
      </c>
      <c r="T3236" s="10">
        <f t="shared" si="31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6"/>
        <v>103.20666666666666</v>
      </c>
      <c r="P3237">
        <f t="shared" si="307"/>
        <v>85.530386740331494</v>
      </c>
      <c r="Q3237" t="str">
        <f t="shared" si="308"/>
        <v>theater</v>
      </c>
      <c r="R3237" t="str">
        <f t="shared" si="309"/>
        <v>plays</v>
      </c>
      <c r="S3237" s="9">
        <f t="shared" si="310"/>
        <v>42522.347812499997</v>
      </c>
      <c r="T3237" s="10">
        <f t="shared" si="31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6"/>
        <v>100.6</v>
      </c>
      <c r="P3238">
        <f t="shared" si="307"/>
        <v>182.90909090909091</v>
      </c>
      <c r="Q3238" t="str">
        <f t="shared" si="308"/>
        <v>theater</v>
      </c>
      <c r="R3238" t="str">
        <f t="shared" si="309"/>
        <v>plays</v>
      </c>
      <c r="S3238" s="9">
        <f t="shared" si="310"/>
        <v>42702.917048611111</v>
      </c>
      <c r="T3238" s="10">
        <f t="shared" si="31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6"/>
        <v>100.78754285714287</v>
      </c>
      <c r="P3239">
        <f t="shared" si="307"/>
        <v>131.13620817843866</v>
      </c>
      <c r="Q3239" t="str">
        <f t="shared" si="308"/>
        <v>theater</v>
      </c>
      <c r="R3239" t="str">
        <f t="shared" si="309"/>
        <v>plays</v>
      </c>
      <c r="S3239" s="9">
        <f t="shared" si="310"/>
        <v>42252.474351851852</v>
      </c>
      <c r="T3239" s="10">
        <f t="shared" si="31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6"/>
        <v>112.32142857142857</v>
      </c>
      <c r="P3240">
        <f t="shared" si="307"/>
        <v>39.810126582278478</v>
      </c>
      <c r="Q3240" t="str">
        <f t="shared" si="308"/>
        <v>theater</v>
      </c>
      <c r="R3240" t="str">
        <f t="shared" si="309"/>
        <v>plays</v>
      </c>
      <c r="S3240" s="9">
        <f t="shared" si="310"/>
        <v>42156.510393518518</v>
      </c>
      <c r="T3240" s="10">
        <f t="shared" si="31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6"/>
        <v>105.91914022517912</v>
      </c>
      <c r="P3241">
        <f t="shared" si="307"/>
        <v>59.701730769230764</v>
      </c>
      <c r="Q3241" t="str">
        <f t="shared" si="308"/>
        <v>theater</v>
      </c>
      <c r="R3241" t="str">
        <f t="shared" si="309"/>
        <v>plays</v>
      </c>
      <c r="S3241" s="9">
        <f t="shared" si="310"/>
        <v>42278.089039351849</v>
      </c>
      <c r="T3241" s="10">
        <f t="shared" si="31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6"/>
        <v>100.56666666666668</v>
      </c>
      <c r="P3242">
        <f t="shared" si="307"/>
        <v>88.735294117647058</v>
      </c>
      <c r="Q3242" t="str">
        <f t="shared" si="308"/>
        <v>theater</v>
      </c>
      <c r="R3242" t="str">
        <f t="shared" si="309"/>
        <v>plays</v>
      </c>
      <c r="S3242" s="9">
        <f t="shared" si="310"/>
        <v>42754.693842592591</v>
      </c>
      <c r="T3242" s="10">
        <f t="shared" si="31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6"/>
        <v>115.30588235294117</v>
      </c>
      <c r="P3243">
        <f t="shared" si="307"/>
        <v>58.688622754491021</v>
      </c>
      <c r="Q3243" t="str">
        <f t="shared" si="308"/>
        <v>theater</v>
      </c>
      <c r="R3243" t="str">
        <f t="shared" si="309"/>
        <v>plays</v>
      </c>
      <c r="S3243" s="9">
        <f t="shared" si="310"/>
        <v>41893.324884259258</v>
      </c>
      <c r="T3243" s="10">
        <f t="shared" si="31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6"/>
        <v>127.30419999999999</v>
      </c>
      <c r="P3244">
        <f t="shared" si="307"/>
        <v>69.56513661202186</v>
      </c>
      <c r="Q3244" t="str">
        <f t="shared" si="308"/>
        <v>theater</v>
      </c>
      <c r="R3244" t="str">
        <f t="shared" si="309"/>
        <v>plays</v>
      </c>
      <c r="S3244" s="9">
        <f t="shared" si="310"/>
        <v>41871.755694444444</v>
      </c>
      <c r="T3244" s="10">
        <f t="shared" si="31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6"/>
        <v>102.83750000000001</v>
      </c>
      <c r="P3245">
        <f t="shared" si="307"/>
        <v>115.87323943661971</v>
      </c>
      <c r="Q3245" t="str">
        <f t="shared" si="308"/>
        <v>theater</v>
      </c>
      <c r="R3245" t="str">
        <f t="shared" si="309"/>
        <v>plays</v>
      </c>
      <c r="S3245" s="9">
        <f t="shared" si="310"/>
        <v>42262.096782407403</v>
      </c>
      <c r="T3245" s="10">
        <f t="shared" si="31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6"/>
        <v>102.9375</v>
      </c>
      <c r="P3246">
        <f t="shared" si="307"/>
        <v>23.869565217391305</v>
      </c>
      <c r="Q3246" t="str">
        <f t="shared" si="308"/>
        <v>theater</v>
      </c>
      <c r="R3246" t="str">
        <f t="shared" si="309"/>
        <v>plays</v>
      </c>
      <c r="S3246" s="9">
        <f t="shared" si="310"/>
        <v>42675.694236111114</v>
      </c>
      <c r="T3246" s="10">
        <f t="shared" si="31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6"/>
        <v>104.3047619047619</v>
      </c>
      <c r="P3247">
        <f t="shared" si="307"/>
        <v>81.125925925925927</v>
      </c>
      <c r="Q3247" t="str">
        <f t="shared" si="308"/>
        <v>theater</v>
      </c>
      <c r="R3247" t="str">
        <f t="shared" si="309"/>
        <v>plays</v>
      </c>
      <c r="S3247" s="9">
        <f t="shared" si="310"/>
        <v>42135.60020833333</v>
      </c>
      <c r="T3247" s="10">
        <f t="shared" si="31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6"/>
        <v>111.22000000000001</v>
      </c>
      <c r="P3248">
        <f t="shared" si="307"/>
        <v>57.626943005181346</v>
      </c>
      <c r="Q3248" t="str">
        <f t="shared" si="308"/>
        <v>theater</v>
      </c>
      <c r="R3248" t="str">
        <f t="shared" si="309"/>
        <v>plays</v>
      </c>
      <c r="S3248" s="9">
        <f t="shared" si="310"/>
        <v>42230.472222222219</v>
      </c>
      <c r="T3248" s="10">
        <f t="shared" si="31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6"/>
        <v>105.86</v>
      </c>
      <c r="P3249">
        <f t="shared" si="307"/>
        <v>46.429824561403507</v>
      </c>
      <c r="Q3249" t="str">
        <f t="shared" si="308"/>
        <v>theater</v>
      </c>
      <c r="R3249" t="str">
        <f t="shared" si="309"/>
        <v>plays</v>
      </c>
      <c r="S3249" s="9">
        <f t="shared" si="310"/>
        <v>42167.434166666666</v>
      </c>
      <c r="T3249" s="10">
        <f t="shared" si="31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6"/>
        <v>100.79166666666666</v>
      </c>
      <c r="P3250">
        <f t="shared" si="307"/>
        <v>60.475000000000001</v>
      </c>
      <c r="Q3250" t="str">
        <f t="shared" si="308"/>
        <v>theater</v>
      </c>
      <c r="R3250" t="str">
        <f t="shared" si="309"/>
        <v>plays</v>
      </c>
      <c r="S3250" s="9">
        <f t="shared" si="310"/>
        <v>42068.888391203705</v>
      </c>
      <c r="T3250" s="10">
        <f t="shared" si="31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6"/>
        <v>104.92727272727274</v>
      </c>
      <c r="P3251">
        <f t="shared" si="307"/>
        <v>65.579545454545453</v>
      </c>
      <c r="Q3251" t="str">
        <f t="shared" si="308"/>
        <v>theater</v>
      </c>
      <c r="R3251" t="str">
        <f t="shared" si="309"/>
        <v>plays</v>
      </c>
      <c r="S3251" s="9">
        <f t="shared" si="310"/>
        <v>42145.746689814812</v>
      </c>
      <c r="T3251" s="10">
        <f t="shared" si="31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6"/>
        <v>101.55199999999999</v>
      </c>
      <c r="P3252">
        <f t="shared" si="307"/>
        <v>119.1924882629108</v>
      </c>
      <c r="Q3252" t="str">
        <f t="shared" si="308"/>
        <v>theater</v>
      </c>
      <c r="R3252" t="str">
        <f t="shared" si="309"/>
        <v>plays</v>
      </c>
      <c r="S3252" s="9">
        <f t="shared" si="310"/>
        <v>41918.742175925923</v>
      </c>
      <c r="T3252" s="10">
        <f t="shared" si="31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6"/>
        <v>110.73333333333333</v>
      </c>
      <c r="P3253">
        <f t="shared" si="307"/>
        <v>83.05</v>
      </c>
      <c r="Q3253" t="str">
        <f t="shared" si="308"/>
        <v>theater</v>
      </c>
      <c r="R3253" t="str">
        <f t="shared" si="309"/>
        <v>plays</v>
      </c>
      <c r="S3253" s="9">
        <f t="shared" si="310"/>
        <v>42146.731087962966</v>
      </c>
      <c r="T3253" s="10">
        <f t="shared" si="31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6"/>
        <v>127.82222222222221</v>
      </c>
      <c r="P3254">
        <f t="shared" si="307"/>
        <v>57.52</v>
      </c>
      <c r="Q3254" t="str">
        <f t="shared" si="308"/>
        <v>theater</v>
      </c>
      <c r="R3254" t="str">
        <f t="shared" si="309"/>
        <v>plays</v>
      </c>
      <c r="S3254" s="9">
        <f t="shared" si="310"/>
        <v>42590.472685185188</v>
      </c>
      <c r="T3254" s="10">
        <f t="shared" si="31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6"/>
        <v>101.82500000000002</v>
      </c>
      <c r="P3255">
        <f t="shared" si="307"/>
        <v>177.08695652173913</v>
      </c>
      <c r="Q3255" t="str">
        <f t="shared" si="308"/>
        <v>theater</v>
      </c>
      <c r="R3255" t="str">
        <f t="shared" si="309"/>
        <v>plays</v>
      </c>
      <c r="S3255" s="9">
        <f t="shared" si="310"/>
        <v>42602.576712962968</v>
      </c>
      <c r="T3255" s="10">
        <f t="shared" si="31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6"/>
        <v>101.25769230769231</v>
      </c>
      <c r="P3256">
        <f t="shared" si="307"/>
        <v>70.771505376344081</v>
      </c>
      <c r="Q3256" t="str">
        <f t="shared" si="308"/>
        <v>theater</v>
      </c>
      <c r="R3256" t="str">
        <f t="shared" si="309"/>
        <v>plays</v>
      </c>
      <c r="S3256" s="9">
        <f t="shared" si="310"/>
        <v>42059.085752314815</v>
      </c>
      <c r="T3256" s="10">
        <f t="shared" si="31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6"/>
        <v>175</v>
      </c>
      <c r="P3257">
        <f t="shared" si="307"/>
        <v>29.166666666666668</v>
      </c>
      <c r="Q3257" t="str">
        <f t="shared" si="308"/>
        <v>theater</v>
      </c>
      <c r="R3257" t="str">
        <f t="shared" si="309"/>
        <v>plays</v>
      </c>
      <c r="S3257" s="9">
        <f t="shared" si="310"/>
        <v>41889.768229166664</v>
      </c>
      <c r="T3257" s="10">
        <f t="shared" si="31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6"/>
        <v>128.06</v>
      </c>
      <c r="P3258">
        <f t="shared" si="307"/>
        <v>72.76136363636364</v>
      </c>
      <c r="Q3258" t="str">
        <f t="shared" si="308"/>
        <v>theater</v>
      </c>
      <c r="R3258" t="str">
        <f t="shared" si="309"/>
        <v>plays</v>
      </c>
      <c r="S3258" s="9">
        <f t="shared" si="310"/>
        <v>42144.573807870373</v>
      </c>
      <c r="T3258" s="10">
        <f t="shared" si="31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6"/>
        <v>106.29949999999999</v>
      </c>
      <c r="P3259">
        <f t="shared" si="307"/>
        <v>51.853414634146333</v>
      </c>
      <c r="Q3259" t="str">
        <f t="shared" si="308"/>
        <v>theater</v>
      </c>
      <c r="R3259" t="str">
        <f t="shared" si="309"/>
        <v>plays</v>
      </c>
      <c r="S3259" s="9">
        <f t="shared" si="310"/>
        <v>42758.559629629628</v>
      </c>
      <c r="T3259" s="10">
        <f t="shared" si="31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6"/>
        <v>105.21428571428571</v>
      </c>
      <c r="P3260">
        <f t="shared" si="307"/>
        <v>98.2</v>
      </c>
      <c r="Q3260" t="str">
        <f t="shared" si="308"/>
        <v>theater</v>
      </c>
      <c r="R3260" t="str">
        <f t="shared" si="309"/>
        <v>plays</v>
      </c>
      <c r="S3260" s="9">
        <f t="shared" si="310"/>
        <v>41982.887280092589</v>
      </c>
      <c r="T3260" s="10">
        <f t="shared" si="31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6"/>
        <v>106.16782608695652</v>
      </c>
      <c r="P3261">
        <f t="shared" si="307"/>
        <v>251.7381443298969</v>
      </c>
      <c r="Q3261" t="str">
        <f t="shared" si="308"/>
        <v>theater</v>
      </c>
      <c r="R3261" t="str">
        <f t="shared" si="309"/>
        <v>plays</v>
      </c>
      <c r="S3261" s="9">
        <f t="shared" si="310"/>
        <v>42614.760937500003</v>
      </c>
      <c r="T3261" s="10">
        <f t="shared" si="31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6"/>
        <v>109.24000000000001</v>
      </c>
      <c r="P3262">
        <f t="shared" si="307"/>
        <v>74.821917808219183</v>
      </c>
      <c r="Q3262" t="str">
        <f t="shared" si="308"/>
        <v>theater</v>
      </c>
      <c r="R3262" t="str">
        <f t="shared" si="309"/>
        <v>plays</v>
      </c>
      <c r="S3262" s="9">
        <f t="shared" si="310"/>
        <v>42303.672662037032</v>
      </c>
      <c r="T3262" s="10">
        <f t="shared" si="31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6"/>
        <v>100.45454545454547</v>
      </c>
      <c r="P3263">
        <f t="shared" si="307"/>
        <v>67.65306122448979</v>
      </c>
      <c r="Q3263" t="str">
        <f t="shared" si="308"/>
        <v>theater</v>
      </c>
      <c r="R3263" t="str">
        <f t="shared" si="309"/>
        <v>plays</v>
      </c>
      <c r="S3263" s="9">
        <f t="shared" si="310"/>
        <v>42171.725416666668</v>
      </c>
      <c r="T3263" s="10">
        <f t="shared" si="31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6"/>
        <v>103.04098360655738</v>
      </c>
      <c r="P3264">
        <f t="shared" si="307"/>
        <v>93.81343283582089</v>
      </c>
      <c r="Q3264" t="str">
        <f t="shared" si="308"/>
        <v>theater</v>
      </c>
      <c r="R3264" t="str">
        <f t="shared" si="309"/>
        <v>plays</v>
      </c>
      <c r="S3264" s="9">
        <f t="shared" si="310"/>
        <v>41964.315532407403</v>
      </c>
      <c r="T3264" s="10">
        <f t="shared" si="31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6"/>
        <v>112.1664</v>
      </c>
      <c r="P3265">
        <f t="shared" si="307"/>
        <v>41.237647058823526</v>
      </c>
      <c r="Q3265" t="str">
        <f t="shared" si="308"/>
        <v>theater</v>
      </c>
      <c r="R3265" t="str">
        <f t="shared" si="309"/>
        <v>plays</v>
      </c>
      <c r="S3265" s="9">
        <f t="shared" si="310"/>
        <v>42284.516064814816</v>
      </c>
      <c r="T3265" s="10">
        <f t="shared" si="31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6"/>
        <v>103</v>
      </c>
      <c r="P3266">
        <f t="shared" si="307"/>
        <v>52.551020408163268</v>
      </c>
      <c r="Q3266" t="str">
        <f t="shared" si="308"/>
        <v>theater</v>
      </c>
      <c r="R3266" t="str">
        <f t="shared" si="309"/>
        <v>plays</v>
      </c>
      <c r="S3266" s="9">
        <f t="shared" si="310"/>
        <v>42016.800208333334</v>
      </c>
      <c r="T3266" s="10">
        <f t="shared" si="31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si="310"/>
        <v>42311.711979166663</v>
      </c>
      <c r="T3267" s="10">
        <f t="shared" si="311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ref="O3298:O3361" si="312">E3298/D3298*100</f>
        <v>144.06666666666666</v>
      </c>
      <c r="P3298">
        <f t="shared" ref="P3298:P3361" si="313">E3298/L3298</f>
        <v>45.978723404255319</v>
      </c>
      <c r="Q3298" t="str">
        <f t="shared" ref="Q3298:Q3361" si="314">LEFT(N3298,FIND("/",N3298)-1)</f>
        <v>theater</v>
      </c>
      <c r="R3298" t="str">
        <f t="shared" ref="R3298:R3361" si="315">RIGHT(N3298,LEN(N3298)-FIND("/",N3298))</f>
        <v>plays</v>
      </c>
      <c r="S3298" s="9">
        <f t="shared" ref="S3298:S3361" si="316">(((J3298/60)/60)/24)+DATE(1970,1,1)</f>
        <v>42309.756620370375</v>
      </c>
      <c r="T3298" s="10">
        <f t="shared" ref="T3298:T3361" si="317"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2"/>
        <v>100.07272727272726</v>
      </c>
      <c r="P3299">
        <f t="shared" si="313"/>
        <v>125.09090909090909</v>
      </c>
      <c r="Q3299" t="str">
        <f t="shared" si="314"/>
        <v>theater</v>
      </c>
      <c r="R3299" t="str">
        <f t="shared" si="315"/>
        <v>plays</v>
      </c>
      <c r="S3299" s="9">
        <f t="shared" si="316"/>
        <v>42193.771481481483</v>
      </c>
      <c r="T3299" s="10">
        <f t="shared" si="31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2"/>
        <v>101.73</v>
      </c>
      <c r="P3300">
        <f t="shared" si="313"/>
        <v>141.29166666666666</v>
      </c>
      <c r="Q3300" t="str">
        <f t="shared" si="314"/>
        <v>theater</v>
      </c>
      <c r="R3300" t="str">
        <f t="shared" si="315"/>
        <v>plays</v>
      </c>
      <c r="S3300" s="9">
        <f t="shared" si="316"/>
        <v>42239.957962962959</v>
      </c>
      <c r="T3300" s="10">
        <f t="shared" si="31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2"/>
        <v>116.19999999999999</v>
      </c>
      <c r="P3301">
        <f t="shared" si="313"/>
        <v>55.333333333333336</v>
      </c>
      <c r="Q3301" t="str">
        <f t="shared" si="314"/>
        <v>theater</v>
      </c>
      <c r="R3301" t="str">
        <f t="shared" si="315"/>
        <v>plays</v>
      </c>
      <c r="S3301" s="9">
        <f t="shared" si="316"/>
        <v>42261.917395833334</v>
      </c>
      <c r="T3301" s="10">
        <f t="shared" si="31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2"/>
        <v>136.16666666666666</v>
      </c>
      <c r="P3302">
        <f t="shared" si="313"/>
        <v>46.420454545454547</v>
      </c>
      <c r="Q3302" t="str">
        <f t="shared" si="314"/>
        <v>theater</v>
      </c>
      <c r="R3302" t="str">
        <f t="shared" si="315"/>
        <v>plays</v>
      </c>
      <c r="S3302" s="9">
        <f t="shared" si="316"/>
        <v>42102.743773148148</v>
      </c>
      <c r="T3302" s="10">
        <f t="shared" si="31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2"/>
        <v>133.46666666666667</v>
      </c>
      <c r="P3303">
        <f t="shared" si="313"/>
        <v>57.2</v>
      </c>
      <c r="Q3303" t="str">
        <f t="shared" si="314"/>
        <v>theater</v>
      </c>
      <c r="R3303" t="str">
        <f t="shared" si="315"/>
        <v>plays</v>
      </c>
      <c r="S3303" s="9">
        <f t="shared" si="316"/>
        <v>42538.73583333334</v>
      </c>
      <c r="T3303" s="10">
        <f t="shared" si="31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2"/>
        <v>103.39285714285715</v>
      </c>
      <c r="P3304">
        <f t="shared" si="313"/>
        <v>173.7</v>
      </c>
      <c r="Q3304" t="str">
        <f t="shared" si="314"/>
        <v>theater</v>
      </c>
      <c r="R3304" t="str">
        <f t="shared" si="315"/>
        <v>plays</v>
      </c>
      <c r="S3304" s="9">
        <f t="shared" si="316"/>
        <v>42681.35157407407</v>
      </c>
      <c r="T3304" s="10">
        <f t="shared" si="31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2"/>
        <v>115.88888888888889</v>
      </c>
      <c r="P3305">
        <f t="shared" si="313"/>
        <v>59.6</v>
      </c>
      <c r="Q3305" t="str">
        <f t="shared" si="314"/>
        <v>theater</v>
      </c>
      <c r="R3305" t="str">
        <f t="shared" si="315"/>
        <v>plays</v>
      </c>
      <c r="S3305" s="9">
        <f t="shared" si="316"/>
        <v>42056.65143518518</v>
      </c>
      <c r="T3305" s="10">
        <f t="shared" si="31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2"/>
        <v>104.51666666666665</v>
      </c>
      <c r="P3306">
        <f t="shared" si="313"/>
        <v>89.585714285714289</v>
      </c>
      <c r="Q3306" t="str">
        <f t="shared" si="314"/>
        <v>theater</v>
      </c>
      <c r="R3306" t="str">
        <f t="shared" si="315"/>
        <v>plays</v>
      </c>
      <c r="S3306" s="9">
        <f t="shared" si="316"/>
        <v>42696.624444444446</v>
      </c>
      <c r="T3306" s="10">
        <f t="shared" si="31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2"/>
        <v>102.02500000000001</v>
      </c>
      <c r="P3307">
        <f t="shared" si="313"/>
        <v>204.05</v>
      </c>
      <c r="Q3307" t="str">
        <f t="shared" si="314"/>
        <v>theater</v>
      </c>
      <c r="R3307" t="str">
        <f t="shared" si="315"/>
        <v>plays</v>
      </c>
      <c r="S3307" s="9">
        <f t="shared" si="316"/>
        <v>42186.855879629627</v>
      </c>
      <c r="T3307" s="10">
        <f t="shared" si="31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2"/>
        <v>175.33333333333334</v>
      </c>
      <c r="P3308">
        <f t="shared" si="313"/>
        <v>48.703703703703702</v>
      </c>
      <c r="Q3308" t="str">
        <f t="shared" si="314"/>
        <v>theater</v>
      </c>
      <c r="R3308" t="str">
        <f t="shared" si="315"/>
        <v>plays</v>
      </c>
      <c r="S3308" s="9">
        <f t="shared" si="316"/>
        <v>42493.219236111108</v>
      </c>
      <c r="T3308" s="10">
        <f t="shared" si="31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2"/>
        <v>106.67999999999999</v>
      </c>
      <c r="P3309">
        <f t="shared" si="313"/>
        <v>53.339999999999996</v>
      </c>
      <c r="Q3309" t="str">
        <f t="shared" si="314"/>
        <v>theater</v>
      </c>
      <c r="R3309" t="str">
        <f t="shared" si="315"/>
        <v>plays</v>
      </c>
      <c r="S3309" s="9">
        <f t="shared" si="316"/>
        <v>42475.057164351849</v>
      </c>
      <c r="T3309" s="10">
        <f t="shared" si="31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2"/>
        <v>122.28571428571429</v>
      </c>
      <c r="P3310">
        <f t="shared" si="313"/>
        <v>75.087719298245617</v>
      </c>
      <c r="Q3310" t="str">
        <f t="shared" si="314"/>
        <v>theater</v>
      </c>
      <c r="R3310" t="str">
        <f t="shared" si="315"/>
        <v>plays</v>
      </c>
      <c r="S3310" s="9">
        <f t="shared" si="316"/>
        <v>42452.876909722225</v>
      </c>
      <c r="T3310" s="10">
        <f t="shared" si="31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2"/>
        <v>159.42857142857144</v>
      </c>
      <c r="P3311">
        <f t="shared" si="313"/>
        <v>18</v>
      </c>
      <c r="Q3311" t="str">
        <f t="shared" si="314"/>
        <v>theater</v>
      </c>
      <c r="R3311" t="str">
        <f t="shared" si="315"/>
        <v>plays</v>
      </c>
      <c r="S3311" s="9">
        <f t="shared" si="316"/>
        <v>42628.650208333333</v>
      </c>
      <c r="T3311" s="10">
        <f t="shared" si="31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2"/>
        <v>100.07692307692308</v>
      </c>
      <c r="P3312">
        <f t="shared" si="313"/>
        <v>209.83870967741936</v>
      </c>
      <c r="Q3312" t="str">
        <f t="shared" si="314"/>
        <v>theater</v>
      </c>
      <c r="R3312" t="str">
        <f t="shared" si="315"/>
        <v>plays</v>
      </c>
      <c r="S3312" s="9">
        <f t="shared" si="316"/>
        <v>42253.928530092591</v>
      </c>
      <c r="T3312" s="10">
        <f t="shared" si="31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2"/>
        <v>109.84</v>
      </c>
      <c r="P3313">
        <f t="shared" si="313"/>
        <v>61.022222222222226</v>
      </c>
      <c r="Q3313" t="str">
        <f t="shared" si="314"/>
        <v>theater</v>
      </c>
      <c r="R3313" t="str">
        <f t="shared" si="315"/>
        <v>plays</v>
      </c>
      <c r="S3313" s="9">
        <f t="shared" si="316"/>
        <v>42264.29178240741</v>
      </c>
      <c r="T3313" s="10">
        <f t="shared" si="31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2"/>
        <v>100.03999999999999</v>
      </c>
      <c r="P3314">
        <f t="shared" si="313"/>
        <v>61</v>
      </c>
      <c r="Q3314" t="str">
        <f t="shared" si="314"/>
        <v>theater</v>
      </c>
      <c r="R3314" t="str">
        <f t="shared" si="315"/>
        <v>plays</v>
      </c>
      <c r="S3314" s="9">
        <f t="shared" si="316"/>
        <v>42664.809560185182</v>
      </c>
      <c r="T3314" s="10">
        <f t="shared" si="31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2"/>
        <v>116.05000000000001</v>
      </c>
      <c r="P3315">
        <f t="shared" si="313"/>
        <v>80.034482758620683</v>
      </c>
      <c r="Q3315" t="str">
        <f t="shared" si="314"/>
        <v>theater</v>
      </c>
      <c r="R3315" t="str">
        <f t="shared" si="315"/>
        <v>plays</v>
      </c>
      <c r="S3315" s="9">
        <f t="shared" si="316"/>
        <v>42382.244409722218</v>
      </c>
      <c r="T3315" s="10">
        <f t="shared" si="31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2"/>
        <v>210.75</v>
      </c>
      <c r="P3316">
        <f t="shared" si="313"/>
        <v>29.068965517241381</v>
      </c>
      <c r="Q3316" t="str">
        <f t="shared" si="314"/>
        <v>theater</v>
      </c>
      <c r="R3316" t="str">
        <f t="shared" si="315"/>
        <v>plays</v>
      </c>
      <c r="S3316" s="9">
        <f t="shared" si="316"/>
        <v>42105.267488425925</v>
      </c>
      <c r="T3316" s="10">
        <f t="shared" si="31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2"/>
        <v>110.00000000000001</v>
      </c>
      <c r="P3317">
        <f t="shared" si="313"/>
        <v>49.438202247191015</v>
      </c>
      <c r="Q3317" t="str">
        <f t="shared" si="314"/>
        <v>theater</v>
      </c>
      <c r="R3317" t="str">
        <f t="shared" si="315"/>
        <v>plays</v>
      </c>
      <c r="S3317" s="9">
        <f t="shared" si="316"/>
        <v>42466.303715277783</v>
      </c>
      <c r="T3317" s="10">
        <f t="shared" si="31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2"/>
        <v>100.08673425918037</v>
      </c>
      <c r="P3318">
        <f t="shared" si="313"/>
        <v>93.977440000000001</v>
      </c>
      <c r="Q3318" t="str">
        <f t="shared" si="314"/>
        <v>theater</v>
      </c>
      <c r="R3318" t="str">
        <f t="shared" si="315"/>
        <v>plays</v>
      </c>
      <c r="S3318" s="9">
        <f t="shared" si="316"/>
        <v>41826.871238425927</v>
      </c>
      <c r="T3318" s="10">
        <f t="shared" si="31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2"/>
        <v>106.19047619047619</v>
      </c>
      <c r="P3319">
        <f t="shared" si="313"/>
        <v>61.944444444444443</v>
      </c>
      <c r="Q3319" t="str">
        <f t="shared" si="314"/>
        <v>theater</v>
      </c>
      <c r="R3319" t="str">
        <f t="shared" si="315"/>
        <v>plays</v>
      </c>
      <c r="S3319" s="9">
        <f t="shared" si="316"/>
        <v>42499.039629629624</v>
      </c>
      <c r="T3319" s="10">
        <f t="shared" si="31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2"/>
        <v>125.6</v>
      </c>
      <c r="P3320">
        <f t="shared" si="313"/>
        <v>78.5</v>
      </c>
      <c r="Q3320" t="str">
        <f t="shared" si="314"/>
        <v>theater</v>
      </c>
      <c r="R3320" t="str">
        <f t="shared" si="315"/>
        <v>plays</v>
      </c>
      <c r="S3320" s="9">
        <f t="shared" si="316"/>
        <v>42431.302002314813</v>
      </c>
      <c r="T3320" s="10">
        <f t="shared" si="31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2"/>
        <v>108</v>
      </c>
      <c r="P3321">
        <f t="shared" si="313"/>
        <v>33.75</v>
      </c>
      <c r="Q3321" t="str">
        <f t="shared" si="314"/>
        <v>theater</v>
      </c>
      <c r="R3321" t="str">
        <f t="shared" si="315"/>
        <v>plays</v>
      </c>
      <c r="S3321" s="9">
        <f t="shared" si="316"/>
        <v>41990.585486111115</v>
      </c>
      <c r="T3321" s="10">
        <f t="shared" si="31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2"/>
        <v>101</v>
      </c>
      <c r="P3322">
        <f t="shared" si="313"/>
        <v>66.44736842105263</v>
      </c>
      <c r="Q3322" t="str">
        <f t="shared" si="314"/>
        <v>theater</v>
      </c>
      <c r="R3322" t="str">
        <f t="shared" si="315"/>
        <v>plays</v>
      </c>
      <c r="S3322" s="9">
        <f t="shared" si="316"/>
        <v>42513.045798611114</v>
      </c>
      <c r="T3322" s="10">
        <f t="shared" si="31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2"/>
        <v>107.4</v>
      </c>
      <c r="P3323">
        <f t="shared" si="313"/>
        <v>35.799999999999997</v>
      </c>
      <c r="Q3323" t="str">
        <f t="shared" si="314"/>
        <v>theater</v>
      </c>
      <c r="R3323" t="str">
        <f t="shared" si="315"/>
        <v>plays</v>
      </c>
      <c r="S3323" s="9">
        <f t="shared" si="316"/>
        <v>41914.100289351853</v>
      </c>
      <c r="T3323" s="10">
        <f t="shared" si="31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2"/>
        <v>101.51515151515152</v>
      </c>
      <c r="P3324">
        <f t="shared" si="313"/>
        <v>145.65217391304347</v>
      </c>
      <c r="Q3324" t="str">
        <f t="shared" si="314"/>
        <v>theater</v>
      </c>
      <c r="R3324" t="str">
        <f t="shared" si="315"/>
        <v>plays</v>
      </c>
      <c r="S3324" s="9">
        <f t="shared" si="316"/>
        <v>42521.010370370372</v>
      </c>
      <c r="T3324" s="10">
        <f t="shared" si="31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2"/>
        <v>125.89999999999999</v>
      </c>
      <c r="P3325">
        <f t="shared" si="313"/>
        <v>25.693877551020407</v>
      </c>
      <c r="Q3325" t="str">
        <f t="shared" si="314"/>
        <v>theater</v>
      </c>
      <c r="R3325" t="str">
        <f t="shared" si="315"/>
        <v>plays</v>
      </c>
      <c r="S3325" s="9">
        <f t="shared" si="316"/>
        <v>42608.36583333333</v>
      </c>
      <c r="T3325" s="10">
        <f t="shared" si="31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2"/>
        <v>101.66666666666666</v>
      </c>
      <c r="P3326">
        <f t="shared" si="313"/>
        <v>152.5</v>
      </c>
      <c r="Q3326" t="str">
        <f t="shared" si="314"/>
        <v>theater</v>
      </c>
      <c r="R3326" t="str">
        <f t="shared" si="315"/>
        <v>plays</v>
      </c>
      <c r="S3326" s="9">
        <f t="shared" si="316"/>
        <v>42512.58321759259</v>
      </c>
      <c r="T3326" s="10">
        <f t="shared" si="31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2"/>
        <v>112.5</v>
      </c>
      <c r="P3327">
        <f t="shared" si="313"/>
        <v>30</v>
      </c>
      <c r="Q3327" t="str">
        <f t="shared" si="314"/>
        <v>theater</v>
      </c>
      <c r="R3327" t="str">
        <f t="shared" si="315"/>
        <v>plays</v>
      </c>
      <c r="S3327" s="9">
        <f t="shared" si="316"/>
        <v>42064.785613425927</v>
      </c>
      <c r="T3327" s="10">
        <f t="shared" si="31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2"/>
        <v>101.375</v>
      </c>
      <c r="P3328">
        <f t="shared" si="313"/>
        <v>142.28070175438597</v>
      </c>
      <c r="Q3328" t="str">
        <f t="shared" si="314"/>
        <v>theater</v>
      </c>
      <c r="R3328" t="str">
        <f t="shared" si="315"/>
        <v>plays</v>
      </c>
      <c r="S3328" s="9">
        <f t="shared" si="316"/>
        <v>42041.714178240742</v>
      </c>
      <c r="T3328" s="10">
        <f t="shared" si="31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2"/>
        <v>101.25</v>
      </c>
      <c r="P3329">
        <f t="shared" si="313"/>
        <v>24.545454545454547</v>
      </c>
      <c r="Q3329" t="str">
        <f t="shared" si="314"/>
        <v>theater</v>
      </c>
      <c r="R3329" t="str">
        <f t="shared" si="315"/>
        <v>plays</v>
      </c>
      <c r="S3329" s="9">
        <f t="shared" si="316"/>
        <v>42468.374606481477</v>
      </c>
      <c r="T3329" s="10">
        <f t="shared" si="31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2"/>
        <v>146.38888888888889</v>
      </c>
      <c r="P3330">
        <f t="shared" si="313"/>
        <v>292.77777777777777</v>
      </c>
      <c r="Q3330" t="str">
        <f t="shared" si="314"/>
        <v>theater</v>
      </c>
      <c r="R3330" t="str">
        <f t="shared" si="315"/>
        <v>plays</v>
      </c>
      <c r="S3330" s="9">
        <f t="shared" si="316"/>
        <v>41822.57503472222</v>
      </c>
      <c r="T3330" s="10">
        <f t="shared" si="31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si="316"/>
        <v>41837.323009259257</v>
      </c>
      <c r="T3331" s="10">
        <f t="shared" si="31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ref="O3362:O3425" si="318">E3362/D3362*100</f>
        <v>101.37777777777779</v>
      </c>
      <c r="P3362">
        <f t="shared" ref="P3362:P3425" si="319">E3362/L3362</f>
        <v>126.72222222222223</v>
      </c>
      <c r="Q3362" t="str">
        <f t="shared" ref="Q3362:Q3425" si="320">LEFT(N3362,FIND("/",N3362)-1)</f>
        <v>theater</v>
      </c>
      <c r="R3362" t="str">
        <f t="shared" ref="R3362:R3425" si="321">RIGHT(N3362,LEN(N3362)-FIND("/",N3362))</f>
        <v>plays</v>
      </c>
      <c r="S3362" s="9">
        <f t="shared" ref="S3362:S3425" si="322">(((J3362/60)/60)/24)+DATE(1970,1,1)</f>
        <v>42697.082673611112</v>
      </c>
      <c r="T3362" s="10">
        <f t="shared" ref="T3362:T3425" si="323"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8"/>
        <v>113.46000000000001</v>
      </c>
      <c r="P3363">
        <f t="shared" si="319"/>
        <v>83.42647058823529</v>
      </c>
      <c r="Q3363" t="str">
        <f t="shared" si="320"/>
        <v>theater</v>
      </c>
      <c r="R3363" t="str">
        <f t="shared" si="321"/>
        <v>plays</v>
      </c>
      <c r="S3363" s="9">
        <f t="shared" si="322"/>
        <v>41866.025347222225</v>
      </c>
      <c r="T3363" s="10">
        <f t="shared" si="323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8"/>
        <v>218.00000000000003</v>
      </c>
      <c r="P3364">
        <f t="shared" si="319"/>
        <v>54.5</v>
      </c>
      <c r="Q3364" t="str">
        <f t="shared" si="320"/>
        <v>theater</v>
      </c>
      <c r="R3364" t="str">
        <f t="shared" si="321"/>
        <v>plays</v>
      </c>
      <c r="S3364" s="9">
        <f t="shared" si="322"/>
        <v>42056.091631944444</v>
      </c>
      <c r="T3364" s="10">
        <f t="shared" si="323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8"/>
        <v>101.41935483870968</v>
      </c>
      <c r="P3365">
        <f t="shared" si="319"/>
        <v>302.30769230769232</v>
      </c>
      <c r="Q3365" t="str">
        <f t="shared" si="320"/>
        <v>theater</v>
      </c>
      <c r="R3365" t="str">
        <f t="shared" si="321"/>
        <v>plays</v>
      </c>
      <c r="S3365" s="9">
        <f t="shared" si="322"/>
        <v>41851.771354166667</v>
      </c>
      <c r="T3365" s="10">
        <f t="shared" si="323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8"/>
        <v>105.93333333333332</v>
      </c>
      <c r="P3366">
        <f t="shared" si="319"/>
        <v>44.138888888888886</v>
      </c>
      <c r="Q3366" t="str">
        <f t="shared" si="320"/>
        <v>theater</v>
      </c>
      <c r="R3366" t="str">
        <f t="shared" si="321"/>
        <v>plays</v>
      </c>
      <c r="S3366" s="9">
        <f t="shared" si="322"/>
        <v>42422.977418981478</v>
      </c>
      <c r="T3366" s="10">
        <f t="shared" si="323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8"/>
        <v>104</v>
      </c>
      <c r="P3367">
        <f t="shared" si="319"/>
        <v>866.66666666666663</v>
      </c>
      <c r="Q3367" t="str">
        <f t="shared" si="320"/>
        <v>theater</v>
      </c>
      <c r="R3367" t="str">
        <f t="shared" si="321"/>
        <v>plays</v>
      </c>
      <c r="S3367" s="9">
        <f t="shared" si="322"/>
        <v>42321.101759259262</v>
      </c>
      <c r="T3367" s="10">
        <f t="shared" si="323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8"/>
        <v>221</v>
      </c>
      <c r="P3368">
        <f t="shared" si="319"/>
        <v>61.388888888888886</v>
      </c>
      <c r="Q3368" t="str">
        <f t="shared" si="320"/>
        <v>theater</v>
      </c>
      <c r="R3368" t="str">
        <f t="shared" si="321"/>
        <v>plays</v>
      </c>
      <c r="S3368" s="9">
        <f t="shared" si="322"/>
        <v>42107.067557870367</v>
      </c>
      <c r="T3368" s="10">
        <f t="shared" si="323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8"/>
        <v>118.66666666666667</v>
      </c>
      <c r="P3369">
        <f t="shared" si="319"/>
        <v>29.666666666666668</v>
      </c>
      <c r="Q3369" t="str">
        <f t="shared" si="320"/>
        <v>theater</v>
      </c>
      <c r="R3369" t="str">
        <f t="shared" si="321"/>
        <v>plays</v>
      </c>
      <c r="S3369" s="9">
        <f t="shared" si="322"/>
        <v>42192.933958333335</v>
      </c>
      <c r="T3369" s="10">
        <f t="shared" si="32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8"/>
        <v>104.60000000000001</v>
      </c>
      <c r="P3370">
        <f t="shared" si="319"/>
        <v>45.478260869565219</v>
      </c>
      <c r="Q3370" t="str">
        <f t="shared" si="320"/>
        <v>theater</v>
      </c>
      <c r="R3370" t="str">
        <f t="shared" si="321"/>
        <v>plays</v>
      </c>
      <c r="S3370" s="9">
        <f t="shared" si="322"/>
        <v>41969.199756944443</v>
      </c>
      <c r="T3370" s="10">
        <f t="shared" si="323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8"/>
        <v>103.89999999999999</v>
      </c>
      <c r="P3371">
        <f t="shared" si="319"/>
        <v>96.203703703703709</v>
      </c>
      <c r="Q3371" t="str">
        <f t="shared" si="320"/>
        <v>theater</v>
      </c>
      <c r="R3371" t="str">
        <f t="shared" si="321"/>
        <v>plays</v>
      </c>
      <c r="S3371" s="9">
        <f t="shared" si="322"/>
        <v>42690.041435185187</v>
      </c>
      <c r="T3371" s="10">
        <f t="shared" si="32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8"/>
        <v>117.73333333333333</v>
      </c>
      <c r="P3372">
        <f t="shared" si="319"/>
        <v>67.92307692307692</v>
      </c>
      <c r="Q3372" t="str">
        <f t="shared" si="320"/>
        <v>theater</v>
      </c>
      <c r="R3372" t="str">
        <f t="shared" si="321"/>
        <v>plays</v>
      </c>
      <c r="S3372" s="9">
        <f t="shared" si="322"/>
        <v>42690.334317129629</v>
      </c>
      <c r="T3372" s="10">
        <f t="shared" si="323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8"/>
        <v>138.5</v>
      </c>
      <c r="P3373">
        <f t="shared" si="319"/>
        <v>30.777777777777779</v>
      </c>
      <c r="Q3373" t="str">
        <f t="shared" si="320"/>
        <v>theater</v>
      </c>
      <c r="R3373" t="str">
        <f t="shared" si="321"/>
        <v>plays</v>
      </c>
      <c r="S3373" s="9">
        <f t="shared" si="322"/>
        <v>42312.874594907407</v>
      </c>
      <c r="T3373" s="10">
        <f t="shared" si="32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8"/>
        <v>103.49999999999999</v>
      </c>
      <c r="P3374">
        <f t="shared" si="319"/>
        <v>38.333333333333336</v>
      </c>
      <c r="Q3374" t="str">
        <f t="shared" si="320"/>
        <v>theater</v>
      </c>
      <c r="R3374" t="str">
        <f t="shared" si="321"/>
        <v>plays</v>
      </c>
      <c r="S3374" s="9">
        <f t="shared" si="322"/>
        <v>41855.548101851848</v>
      </c>
      <c r="T3374" s="10">
        <f t="shared" si="323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8"/>
        <v>100.25</v>
      </c>
      <c r="P3375">
        <f t="shared" si="319"/>
        <v>66.833333333333329</v>
      </c>
      <c r="Q3375" t="str">
        <f t="shared" si="320"/>
        <v>theater</v>
      </c>
      <c r="R3375" t="str">
        <f t="shared" si="321"/>
        <v>plays</v>
      </c>
      <c r="S3375" s="9">
        <f t="shared" si="322"/>
        <v>42179.854629629626</v>
      </c>
      <c r="T3375" s="10">
        <f t="shared" si="323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8"/>
        <v>106.57142857142856</v>
      </c>
      <c r="P3376">
        <f t="shared" si="319"/>
        <v>71.730769230769226</v>
      </c>
      <c r="Q3376" t="str">
        <f t="shared" si="320"/>
        <v>theater</v>
      </c>
      <c r="R3376" t="str">
        <f t="shared" si="321"/>
        <v>plays</v>
      </c>
      <c r="S3376" s="9">
        <f t="shared" si="322"/>
        <v>42275.731666666667</v>
      </c>
      <c r="T3376" s="10">
        <f t="shared" si="323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8"/>
        <v>100</v>
      </c>
      <c r="P3377">
        <f t="shared" si="319"/>
        <v>176.47058823529412</v>
      </c>
      <c r="Q3377" t="str">
        <f t="shared" si="320"/>
        <v>theater</v>
      </c>
      <c r="R3377" t="str">
        <f t="shared" si="321"/>
        <v>plays</v>
      </c>
      <c r="S3377" s="9">
        <f t="shared" si="322"/>
        <v>41765.610798611109</v>
      </c>
      <c r="T3377" s="10">
        <f t="shared" si="323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8"/>
        <v>100.01249999999999</v>
      </c>
      <c r="P3378">
        <f t="shared" si="319"/>
        <v>421.10526315789474</v>
      </c>
      <c r="Q3378" t="str">
        <f t="shared" si="320"/>
        <v>theater</v>
      </c>
      <c r="R3378" t="str">
        <f t="shared" si="321"/>
        <v>plays</v>
      </c>
      <c r="S3378" s="9">
        <f t="shared" si="322"/>
        <v>42059.701319444444</v>
      </c>
      <c r="T3378" s="10">
        <f t="shared" si="323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8"/>
        <v>101.05</v>
      </c>
      <c r="P3379">
        <f t="shared" si="319"/>
        <v>104.98701298701299</v>
      </c>
      <c r="Q3379" t="str">
        <f t="shared" si="320"/>
        <v>theater</v>
      </c>
      <c r="R3379" t="str">
        <f t="shared" si="321"/>
        <v>plays</v>
      </c>
      <c r="S3379" s="9">
        <f t="shared" si="322"/>
        <v>42053.732627314821</v>
      </c>
      <c r="T3379" s="10">
        <f t="shared" si="323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8"/>
        <v>107.63636363636364</v>
      </c>
      <c r="P3380">
        <f t="shared" si="319"/>
        <v>28.19047619047619</v>
      </c>
      <c r="Q3380" t="str">
        <f t="shared" si="320"/>
        <v>theater</v>
      </c>
      <c r="R3380" t="str">
        <f t="shared" si="321"/>
        <v>plays</v>
      </c>
      <c r="S3380" s="9">
        <f t="shared" si="322"/>
        <v>41858.355393518519</v>
      </c>
      <c r="T3380" s="10">
        <f t="shared" si="323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8"/>
        <v>103.64999999999999</v>
      </c>
      <c r="P3381">
        <f t="shared" si="319"/>
        <v>54.55263157894737</v>
      </c>
      <c r="Q3381" t="str">
        <f t="shared" si="320"/>
        <v>theater</v>
      </c>
      <c r="R3381" t="str">
        <f t="shared" si="321"/>
        <v>plays</v>
      </c>
      <c r="S3381" s="9">
        <f t="shared" si="322"/>
        <v>42225.513888888891</v>
      </c>
      <c r="T3381" s="10">
        <f t="shared" si="323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8"/>
        <v>104.43333333333334</v>
      </c>
      <c r="P3382">
        <f t="shared" si="319"/>
        <v>111.89285714285714</v>
      </c>
      <c r="Q3382" t="str">
        <f t="shared" si="320"/>
        <v>theater</v>
      </c>
      <c r="R3382" t="str">
        <f t="shared" si="321"/>
        <v>plays</v>
      </c>
      <c r="S3382" s="9">
        <f t="shared" si="322"/>
        <v>41937.95344907407</v>
      </c>
      <c r="T3382" s="10">
        <f t="shared" si="323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8"/>
        <v>102.25</v>
      </c>
      <c r="P3383">
        <f t="shared" si="319"/>
        <v>85.208333333333329</v>
      </c>
      <c r="Q3383" t="str">
        <f t="shared" si="320"/>
        <v>theater</v>
      </c>
      <c r="R3383" t="str">
        <f t="shared" si="321"/>
        <v>plays</v>
      </c>
      <c r="S3383" s="9">
        <f t="shared" si="322"/>
        <v>42044.184988425928</v>
      </c>
      <c r="T3383" s="10">
        <f t="shared" si="323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8"/>
        <v>100.74285714285713</v>
      </c>
      <c r="P3384">
        <f t="shared" si="319"/>
        <v>76.652173913043484</v>
      </c>
      <c r="Q3384" t="str">
        <f t="shared" si="320"/>
        <v>theater</v>
      </c>
      <c r="R3384" t="str">
        <f t="shared" si="321"/>
        <v>plays</v>
      </c>
      <c r="S3384" s="9">
        <f t="shared" si="322"/>
        <v>42559.431203703702</v>
      </c>
      <c r="T3384" s="10">
        <f t="shared" si="323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8"/>
        <v>111.71428571428572</v>
      </c>
      <c r="P3385">
        <f t="shared" si="319"/>
        <v>65.166666666666671</v>
      </c>
      <c r="Q3385" t="str">
        <f t="shared" si="320"/>
        <v>theater</v>
      </c>
      <c r="R3385" t="str">
        <f t="shared" si="321"/>
        <v>plays</v>
      </c>
      <c r="S3385" s="9">
        <f t="shared" si="322"/>
        <v>42524.782638888893</v>
      </c>
      <c r="T3385" s="10">
        <f t="shared" si="323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8"/>
        <v>100.01100000000001</v>
      </c>
      <c r="P3386">
        <f t="shared" si="319"/>
        <v>93.760312499999998</v>
      </c>
      <c r="Q3386" t="str">
        <f t="shared" si="320"/>
        <v>theater</v>
      </c>
      <c r="R3386" t="str">
        <f t="shared" si="321"/>
        <v>plays</v>
      </c>
      <c r="S3386" s="9">
        <f t="shared" si="322"/>
        <v>42292.087592592594</v>
      </c>
      <c r="T3386" s="10">
        <f t="shared" si="323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8"/>
        <v>100</v>
      </c>
      <c r="P3387">
        <f t="shared" si="319"/>
        <v>133.33333333333334</v>
      </c>
      <c r="Q3387" t="str">
        <f t="shared" si="320"/>
        <v>theater</v>
      </c>
      <c r="R3387" t="str">
        <f t="shared" si="321"/>
        <v>plays</v>
      </c>
      <c r="S3387" s="9">
        <f t="shared" si="322"/>
        <v>41953.8675</v>
      </c>
      <c r="T3387" s="10">
        <f t="shared" si="323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8"/>
        <v>105</v>
      </c>
      <c r="P3388">
        <f t="shared" si="319"/>
        <v>51.219512195121951</v>
      </c>
      <c r="Q3388" t="str">
        <f t="shared" si="320"/>
        <v>theater</v>
      </c>
      <c r="R3388" t="str">
        <f t="shared" si="321"/>
        <v>plays</v>
      </c>
      <c r="S3388" s="9">
        <f t="shared" si="322"/>
        <v>41946.644745370373</v>
      </c>
      <c r="T3388" s="10">
        <f t="shared" si="323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8"/>
        <v>116.86666666666667</v>
      </c>
      <c r="P3389">
        <f t="shared" si="319"/>
        <v>100.17142857142858</v>
      </c>
      <c r="Q3389" t="str">
        <f t="shared" si="320"/>
        <v>theater</v>
      </c>
      <c r="R3389" t="str">
        <f t="shared" si="321"/>
        <v>plays</v>
      </c>
      <c r="S3389" s="9">
        <f t="shared" si="322"/>
        <v>41947.762592592589</v>
      </c>
      <c r="T3389" s="10">
        <f t="shared" si="323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8"/>
        <v>103.8</v>
      </c>
      <c r="P3390">
        <f t="shared" si="319"/>
        <v>34.6</v>
      </c>
      <c r="Q3390" t="str">
        <f t="shared" si="320"/>
        <v>theater</v>
      </c>
      <c r="R3390" t="str">
        <f t="shared" si="321"/>
        <v>plays</v>
      </c>
      <c r="S3390" s="9">
        <f t="shared" si="322"/>
        <v>42143.461122685185</v>
      </c>
      <c r="T3390" s="10">
        <f t="shared" si="323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8"/>
        <v>114.5</v>
      </c>
      <c r="P3391">
        <f t="shared" si="319"/>
        <v>184.67741935483872</v>
      </c>
      <c r="Q3391" t="str">
        <f t="shared" si="320"/>
        <v>theater</v>
      </c>
      <c r="R3391" t="str">
        <f t="shared" si="321"/>
        <v>plays</v>
      </c>
      <c r="S3391" s="9">
        <f t="shared" si="322"/>
        <v>42494.563449074078</v>
      </c>
      <c r="T3391" s="10">
        <f t="shared" si="323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8"/>
        <v>102.4</v>
      </c>
      <c r="P3392">
        <f t="shared" si="319"/>
        <v>69.818181818181813</v>
      </c>
      <c r="Q3392" t="str">
        <f t="shared" si="320"/>
        <v>theater</v>
      </c>
      <c r="R3392" t="str">
        <f t="shared" si="321"/>
        <v>plays</v>
      </c>
      <c r="S3392" s="9">
        <f t="shared" si="322"/>
        <v>41815.774826388886</v>
      </c>
      <c r="T3392" s="10">
        <f t="shared" si="323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8"/>
        <v>223</v>
      </c>
      <c r="P3393">
        <f t="shared" si="319"/>
        <v>61.944444444444443</v>
      </c>
      <c r="Q3393" t="str">
        <f t="shared" si="320"/>
        <v>theater</v>
      </c>
      <c r="R3393" t="str">
        <f t="shared" si="321"/>
        <v>plays</v>
      </c>
      <c r="S3393" s="9">
        <f t="shared" si="322"/>
        <v>41830.545694444445</v>
      </c>
      <c r="T3393" s="10">
        <f t="shared" si="323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8"/>
        <v>100</v>
      </c>
      <c r="P3394">
        <f t="shared" si="319"/>
        <v>41.666666666666664</v>
      </c>
      <c r="Q3394" t="str">
        <f t="shared" si="320"/>
        <v>theater</v>
      </c>
      <c r="R3394" t="str">
        <f t="shared" si="321"/>
        <v>plays</v>
      </c>
      <c r="S3394" s="9">
        <f t="shared" si="322"/>
        <v>42446.845543981486</v>
      </c>
      <c r="T3394" s="10">
        <f t="shared" si="323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si="322"/>
        <v>41923.921643518523</v>
      </c>
      <c r="T3395" s="10">
        <f t="shared" si="32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ref="O3426:O3489" si="324">E3426/D3426*100</f>
        <v>103.58333333333334</v>
      </c>
      <c r="P3426">
        <f t="shared" ref="P3426:P3489" si="325">E3426/L3426</f>
        <v>81.776315789473685</v>
      </c>
      <c r="Q3426" t="str">
        <f t="shared" ref="Q3426:Q3489" si="326">LEFT(N3426,FIND("/",N3426)-1)</f>
        <v>theater</v>
      </c>
      <c r="R3426" t="str">
        <f t="shared" ref="R3426:R3489" si="327">RIGHT(N3426,LEN(N3426)-FIND("/",N3426))</f>
        <v>plays</v>
      </c>
      <c r="S3426" s="9">
        <f t="shared" ref="S3426:S3489" si="328">(((J3426/60)/60)/24)+DATE(1970,1,1)</f>
        <v>42018.676898148144</v>
      </c>
      <c r="T3426" s="10">
        <f t="shared" ref="T3426:T3489" si="329"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4"/>
        <v>102.97033333333331</v>
      </c>
      <c r="P3427">
        <f t="shared" si="325"/>
        <v>297.02980769230766</v>
      </c>
      <c r="Q3427" t="str">
        <f t="shared" si="326"/>
        <v>theater</v>
      </c>
      <c r="R3427" t="str">
        <f t="shared" si="327"/>
        <v>plays</v>
      </c>
      <c r="S3427" s="9">
        <f t="shared" si="328"/>
        <v>41884.617314814815</v>
      </c>
      <c r="T3427" s="10">
        <f t="shared" si="32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4"/>
        <v>108.13333333333333</v>
      </c>
      <c r="P3428">
        <f t="shared" si="325"/>
        <v>46.609195402298852</v>
      </c>
      <c r="Q3428" t="str">
        <f t="shared" si="326"/>
        <v>theater</v>
      </c>
      <c r="R3428" t="str">
        <f t="shared" si="327"/>
        <v>plays</v>
      </c>
      <c r="S3428" s="9">
        <f t="shared" si="328"/>
        <v>41884.056747685187</v>
      </c>
      <c r="T3428" s="10">
        <f t="shared" si="32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4"/>
        <v>100</v>
      </c>
      <c r="P3429">
        <f t="shared" si="325"/>
        <v>51.724137931034484</v>
      </c>
      <c r="Q3429" t="str">
        <f t="shared" si="326"/>
        <v>theater</v>
      </c>
      <c r="R3429" t="str">
        <f t="shared" si="327"/>
        <v>plays</v>
      </c>
      <c r="S3429" s="9">
        <f t="shared" si="328"/>
        <v>41792.645277777774</v>
      </c>
      <c r="T3429" s="10">
        <f t="shared" si="32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4"/>
        <v>102.75000000000001</v>
      </c>
      <c r="P3430">
        <f t="shared" si="325"/>
        <v>40.294117647058826</v>
      </c>
      <c r="Q3430" t="str">
        <f t="shared" si="326"/>
        <v>theater</v>
      </c>
      <c r="R3430" t="str">
        <f t="shared" si="327"/>
        <v>plays</v>
      </c>
      <c r="S3430" s="9">
        <f t="shared" si="328"/>
        <v>42038.720451388886</v>
      </c>
      <c r="T3430" s="10">
        <f t="shared" si="32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4"/>
        <v>130</v>
      </c>
      <c r="P3431">
        <f t="shared" si="325"/>
        <v>16.25</v>
      </c>
      <c r="Q3431" t="str">
        <f t="shared" si="326"/>
        <v>theater</v>
      </c>
      <c r="R3431" t="str">
        <f t="shared" si="327"/>
        <v>plays</v>
      </c>
      <c r="S3431" s="9">
        <f t="shared" si="328"/>
        <v>42662.021539351852</v>
      </c>
      <c r="T3431" s="10">
        <f t="shared" si="32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4"/>
        <v>108.54949999999999</v>
      </c>
      <c r="P3432">
        <f t="shared" si="325"/>
        <v>30.152638888888887</v>
      </c>
      <c r="Q3432" t="str">
        <f t="shared" si="326"/>
        <v>theater</v>
      </c>
      <c r="R3432" t="str">
        <f t="shared" si="327"/>
        <v>plays</v>
      </c>
      <c r="S3432" s="9">
        <f t="shared" si="328"/>
        <v>41820.945613425924</v>
      </c>
      <c r="T3432" s="10">
        <f t="shared" si="32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4"/>
        <v>100</v>
      </c>
      <c r="P3433">
        <f t="shared" si="325"/>
        <v>95.238095238095241</v>
      </c>
      <c r="Q3433" t="str">
        <f t="shared" si="326"/>
        <v>theater</v>
      </c>
      <c r="R3433" t="str">
        <f t="shared" si="327"/>
        <v>plays</v>
      </c>
      <c r="S3433" s="9">
        <f t="shared" si="328"/>
        <v>41839.730937500004</v>
      </c>
      <c r="T3433" s="10">
        <f t="shared" si="32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4"/>
        <v>109.65</v>
      </c>
      <c r="P3434">
        <f t="shared" si="325"/>
        <v>52.214285714285715</v>
      </c>
      <c r="Q3434" t="str">
        <f t="shared" si="326"/>
        <v>theater</v>
      </c>
      <c r="R3434" t="str">
        <f t="shared" si="327"/>
        <v>plays</v>
      </c>
      <c r="S3434" s="9">
        <f t="shared" si="328"/>
        <v>42380.581180555557</v>
      </c>
      <c r="T3434" s="10">
        <f t="shared" si="32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4"/>
        <v>100.26315789473684</v>
      </c>
      <c r="P3435">
        <f t="shared" si="325"/>
        <v>134.1549295774648</v>
      </c>
      <c r="Q3435" t="str">
        <f t="shared" si="326"/>
        <v>theater</v>
      </c>
      <c r="R3435" t="str">
        <f t="shared" si="327"/>
        <v>plays</v>
      </c>
      <c r="S3435" s="9">
        <f t="shared" si="328"/>
        <v>41776.063136574077</v>
      </c>
      <c r="T3435" s="10">
        <f t="shared" si="32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4"/>
        <v>105.55000000000001</v>
      </c>
      <c r="P3436">
        <f t="shared" si="325"/>
        <v>62.827380952380949</v>
      </c>
      <c r="Q3436" t="str">
        <f t="shared" si="326"/>
        <v>theater</v>
      </c>
      <c r="R3436" t="str">
        <f t="shared" si="327"/>
        <v>plays</v>
      </c>
      <c r="S3436" s="9">
        <f t="shared" si="328"/>
        <v>41800.380428240744</v>
      </c>
      <c r="T3436" s="10">
        <f t="shared" si="32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4"/>
        <v>112.00000000000001</v>
      </c>
      <c r="P3437">
        <f t="shared" si="325"/>
        <v>58.94736842105263</v>
      </c>
      <c r="Q3437" t="str">
        <f t="shared" si="326"/>
        <v>theater</v>
      </c>
      <c r="R3437" t="str">
        <f t="shared" si="327"/>
        <v>plays</v>
      </c>
      <c r="S3437" s="9">
        <f t="shared" si="328"/>
        <v>42572.61681712963</v>
      </c>
      <c r="T3437" s="10">
        <f t="shared" si="32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4"/>
        <v>105.89999999999999</v>
      </c>
      <c r="P3438">
        <f t="shared" si="325"/>
        <v>143.1081081081081</v>
      </c>
      <c r="Q3438" t="str">
        <f t="shared" si="326"/>
        <v>theater</v>
      </c>
      <c r="R3438" t="str">
        <f t="shared" si="327"/>
        <v>plays</v>
      </c>
      <c r="S3438" s="9">
        <f t="shared" si="328"/>
        <v>41851.541585648149</v>
      </c>
      <c r="T3438" s="10">
        <f t="shared" si="32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4"/>
        <v>101</v>
      </c>
      <c r="P3439">
        <f t="shared" si="325"/>
        <v>84.166666666666671</v>
      </c>
      <c r="Q3439" t="str">
        <f t="shared" si="326"/>
        <v>theater</v>
      </c>
      <c r="R3439" t="str">
        <f t="shared" si="327"/>
        <v>plays</v>
      </c>
      <c r="S3439" s="9">
        <f t="shared" si="328"/>
        <v>42205.710879629631</v>
      </c>
      <c r="T3439" s="10">
        <f t="shared" si="32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4"/>
        <v>104.2</v>
      </c>
      <c r="P3440">
        <f t="shared" si="325"/>
        <v>186.07142857142858</v>
      </c>
      <c r="Q3440" t="str">
        <f t="shared" si="326"/>
        <v>theater</v>
      </c>
      <c r="R3440" t="str">
        <f t="shared" si="327"/>
        <v>plays</v>
      </c>
      <c r="S3440" s="9">
        <f t="shared" si="328"/>
        <v>42100.927858796291</v>
      </c>
      <c r="T3440" s="10">
        <f t="shared" si="32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4"/>
        <v>134.67833333333334</v>
      </c>
      <c r="P3441">
        <f t="shared" si="325"/>
        <v>89.785555555555561</v>
      </c>
      <c r="Q3441" t="str">
        <f t="shared" si="326"/>
        <v>theater</v>
      </c>
      <c r="R3441" t="str">
        <f t="shared" si="327"/>
        <v>plays</v>
      </c>
      <c r="S3441" s="9">
        <f t="shared" si="328"/>
        <v>42374.911226851851</v>
      </c>
      <c r="T3441" s="10">
        <f t="shared" si="32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4"/>
        <v>105.2184</v>
      </c>
      <c r="P3442">
        <f t="shared" si="325"/>
        <v>64.157560975609755</v>
      </c>
      <c r="Q3442" t="str">
        <f t="shared" si="326"/>
        <v>theater</v>
      </c>
      <c r="R3442" t="str">
        <f t="shared" si="327"/>
        <v>plays</v>
      </c>
      <c r="S3442" s="9">
        <f t="shared" si="328"/>
        <v>41809.12300925926</v>
      </c>
      <c r="T3442" s="10">
        <f t="shared" si="32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4"/>
        <v>102.60000000000001</v>
      </c>
      <c r="P3443">
        <f t="shared" si="325"/>
        <v>59.651162790697676</v>
      </c>
      <c r="Q3443" t="str">
        <f t="shared" si="326"/>
        <v>theater</v>
      </c>
      <c r="R3443" t="str">
        <f t="shared" si="327"/>
        <v>plays</v>
      </c>
      <c r="S3443" s="9">
        <f t="shared" si="328"/>
        <v>42294.429641203707</v>
      </c>
      <c r="T3443" s="10">
        <f t="shared" si="32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4"/>
        <v>100</v>
      </c>
      <c r="P3444">
        <f t="shared" si="325"/>
        <v>31.25</v>
      </c>
      <c r="Q3444" t="str">
        <f t="shared" si="326"/>
        <v>theater</v>
      </c>
      <c r="R3444" t="str">
        <f t="shared" si="327"/>
        <v>plays</v>
      </c>
      <c r="S3444" s="9">
        <f t="shared" si="328"/>
        <v>42124.841111111105</v>
      </c>
      <c r="T3444" s="10">
        <f t="shared" si="32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4"/>
        <v>185.5</v>
      </c>
      <c r="P3445">
        <f t="shared" si="325"/>
        <v>41.222222222222221</v>
      </c>
      <c r="Q3445" t="str">
        <f t="shared" si="326"/>
        <v>theater</v>
      </c>
      <c r="R3445" t="str">
        <f t="shared" si="327"/>
        <v>plays</v>
      </c>
      <c r="S3445" s="9">
        <f t="shared" si="328"/>
        <v>41861.524837962963</v>
      </c>
      <c r="T3445" s="10">
        <f t="shared" si="32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4"/>
        <v>289</v>
      </c>
      <c r="P3446">
        <f t="shared" si="325"/>
        <v>43.35</v>
      </c>
      <c r="Q3446" t="str">
        <f t="shared" si="326"/>
        <v>theater</v>
      </c>
      <c r="R3446" t="str">
        <f t="shared" si="327"/>
        <v>plays</v>
      </c>
      <c r="S3446" s="9">
        <f t="shared" si="328"/>
        <v>42521.291504629626</v>
      </c>
      <c r="T3446" s="10">
        <f t="shared" si="32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4"/>
        <v>100</v>
      </c>
      <c r="P3447">
        <f t="shared" si="325"/>
        <v>64.516129032258064</v>
      </c>
      <c r="Q3447" t="str">
        <f t="shared" si="326"/>
        <v>theater</v>
      </c>
      <c r="R3447" t="str">
        <f t="shared" si="327"/>
        <v>plays</v>
      </c>
      <c r="S3447" s="9">
        <f t="shared" si="328"/>
        <v>42272.530509259261</v>
      </c>
      <c r="T3447" s="10">
        <f t="shared" si="32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4"/>
        <v>108.2</v>
      </c>
      <c r="P3448">
        <f t="shared" si="325"/>
        <v>43.28</v>
      </c>
      <c r="Q3448" t="str">
        <f t="shared" si="326"/>
        <v>theater</v>
      </c>
      <c r="R3448" t="str">
        <f t="shared" si="327"/>
        <v>plays</v>
      </c>
      <c r="S3448" s="9">
        <f t="shared" si="328"/>
        <v>42016.832465277781</v>
      </c>
      <c r="T3448" s="10">
        <f t="shared" si="32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4"/>
        <v>107.80000000000001</v>
      </c>
      <c r="P3449">
        <f t="shared" si="325"/>
        <v>77</v>
      </c>
      <c r="Q3449" t="str">
        <f t="shared" si="326"/>
        <v>theater</v>
      </c>
      <c r="R3449" t="str">
        <f t="shared" si="327"/>
        <v>plays</v>
      </c>
      <c r="S3449" s="9">
        <f t="shared" si="328"/>
        <v>42402.889027777783</v>
      </c>
      <c r="T3449" s="10">
        <f t="shared" si="32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4"/>
        <v>109.76190476190477</v>
      </c>
      <c r="P3450">
        <f t="shared" si="325"/>
        <v>51.222222222222221</v>
      </c>
      <c r="Q3450" t="str">
        <f t="shared" si="326"/>
        <v>theater</v>
      </c>
      <c r="R3450" t="str">
        <f t="shared" si="327"/>
        <v>plays</v>
      </c>
      <c r="S3450" s="9">
        <f t="shared" si="328"/>
        <v>41960.119085648148</v>
      </c>
      <c r="T3450" s="10">
        <f t="shared" si="32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4"/>
        <v>170.625</v>
      </c>
      <c r="P3451">
        <f t="shared" si="325"/>
        <v>68.25</v>
      </c>
      <c r="Q3451" t="str">
        <f t="shared" si="326"/>
        <v>theater</v>
      </c>
      <c r="R3451" t="str">
        <f t="shared" si="327"/>
        <v>plays</v>
      </c>
      <c r="S3451" s="9">
        <f t="shared" si="328"/>
        <v>42532.052523148144</v>
      </c>
      <c r="T3451" s="10">
        <f t="shared" si="32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4"/>
        <v>152</v>
      </c>
      <c r="P3452">
        <f t="shared" si="325"/>
        <v>19.487179487179485</v>
      </c>
      <c r="Q3452" t="str">
        <f t="shared" si="326"/>
        <v>theater</v>
      </c>
      <c r="R3452" t="str">
        <f t="shared" si="327"/>
        <v>plays</v>
      </c>
      <c r="S3452" s="9">
        <f t="shared" si="328"/>
        <v>42036.704525462963</v>
      </c>
      <c r="T3452" s="10">
        <f t="shared" si="32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4"/>
        <v>101.23076923076924</v>
      </c>
      <c r="P3453">
        <f t="shared" si="325"/>
        <v>41.125</v>
      </c>
      <c r="Q3453" t="str">
        <f t="shared" si="326"/>
        <v>theater</v>
      </c>
      <c r="R3453" t="str">
        <f t="shared" si="327"/>
        <v>plays</v>
      </c>
      <c r="S3453" s="9">
        <f t="shared" si="328"/>
        <v>42088.723692129628</v>
      </c>
      <c r="T3453" s="10">
        <f t="shared" si="32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4"/>
        <v>153.19999999999999</v>
      </c>
      <c r="P3454">
        <f t="shared" si="325"/>
        <v>41.405405405405403</v>
      </c>
      <c r="Q3454" t="str">
        <f t="shared" si="326"/>
        <v>theater</v>
      </c>
      <c r="R3454" t="str">
        <f t="shared" si="327"/>
        <v>plays</v>
      </c>
      <c r="S3454" s="9">
        <f t="shared" si="328"/>
        <v>41820.639189814814</v>
      </c>
      <c r="T3454" s="10">
        <f t="shared" si="32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4"/>
        <v>128.33333333333334</v>
      </c>
      <c r="P3455">
        <f t="shared" si="325"/>
        <v>27.5</v>
      </c>
      <c r="Q3455" t="str">
        <f t="shared" si="326"/>
        <v>theater</v>
      </c>
      <c r="R3455" t="str">
        <f t="shared" si="327"/>
        <v>plays</v>
      </c>
      <c r="S3455" s="9">
        <f t="shared" si="328"/>
        <v>42535.97865740741</v>
      </c>
      <c r="T3455" s="10">
        <f t="shared" si="32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4"/>
        <v>100.71428571428571</v>
      </c>
      <c r="P3456">
        <f t="shared" si="325"/>
        <v>33.571428571428569</v>
      </c>
      <c r="Q3456" t="str">
        <f t="shared" si="326"/>
        <v>theater</v>
      </c>
      <c r="R3456" t="str">
        <f t="shared" si="327"/>
        <v>plays</v>
      </c>
      <c r="S3456" s="9">
        <f t="shared" si="328"/>
        <v>41821.698599537034</v>
      </c>
      <c r="T3456" s="10">
        <f t="shared" si="32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4"/>
        <v>100.64999999999999</v>
      </c>
      <c r="P3457">
        <f t="shared" si="325"/>
        <v>145.86956521739131</v>
      </c>
      <c r="Q3457" t="str">
        <f t="shared" si="326"/>
        <v>theater</v>
      </c>
      <c r="R3457" t="str">
        <f t="shared" si="327"/>
        <v>plays</v>
      </c>
      <c r="S3457" s="9">
        <f t="shared" si="328"/>
        <v>42626.7503125</v>
      </c>
      <c r="T3457" s="10">
        <f t="shared" si="32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4"/>
        <v>191.3</v>
      </c>
      <c r="P3458">
        <f t="shared" si="325"/>
        <v>358.6875</v>
      </c>
      <c r="Q3458" t="str">
        <f t="shared" si="326"/>
        <v>theater</v>
      </c>
      <c r="R3458" t="str">
        <f t="shared" si="327"/>
        <v>plays</v>
      </c>
      <c r="S3458" s="9">
        <f t="shared" si="328"/>
        <v>41821.205636574072</v>
      </c>
      <c r="T3458" s="10">
        <f t="shared" si="32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si="328"/>
        <v>42016.706678240742</v>
      </c>
      <c r="T3459" s="10">
        <f t="shared" si="32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ref="O3490:O3553" si="330">E3490/D3490*100</f>
        <v>121.2</v>
      </c>
      <c r="P3490">
        <f t="shared" ref="P3490:P3553" si="331">E3490/L3490</f>
        <v>125.37931034482759</v>
      </c>
      <c r="Q3490" t="str">
        <f t="shared" ref="Q3490:Q3553" si="332">LEFT(N3490,FIND("/",N3490)-1)</f>
        <v>theater</v>
      </c>
      <c r="R3490" t="str">
        <f t="shared" ref="R3490:R3553" si="333">RIGHT(N3490,LEN(N3490)-FIND("/",N3490))</f>
        <v>plays</v>
      </c>
      <c r="S3490" s="9">
        <f t="shared" ref="S3490:S3553" si="334">(((J3490/60)/60)/24)+DATE(1970,1,1)</f>
        <v>42087.768055555556</v>
      </c>
      <c r="T3490" s="10">
        <f t="shared" ref="T3490:T3553" si="335"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30"/>
        <v>112.7</v>
      </c>
      <c r="P3491">
        <f t="shared" si="331"/>
        <v>78.263888888888886</v>
      </c>
      <c r="Q3491" t="str">
        <f t="shared" si="332"/>
        <v>theater</v>
      </c>
      <c r="R3491" t="str">
        <f t="shared" si="333"/>
        <v>plays</v>
      </c>
      <c r="S3491" s="9">
        <f t="shared" si="334"/>
        <v>41753.635775462964</v>
      </c>
      <c r="T3491" s="10">
        <f t="shared" si="33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30"/>
        <v>127.49999999999999</v>
      </c>
      <c r="P3492">
        <f t="shared" si="331"/>
        <v>47.222222222222221</v>
      </c>
      <c r="Q3492" t="str">
        <f t="shared" si="332"/>
        <v>theater</v>
      </c>
      <c r="R3492" t="str">
        <f t="shared" si="333"/>
        <v>plays</v>
      </c>
      <c r="S3492" s="9">
        <f t="shared" si="334"/>
        <v>42443.802361111113</v>
      </c>
      <c r="T3492" s="10">
        <f t="shared" si="33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30"/>
        <v>158.20000000000002</v>
      </c>
      <c r="P3493">
        <f t="shared" si="331"/>
        <v>79.099999999999994</v>
      </c>
      <c r="Q3493" t="str">
        <f t="shared" si="332"/>
        <v>theater</v>
      </c>
      <c r="R3493" t="str">
        <f t="shared" si="333"/>
        <v>plays</v>
      </c>
      <c r="S3493" s="9">
        <f t="shared" si="334"/>
        <v>42121.249814814815</v>
      </c>
      <c r="T3493" s="10">
        <f t="shared" si="33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30"/>
        <v>105.26894736842105</v>
      </c>
      <c r="P3494">
        <f t="shared" si="331"/>
        <v>114.29199999999999</v>
      </c>
      <c r="Q3494" t="str">
        <f t="shared" si="332"/>
        <v>theater</v>
      </c>
      <c r="R3494" t="str">
        <f t="shared" si="333"/>
        <v>plays</v>
      </c>
      <c r="S3494" s="9">
        <f t="shared" si="334"/>
        <v>42268.009224537032</v>
      </c>
      <c r="T3494" s="10">
        <f t="shared" si="33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30"/>
        <v>100</v>
      </c>
      <c r="P3495">
        <f t="shared" si="331"/>
        <v>51.724137931034484</v>
      </c>
      <c r="Q3495" t="str">
        <f t="shared" si="332"/>
        <v>theater</v>
      </c>
      <c r="R3495" t="str">
        <f t="shared" si="333"/>
        <v>plays</v>
      </c>
      <c r="S3495" s="9">
        <f t="shared" si="334"/>
        <v>41848.866157407407</v>
      </c>
      <c r="T3495" s="10">
        <f t="shared" si="33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30"/>
        <v>100</v>
      </c>
      <c r="P3496">
        <f t="shared" si="331"/>
        <v>30.76923076923077</v>
      </c>
      <c r="Q3496" t="str">
        <f t="shared" si="332"/>
        <v>theater</v>
      </c>
      <c r="R3496" t="str">
        <f t="shared" si="333"/>
        <v>plays</v>
      </c>
      <c r="S3496" s="9">
        <f t="shared" si="334"/>
        <v>42689.214988425927</v>
      </c>
      <c r="T3496" s="10">
        <f t="shared" si="33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30"/>
        <v>106.86</v>
      </c>
      <c r="P3497">
        <f t="shared" si="331"/>
        <v>74.208333333333329</v>
      </c>
      <c r="Q3497" t="str">
        <f t="shared" si="332"/>
        <v>theater</v>
      </c>
      <c r="R3497" t="str">
        <f t="shared" si="333"/>
        <v>plays</v>
      </c>
      <c r="S3497" s="9">
        <f t="shared" si="334"/>
        <v>41915.762835648151</v>
      </c>
      <c r="T3497" s="10">
        <f t="shared" si="33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30"/>
        <v>124.4</v>
      </c>
      <c r="P3498">
        <f t="shared" si="331"/>
        <v>47.846153846153847</v>
      </c>
      <c r="Q3498" t="str">
        <f t="shared" si="332"/>
        <v>theater</v>
      </c>
      <c r="R3498" t="str">
        <f t="shared" si="333"/>
        <v>plays</v>
      </c>
      <c r="S3498" s="9">
        <f t="shared" si="334"/>
        <v>42584.846828703703</v>
      </c>
      <c r="T3498" s="10">
        <f t="shared" si="33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30"/>
        <v>108.70406189555126</v>
      </c>
      <c r="P3499">
        <f t="shared" si="331"/>
        <v>34.408163265306122</v>
      </c>
      <c r="Q3499" t="str">
        <f t="shared" si="332"/>
        <v>theater</v>
      </c>
      <c r="R3499" t="str">
        <f t="shared" si="333"/>
        <v>plays</v>
      </c>
      <c r="S3499" s="9">
        <f t="shared" si="334"/>
        <v>42511.741944444439</v>
      </c>
      <c r="T3499" s="10">
        <f t="shared" si="33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30"/>
        <v>102.42424242424242</v>
      </c>
      <c r="P3500">
        <f t="shared" si="331"/>
        <v>40.238095238095241</v>
      </c>
      <c r="Q3500" t="str">
        <f t="shared" si="332"/>
        <v>theater</v>
      </c>
      <c r="R3500" t="str">
        <f t="shared" si="333"/>
        <v>plays</v>
      </c>
      <c r="S3500" s="9">
        <f t="shared" si="334"/>
        <v>42459.15861111111</v>
      </c>
      <c r="T3500" s="10">
        <f t="shared" si="33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30"/>
        <v>105.5</v>
      </c>
      <c r="P3501">
        <f t="shared" si="331"/>
        <v>60.285714285714285</v>
      </c>
      <c r="Q3501" t="str">
        <f t="shared" si="332"/>
        <v>theater</v>
      </c>
      <c r="R3501" t="str">
        <f t="shared" si="333"/>
        <v>plays</v>
      </c>
      <c r="S3501" s="9">
        <f t="shared" si="334"/>
        <v>42132.036168981482</v>
      </c>
      <c r="T3501" s="10">
        <f t="shared" si="33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30"/>
        <v>106.3</v>
      </c>
      <c r="P3502">
        <f t="shared" si="331"/>
        <v>25.30952380952381</v>
      </c>
      <c r="Q3502" t="str">
        <f t="shared" si="332"/>
        <v>theater</v>
      </c>
      <c r="R3502" t="str">
        <f t="shared" si="333"/>
        <v>plays</v>
      </c>
      <c r="S3502" s="9">
        <f t="shared" si="334"/>
        <v>42419.91942129629</v>
      </c>
      <c r="T3502" s="10">
        <f t="shared" si="33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30"/>
        <v>100.66666666666666</v>
      </c>
      <c r="P3503">
        <f t="shared" si="331"/>
        <v>35.952380952380949</v>
      </c>
      <c r="Q3503" t="str">
        <f t="shared" si="332"/>
        <v>theater</v>
      </c>
      <c r="R3503" t="str">
        <f t="shared" si="333"/>
        <v>plays</v>
      </c>
      <c r="S3503" s="9">
        <f t="shared" si="334"/>
        <v>42233.763831018514</v>
      </c>
      <c r="T3503" s="10">
        <f t="shared" si="33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30"/>
        <v>105.4</v>
      </c>
      <c r="P3504">
        <f t="shared" si="331"/>
        <v>136</v>
      </c>
      <c r="Q3504" t="str">
        <f t="shared" si="332"/>
        <v>theater</v>
      </c>
      <c r="R3504" t="str">
        <f t="shared" si="333"/>
        <v>plays</v>
      </c>
      <c r="S3504" s="9">
        <f t="shared" si="334"/>
        <v>42430.839398148149</v>
      </c>
      <c r="T3504" s="10">
        <f t="shared" si="33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30"/>
        <v>107.55999999999999</v>
      </c>
      <c r="P3505">
        <f t="shared" si="331"/>
        <v>70.763157894736835</v>
      </c>
      <c r="Q3505" t="str">
        <f t="shared" si="332"/>
        <v>theater</v>
      </c>
      <c r="R3505" t="str">
        <f t="shared" si="333"/>
        <v>plays</v>
      </c>
      <c r="S3505" s="9">
        <f t="shared" si="334"/>
        <v>42545.478333333333</v>
      </c>
      <c r="T3505" s="10">
        <f t="shared" si="33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30"/>
        <v>100</v>
      </c>
      <c r="P3506">
        <f t="shared" si="331"/>
        <v>125</v>
      </c>
      <c r="Q3506" t="str">
        <f t="shared" si="332"/>
        <v>theater</v>
      </c>
      <c r="R3506" t="str">
        <f t="shared" si="333"/>
        <v>plays</v>
      </c>
      <c r="S3506" s="9">
        <f t="shared" si="334"/>
        <v>42297.748738425929</v>
      </c>
      <c r="T3506" s="10">
        <f t="shared" si="33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30"/>
        <v>103.76</v>
      </c>
      <c r="P3507">
        <f t="shared" si="331"/>
        <v>66.512820512820511</v>
      </c>
      <c r="Q3507" t="str">
        <f t="shared" si="332"/>
        <v>theater</v>
      </c>
      <c r="R3507" t="str">
        <f t="shared" si="333"/>
        <v>plays</v>
      </c>
      <c r="S3507" s="9">
        <f t="shared" si="334"/>
        <v>41760.935706018521</v>
      </c>
      <c r="T3507" s="10">
        <f t="shared" si="33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30"/>
        <v>101.49999999999999</v>
      </c>
      <c r="P3508">
        <f t="shared" si="331"/>
        <v>105</v>
      </c>
      <c r="Q3508" t="str">
        <f t="shared" si="332"/>
        <v>theater</v>
      </c>
      <c r="R3508" t="str">
        <f t="shared" si="333"/>
        <v>plays</v>
      </c>
      <c r="S3508" s="9">
        <f t="shared" si="334"/>
        <v>41829.734259259261</v>
      </c>
      <c r="T3508" s="10">
        <f t="shared" si="33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30"/>
        <v>104.4</v>
      </c>
      <c r="P3509">
        <f t="shared" si="331"/>
        <v>145</v>
      </c>
      <c r="Q3509" t="str">
        <f t="shared" si="332"/>
        <v>theater</v>
      </c>
      <c r="R3509" t="str">
        <f t="shared" si="333"/>
        <v>plays</v>
      </c>
      <c r="S3509" s="9">
        <f t="shared" si="334"/>
        <v>42491.92288194444</v>
      </c>
      <c r="T3509" s="10">
        <f t="shared" si="33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30"/>
        <v>180</v>
      </c>
      <c r="P3510">
        <f t="shared" si="331"/>
        <v>12</v>
      </c>
      <c r="Q3510" t="str">
        <f t="shared" si="332"/>
        <v>theater</v>
      </c>
      <c r="R3510" t="str">
        <f t="shared" si="333"/>
        <v>plays</v>
      </c>
      <c r="S3510" s="9">
        <f t="shared" si="334"/>
        <v>42477.729780092588</v>
      </c>
      <c r="T3510" s="10">
        <f t="shared" si="33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30"/>
        <v>106.33333333333333</v>
      </c>
      <c r="P3511">
        <f t="shared" si="331"/>
        <v>96.666666666666671</v>
      </c>
      <c r="Q3511" t="str">
        <f t="shared" si="332"/>
        <v>theater</v>
      </c>
      <c r="R3511" t="str">
        <f t="shared" si="333"/>
        <v>plays</v>
      </c>
      <c r="S3511" s="9">
        <f t="shared" si="334"/>
        <v>41950.859560185185</v>
      </c>
      <c r="T3511" s="10">
        <f t="shared" si="33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30"/>
        <v>100.55555555555556</v>
      </c>
      <c r="P3512">
        <f t="shared" si="331"/>
        <v>60.333333333333336</v>
      </c>
      <c r="Q3512" t="str">
        <f t="shared" si="332"/>
        <v>theater</v>
      </c>
      <c r="R3512" t="str">
        <f t="shared" si="333"/>
        <v>plays</v>
      </c>
      <c r="S3512" s="9">
        <f t="shared" si="334"/>
        <v>41802.62090277778</v>
      </c>
      <c r="T3512" s="10">
        <f t="shared" si="33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30"/>
        <v>101.2</v>
      </c>
      <c r="P3513">
        <f t="shared" si="331"/>
        <v>79.89473684210526</v>
      </c>
      <c r="Q3513" t="str">
        <f t="shared" si="332"/>
        <v>theater</v>
      </c>
      <c r="R3513" t="str">
        <f t="shared" si="333"/>
        <v>plays</v>
      </c>
      <c r="S3513" s="9">
        <f t="shared" si="334"/>
        <v>41927.873784722222</v>
      </c>
      <c r="T3513" s="10">
        <f t="shared" si="33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30"/>
        <v>100</v>
      </c>
      <c r="P3514">
        <f t="shared" si="331"/>
        <v>58.823529411764703</v>
      </c>
      <c r="Q3514" t="str">
        <f t="shared" si="332"/>
        <v>theater</v>
      </c>
      <c r="R3514" t="str">
        <f t="shared" si="333"/>
        <v>plays</v>
      </c>
      <c r="S3514" s="9">
        <f t="shared" si="334"/>
        <v>42057.536944444444</v>
      </c>
      <c r="T3514" s="10">
        <f t="shared" si="33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30"/>
        <v>118.39285714285714</v>
      </c>
      <c r="P3515">
        <f t="shared" si="331"/>
        <v>75.340909090909093</v>
      </c>
      <c r="Q3515" t="str">
        <f t="shared" si="332"/>
        <v>theater</v>
      </c>
      <c r="R3515" t="str">
        <f t="shared" si="333"/>
        <v>plays</v>
      </c>
      <c r="S3515" s="9">
        <f t="shared" si="334"/>
        <v>41781.096203703702</v>
      </c>
      <c r="T3515" s="10">
        <f t="shared" si="33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30"/>
        <v>110.00000000000001</v>
      </c>
      <c r="P3516">
        <f t="shared" si="331"/>
        <v>55</v>
      </c>
      <c r="Q3516" t="str">
        <f t="shared" si="332"/>
        <v>theater</v>
      </c>
      <c r="R3516" t="str">
        <f t="shared" si="333"/>
        <v>plays</v>
      </c>
      <c r="S3516" s="9">
        <f t="shared" si="334"/>
        <v>42020.846666666665</v>
      </c>
      <c r="T3516" s="10">
        <f t="shared" si="33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30"/>
        <v>102.66666666666666</v>
      </c>
      <c r="P3517">
        <f t="shared" si="331"/>
        <v>66.956521739130437</v>
      </c>
      <c r="Q3517" t="str">
        <f t="shared" si="332"/>
        <v>theater</v>
      </c>
      <c r="R3517" t="str">
        <f t="shared" si="333"/>
        <v>plays</v>
      </c>
      <c r="S3517" s="9">
        <f t="shared" si="334"/>
        <v>42125.772812499999</v>
      </c>
      <c r="T3517" s="10">
        <f t="shared" si="33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30"/>
        <v>100</v>
      </c>
      <c r="P3518">
        <f t="shared" si="331"/>
        <v>227.27272727272728</v>
      </c>
      <c r="Q3518" t="str">
        <f t="shared" si="332"/>
        <v>theater</v>
      </c>
      <c r="R3518" t="str">
        <f t="shared" si="333"/>
        <v>plays</v>
      </c>
      <c r="S3518" s="9">
        <f t="shared" si="334"/>
        <v>41856.010069444441</v>
      </c>
      <c r="T3518" s="10">
        <f t="shared" si="33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30"/>
        <v>100</v>
      </c>
      <c r="P3519">
        <f t="shared" si="331"/>
        <v>307.69230769230768</v>
      </c>
      <c r="Q3519" t="str">
        <f t="shared" si="332"/>
        <v>theater</v>
      </c>
      <c r="R3519" t="str">
        <f t="shared" si="333"/>
        <v>plays</v>
      </c>
      <c r="S3519" s="9">
        <f t="shared" si="334"/>
        <v>41794.817523148151</v>
      </c>
      <c r="T3519" s="10">
        <f t="shared" si="33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30"/>
        <v>110.04599999999999</v>
      </c>
      <c r="P3520">
        <f t="shared" si="331"/>
        <v>50.020909090909093</v>
      </c>
      <c r="Q3520" t="str">
        <f t="shared" si="332"/>
        <v>theater</v>
      </c>
      <c r="R3520" t="str">
        <f t="shared" si="333"/>
        <v>plays</v>
      </c>
      <c r="S3520" s="9">
        <f t="shared" si="334"/>
        <v>41893.783553240741</v>
      </c>
      <c r="T3520" s="10">
        <f t="shared" si="33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30"/>
        <v>101.35000000000001</v>
      </c>
      <c r="P3521">
        <f t="shared" si="331"/>
        <v>72.392857142857139</v>
      </c>
      <c r="Q3521" t="str">
        <f t="shared" si="332"/>
        <v>theater</v>
      </c>
      <c r="R3521" t="str">
        <f t="shared" si="333"/>
        <v>plays</v>
      </c>
      <c r="S3521" s="9">
        <f t="shared" si="334"/>
        <v>42037.598958333328</v>
      </c>
      <c r="T3521" s="10">
        <f t="shared" si="33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30"/>
        <v>100.75</v>
      </c>
      <c r="P3522">
        <f t="shared" si="331"/>
        <v>95.952380952380949</v>
      </c>
      <c r="Q3522" t="str">
        <f t="shared" si="332"/>
        <v>theater</v>
      </c>
      <c r="R3522" t="str">
        <f t="shared" si="333"/>
        <v>plays</v>
      </c>
      <c r="S3522" s="9">
        <f t="shared" si="334"/>
        <v>42227.824212962965</v>
      </c>
      <c r="T3522" s="10">
        <f t="shared" si="33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si="334"/>
        <v>41881.361342592594</v>
      </c>
      <c r="T3523" s="10">
        <f t="shared" si="33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ref="O3554:O3617" si="336">E3554/D3554*100</f>
        <v>100</v>
      </c>
      <c r="P3554">
        <f t="shared" ref="P3554:P3617" si="337">E3554/L3554</f>
        <v>38.65</v>
      </c>
      <c r="Q3554" t="str">
        <f t="shared" ref="Q3554:Q3617" si="338">LEFT(N3554,FIND("/",N3554)-1)</f>
        <v>theater</v>
      </c>
      <c r="R3554" t="str">
        <f t="shared" ref="R3554:R3617" si="339">RIGHT(N3554,LEN(N3554)-FIND("/",N3554))</f>
        <v>plays</v>
      </c>
      <c r="S3554" s="9">
        <f t="shared" ref="S3554:S3617" si="340">(((J3554/60)/60)/24)+DATE(1970,1,1)</f>
        <v>41788.587083333332</v>
      </c>
      <c r="T3554" s="10">
        <f t="shared" ref="T3554:T3617" si="341"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6"/>
        <v>106.27272727272728</v>
      </c>
      <c r="P3555">
        <f t="shared" si="337"/>
        <v>56.20192307692308</v>
      </c>
      <c r="Q3555" t="str">
        <f t="shared" si="338"/>
        <v>theater</v>
      </c>
      <c r="R3555" t="str">
        <f t="shared" si="339"/>
        <v>plays</v>
      </c>
      <c r="S3555" s="9">
        <f t="shared" si="340"/>
        <v>42196.028703703705</v>
      </c>
      <c r="T3555" s="10">
        <f t="shared" si="34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6"/>
        <v>113.42219999999999</v>
      </c>
      <c r="P3556">
        <f t="shared" si="337"/>
        <v>107.00207547169811</v>
      </c>
      <c r="Q3556" t="str">
        <f t="shared" si="338"/>
        <v>theater</v>
      </c>
      <c r="R3556" t="str">
        <f t="shared" si="339"/>
        <v>plays</v>
      </c>
      <c r="S3556" s="9">
        <f t="shared" si="340"/>
        <v>42016.050451388888</v>
      </c>
      <c r="T3556" s="10">
        <f t="shared" si="34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6"/>
        <v>100</v>
      </c>
      <c r="P3557">
        <f t="shared" si="337"/>
        <v>171.42857142857142</v>
      </c>
      <c r="Q3557" t="str">
        <f t="shared" si="338"/>
        <v>theater</v>
      </c>
      <c r="R3557" t="str">
        <f t="shared" si="339"/>
        <v>plays</v>
      </c>
      <c r="S3557" s="9">
        <f t="shared" si="340"/>
        <v>42661.442060185189</v>
      </c>
      <c r="T3557" s="10">
        <f t="shared" si="34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6"/>
        <v>100.45454545454547</v>
      </c>
      <c r="P3558">
        <f t="shared" si="337"/>
        <v>110.5</v>
      </c>
      <c r="Q3558" t="str">
        <f t="shared" si="338"/>
        <v>theater</v>
      </c>
      <c r="R3558" t="str">
        <f t="shared" si="339"/>
        <v>plays</v>
      </c>
      <c r="S3558" s="9">
        <f t="shared" si="340"/>
        <v>41808.649583333332</v>
      </c>
      <c r="T3558" s="10">
        <f t="shared" si="34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6"/>
        <v>100.03599999999999</v>
      </c>
      <c r="P3559">
        <f t="shared" si="337"/>
        <v>179.27598566308242</v>
      </c>
      <c r="Q3559" t="str">
        <f t="shared" si="338"/>
        <v>theater</v>
      </c>
      <c r="R3559" t="str">
        <f t="shared" si="339"/>
        <v>plays</v>
      </c>
      <c r="S3559" s="9">
        <f t="shared" si="340"/>
        <v>41730.276747685188</v>
      </c>
      <c r="T3559" s="10">
        <f t="shared" si="34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6"/>
        <v>144</v>
      </c>
      <c r="P3560">
        <f t="shared" si="337"/>
        <v>22.90909090909091</v>
      </c>
      <c r="Q3560" t="str">
        <f t="shared" si="338"/>
        <v>theater</v>
      </c>
      <c r="R3560" t="str">
        <f t="shared" si="339"/>
        <v>plays</v>
      </c>
      <c r="S3560" s="9">
        <f t="shared" si="340"/>
        <v>42139.816840277781</v>
      </c>
      <c r="T3560" s="10">
        <f t="shared" si="34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6"/>
        <v>103.49999999999999</v>
      </c>
      <c r="P3561">
        <f t="shared" si="337"/>
        <v>43.125</v>
      </c>
      <c r="Q3561" t="str">
        <f t="shared" si="338"/>
        <v>theater</v>
      </c>
      <c r="R3561" t="str">
        <f t="shared" si="339"/>
        <v>plays</v>
      </c>
      <c r="S3561" s="9">
        <f t="shared" si="340"/>
        <v>42194.096157407403</v>
      </c>
      <c r="T3561" s="10">
        <f t="shared" si="34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6"/>
        <v>108.43750000000001</v>
      </c>
      <c r="P3562">
        <f t="shared" si="337"/>
        <v>46.891891891891895</v>
      </c>
      <c r="Q3562" t="str">
        <f t="shared" si="338"/>
        <v>theater</v>
      </c>
      <c r="R3562" t="str">
        <f t="shared" si="339"/>
        <v>plays</v>
      </c>
      <c r="S3562" s="9">
        <f t="shared" si="340"/>
        <v>42115.889652777783</v>
      </c>
      <c r="T3562" s="10">
        <f t="shared" si="34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6"/>
        <v>102.4</v>
      </c>
      <c r="P3563">
        <f t="shared" si="337"/>
        <v>47.407407407407405</v>
      </c>
      <c r="Q3563" t="str">
        <f t="shared" si="338"/>
        <v>theater</v>
      </c>
      <c r="R3563" t="str">
        <f t="shared" si="339"/>
        <v>plays</v>
      </c>
      <c r="S3563" s="9">
        <f t="shared" si="340"/>
        <v>42203.680300925931</v>
      </c>
      <c r="T3563" s="10">
        <f t="shared" si="34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6"/>
        <v>148.88888888888889</v>
      </c>
      <c r="P3564">
        <f t="shared" si="337"/>
        <v>15.129032258064516</v>
      </c>
      <c r="Q3564" t="str">
        <f t="shared" si="338"/>
        <v>theater</v>
      </c>
      <c r="R3564" t="str">
        <f t="shared" si="339"/>
        <v>plays</v>
      </c>
      <c r="S3564" s="9">
        <f t="shared" si="340"/>
        <v>42433.761886574073</v>
      </c>
      <c r="T3564" s="10">
        <f t="shared" si="34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6"/>
        <v>105.49000000000002</v>
      </c>
      <c r="P3565">
        <f t="shared" si="337"/>
        <v>21.098000000000003</v>
      </c>
      <c r="Q3565" t="str">
        <f t="shared" si="338"/>
        <v>theater</v>
      </c>
      <c r="R3565" t="str">
        <f t="shared" si="339"/>
        <v>plays</v>
      </c>
      <c r="S3565" s="9">
        <f t="shared" si="340"/>
        <v>42555.671944444446</v>
      </c>
      <c r="T3565" s="10">
        <f t="shared" si="34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6"/>
        <v>100.49999999999999</v>
      </c>
      <c r="P3566">
        <f t="shared" si="337"/>
        <v>59.117647058823529</v>
      </c>
      <c r="Q3566" t="str">
        <f t="shared" si="338"/>
        <v>theater</v>
      </c>
      <c r="R3566" t="str">
        <f t="shared" si="339"/>
        <v>plays</v>
      </c>
      <c r="S3566" s="9">
        <f t="shared" si="340"/>
        <v>42236.623252314821</v>
      </c>
      <c r="T3566" s="10">
        <f t="shared" si="34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6"/>
        <v>130.55555555555557</v>
      </c>
      <c r="P3567">
        <f t="shared" si="337"/>
        <v>97.916666666666671</v>
      </c>
      <c r="Q3567" t="str">
        <f t="shared" si="338"/>
        <v>theater</v>
      </c>
      <c r="R3567" t="str">
        <f t="shared" si="339"/>
        <v>plays</v>
      </c>
      <c r="S3567" s="9">
        <f t="shared" si="340"/>
        <v>41974.743148148147</v>
      </c>
      <c r="T3567" s="10">
        <f t="shared" si="34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6"/>
        <v>104.75000000000001</v>
      </c>
      <c r="P3568">
        <f t="shared" si="337"/>
        <v>55.131578947368418</v>
      </c>
      <c r="Q3568" t="str">
        <f t="shared" si="338"/>
        <v>theater</v>
      </c>
      <c r="R3568" t="str">
        <f t="shared" si="339"/>
        <v>plays</v>
      </c>
      <c r="S3568" s="9">
        <f t="shared" si="340"/>
        <v>41997.507905092592</v>
      </c>
      <c r="T3568" s="10">
        <f t="shared" si="34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6"/>
        <v>108.80000000000001</v>
      </c>
      <c r="P3569">
        <f t="shared" si="337"/>
        <v>26.536585365853657</v>
      </c>
      <c r="Q3569" t="str">
        <f t="shared" si="338"/>
        <v>theater</v>
      </c>
      <c r="R3569" t="str">
        <f t="shared" si="339"/>
        <v>plays</v>
      </c>
      <c r="S3569" s="9">
        <f t="shared" si="340"/>
        <v>42135.810694444444</v>
      </c>
      <c r="T3569" s="10">
        <f t="shared" si="34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6"/>
        <v>111.00000000000001</v>
      </c>
      <c r="P3570">
        <f t="shared" si="337"/>
        <v>58.421052631578945</v>
      </c>
      <c r="Q3570" t="str">
        <f t="shared" si="338"/>
        <v>theater</v>
      </c>
      <c r="R3570" t="str">
        <f t="shared" si="339"/>
        <v>plays</v>
      </c>
      <c r="S3570" s="9">
        <f t="shared" si="340"/>
        <v>41869.740671296298</v>
      </c>
      <c r="T3570" s="10">
        <f t="shared" si="34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6"/>
        <v>100.47999999999999</v>
      </c>
      <c r="P3571">
        <f t="shared" si="337"/>
        <v>122.53658536585365</v>
      </c>
      <c r="Q3571" t="str">
        <f t="shared" si="338"/>
        <v>theater</v>
      </c>
      <c r="R3571" t="str">
        <f t="shared" si="339"/>
        <v>plays</v>
      </c>
      <c r="S3571" s="9">
        <f t="shared" si="340"/>
        <v>41982.688611111109</v>
      </c>
      <c r="T3571" s="10">
        <f t="shared" si="34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6"/>
        <v>114.35</v>
      </c>
      <c r="P3572">
        <f t="shared" si="337"/>
        <v>87.961538461538467</v>
      </c>
      <c r="Q3572" t="str">
        <f t="shared" si="338"/>
        <v>theater</v>
      </c>
      <c r="R3572" t="str">
        <f t="shared" si="339"/>
        <v>plays</v>
      </c>
      <c r="S3572" s="9">
        <f t="shared" si="340"/>
        <v>41976.331979166673</v>
      </c>
      <c r="T3572" s="10">
        <f t="shared" si="34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6"/>
        <v>122.06666666666666</v>
      </c>
      <c r="P3573">
        <f t="shared" si="337"/>
        <v>73.239999999999995</v>
      </c>
      <c r="Q3573" t="str">
        <f t="shared" si="338"/>
        <v>theater</v>
      </c>
      <c r="R3573" t="str">
        <f t="shared" si="339"/>
        <v>plays</v>
      </c>
      <c r="S3573" s="9">
        <f t="shared" si="340"/>
        <v>41912.858946759261</v>
      </c>
      <c r="T3573" s="10">
        <f t="shared" si="34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6"/>
        <v>100</v>
      </c>
      <c r="P3574">
        <f t="shared" si="337"/>
        <v>55.555555555555557</v>
      </c>
      <c r="Q3574" t="str">
        <f t="shared" si="338"/>
        <v>theater</v>
      </c>
      <c r="R3574" t="str">
        <f t="shared" si="339"/>
        <v>plays</v>
      </c>
      <c r="S3574" s="9">
        <f t="shared" si="340"/>
        <v>42146.570393518516</v>
      </c>
      <c r="T3574" s="10">
        <f t="shared" si="34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6"/>
        <v>102.8</v>
      </c>
      <c r="P3575">
        <f t="shared" si="337"/>
        <v>39.53846153846154</v>
      </c>
      <c r="Q3575" t="str">
        <f t="shared" si="338"/>
        <v>theater</v>
      </c>
      <c r="R3575" t="str">
        <f t="shared" si="339"/>
        <v>plays</v>
      </c>
      <c r="S3575" s="9">
        <f t="shared" si="340"/>
        <v>41921.375532407408</v>
      </c>
      <c r="T3575" s="10">
        <f t="shared" si="34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6"/>
        <v>106.12068965517241</v>
      </c>
      <c r="P3576">
        <f t="shared" si="337"/>
        <v>136.77777777777777</v>
      </c>
      <c r="Q3576" t="str">
        <f t="shared" si="338"/>
        <v>theater</v>
      </c>
      <c r="R3576" t="str">
        <f t="shared" si="339"/>
        <v>plays</v>
      </c>
      <c r="S3576" s="9">
        <f t="shared" si="340"/>
        <v>41926.942685185182</v>
      </c>
      <c r="T3576" s="10">
        <f t="shared" si="34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6"/>
        <v>101.33000000000001</v>
      </c>
      <c r="P3577">
        <f t="shared" si="337"/>
        <v>99.343137254901961</v>
      </c>
      <c r="Q3577" t="str">
        <f t="shared" si="338"/>
        <v>theater</v>
      </c>
      <c r="R3577" t="str">
        <f t="shared" si="339"/>
        <v>plays</v>
      </c>
      <c r="S3577" s="9">
        <f t="shared" si="340"/>
        <v>42561.783877314811</v>
      </c>
      <c r="T3577" s="10">
        <f t="shared" si="34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6"/>
        <v>100</v>
      </c>
      <c r="P3578">
        <f t="shared" si="337"/>
        <v>20</v>
      </c>
      <c r="Q3578" t="str">
        <f t="shared" si="338"/>
        <v>theater</v>
      </c>
      <c r="R3578" t="str">
        <f t="shared" si="339"/>
        <v>plays</v>
      </c>
      <c r="S3578" s="9">
        <f t="shared" si="340"/>
        <v>42649.54923611111</v>
      </c>
      <c r="T3578" s="10">
        <f t="shared" si="34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6"/>
        <v>130</v>
      </c>
      <c r="P3579">
        <f t="shared" si="337"/>
        <v>28.888888888888889</v>
      </c>
      <c r="Q3579" t="str">
        <f t="shared" si="338"/>
        <v>theater</v>
      </c>
      <c r="R3579" t="str">
        <f t="shared" si="339"/>
        <v>plays</v>
      </c>
      <c r="S3579" s="9">
        <f t="shared" si="340"/>
        <v>42093.786840277782</v>
      </c>
      <c r="T3579" s="10">
        <f t="shared" si="34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6"/>
        <v>100.01333333333334</v>
      </c>
      <c r="P3580">
        <f t="shared" si="337"/>
        <v>40.545945945945945</v>
      </c>
      <c r="Q3580" t="str">
        <f t="shared" si="338"/>
        <v>theater</v>
      </c>
      <c r="R3580" t="str">
        <f t="shared" si="339"/>
        <v>plays</v>
      </c>
      <c r="S3580" s="9">
        <f t="shared" si="340"/>
        <v>42460.733530092592</v>
      </c>
      <c r="T3580" s="10">
        <f t="shared" si="34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6"/>
        <v>100</v>
      </c>
      <c r="P3581">
        <f t="shared" si="337"/>
        <v>35.714285714285715</v>
      </c>
      <c r="Q3581" t="str">
        <f t="shared" si="338"/>
        <v>theater</v>
      </c>
      <c r="R3581" t="str">
        <f t="shared" si="339"/>
        <v>plays</v>
      </c>
      <c r="S3581" s="9">
        <f t="shared" si="340"/>
        <v>42430.762222222227</v>
      </c>
      <c r="T3581" s="10">
        <f t="shared" si="34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6"/>
        <v>113.88888888888889</v>
      </c>
      <c r="P3582">
        <f t="shared" si="337"/>
        <v>37.962962962962962</v>
      </c>
      <c r="Q3582" t="str">
        <f t="shared" si="338"/>
        <v>theater</v>
      </c>
      <c r="R3582" t="str">
        <f t="shared" si="339"/>
        <v>plays</v>
      </c>
      <c r="S3582" s="9">
        <f t="shared" si="340"/>
        <v>42026.176180555558</v>
      </c>
      <c r="T3582" s="10">
        <f t="shared" si="34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6"/>
        <v>100</v>
      </c>
      <c r="P3583">
        <f t="shared" si="337"/>
        <v>33.333333333333336</v>
      </c>
      <c r="Q3583" t="str">
        <f t="shared" si="338"/>
        <v>theater</v>
      </c>
      <c r="R3583" t="str">
        <f t="shared" si="339"/>
        <v>plays</v>
      </c>
      <c r="S3583" s="9">
        <f t="shared" si="340"/>
        <v>41836.471180555556</v>
      </c>
      <c r="T3583" s="10">
        <f t="shared" si="34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6"/>
        <v>287</v>
      </c>
      <c r="P3584">
        <f t="shared" si="337"/>
        <v>58.571428571428569</v>
      </c>
      <c r="Q3584" t="str">
        <f t="shared" si="338"/>
        <v>theater</v>
      </c>
      <c r="R3584" t="str">
        <f t="shared" si="339"/>
        <v>plays</v>
      </c>
      <c r="S3584" s="9">
        <f t="shared" si="340"/>
        <v>42451.095856481479</v>
      </c>
      <c r="T3584" s="10">
        <f t="shared" si="34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6"/>
        <v>108.5</v>
      </c>
      <c r="P3585">
        <f t="shared" si="337"/>
        <v>135.625</v>
      </c>
      <c r="Q3585" t="str">
        <f t="shared" si="338"/>
        <v>theater</v>
      </c>
      <c r="R3585" t="str">
        <f t="shared" si="339"/>
        <v>plays</v>
      </c>
      <c r="S3585" s="9">
        <f t="shared" si="340"/>
        <v>42418.425983796296</v>
      </c>
      <c r="T3585" s="10">
        <f t="shared" si="34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6"/>
        <v>115.5</v>
      </c>
      <c r="P3586">
        <f t="shared" si="337"/>
        <v>30.9375</v>
      </c>
      <c r="Q3586" t="str">
        <f t="shared" si="338"/>
        <v>theater</v>
      </c>
      <c r="R3586" t="str">
        <f t="shared" si="339"/>
        <v>plays</v>
      </c>
      <c r="S3586" s="9">
        <f t="shared" si="340"/>
        <v>42168.316481481481</v>
      </c>
      <c r="T3586" s="10">
        <f t="shared" si="34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si="340"/>
        <v>41964.716319444444</v>
      </c>
      <c r="T3587" s="10">
        <f t="shared" si="341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ref="O3618:O3681" si="342">E3618/D3618*100</f>
        <v>124.8</v>
      </c>
      <c r="P3618">
        <f t="shared" ref="P3618:P3681" si="343">E3618/L3618</f>
        <v>69.333333333333329</v>
      </c>
      <c r="Q3618" t="str">
        <f t="shared" ref="Q3618:Q3681" si="344">LEFT(N3618,FIND("/",N3618)-1)</f>
        <v>theater</v>
      </c>
      <c r="R3618" t="str">
        <f t="shared" ref="R3618:R3681" si="345">RIGHT(N3618,LEN(N3618)-FIND("/",N3618))</f>
        <v>plays</v>
      </c>
      <c r="S3618" s="9">
        <f t="shared" ref="S3618:S3681" si="346">(((J3618/60)/60)/24)+DATE(1970,1,1)</f>
        <v>42052.949814814812</v>
      </c>
      <c r="T3618" s="10">
        <f t="shared" ref="T3618:T3681" si="347"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2"/>
        <v>118.91891891891892</v>
      </c>
      <c r="P3619">
        <f t="shared" si="343"/>
        <v>17.254901960784313</v>
      </c>
      <c r="Q3619" t="str">
        <f t="shared" si="344"/>
        <v>theater</v>
      </c>
      <c r="R3619" t="str">
        <f t="shared" si="345"/>
        <v>plays</v>
      </c>
      <c r="S3619" s="9">
        <f t="shared" si="346"/>
        <v>42779.610289351855</v>
      </c>
      <c r="T3619" s="10">
        <f t="shared" si="34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2"/>
        <v>101</v>
      </c>
      <c r="P3620">
        <f t="shared" si="343"/>
        <v>36.071428571428569</v>
      </c>
      <c r="Q3620" t="str">
        <f t="shared" si="344"/>
        <v>theater</v>
      </c>
      <c r="R3620" t="str">
        <f t="shared" si="345"/>
        <v>plays</v>
      </c>
      <c r="S3620" s="9">
        <f t="shared" si="346"/>
        <v>42128.627893518518</v>
      </c>
      <c r="T3620" s="10">
        <f t="shared" si="34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2"/>
        <v>112.99999999999999</v>
      </c>
      <c r="P3621">
        <f t="shared" si="343"/>
        <v>66.470588235294116</v>
      </c>
      <c r="Q3621" t="str">
        <f t="shared" si="344"/>
        <v>theater</v>
      </c>
      <c r="R3621" t="str">
        <f t="shared" si="345"/>
        <v>plays</v>
      </c>
      <c r="S3621" s="9">
        <f t="shared" si="346"/>
        <v>42661.132245370376</v>
      </c>
      <c r="T3621" s="10">
        <f t="shared" si="34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2"/>
        <v>105.19047619047619</v>
      </c>
      <c r="P3622">
        <f t="shared" si="343"/>
        <v>56.065989847715734</v>
      </c>
      <c r="Q3622" t="str">
        <f t="shared" si="344"/>
        <v>theater</v>
      </c>
      <c r="R3622" t="str">
        <f t="shared" si="345"/>
        <v>plays</v>
      </c>
      <c r="S3622" s="9">
        <f t="shared" si="346"/>
        <v>42037.938206018516</v>
      </c>
      <c r="T3622" s="10">
        <f t="shared" si="34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2"/>
        <v>109.73333333333332</v>
      </c>
      <c r="P3623">
        <f t="shared" si="343"/>
        <v>47.028571428571432</v>
      </c>
      <c r="Q3623" t="str">
        <f t="shared" si="344"/>
        <v>theater</v>
      </c>
      <c r="R3623" t="str">
        <f t="shared" si="345"/>
        <v>plays</v>
      </c>
      <c r="S3623" s="9">
        <f t="shared" si="346"/>
        <v>42619.935694444444</v>
      </c>
      <c r="T3623" s="10">
        <f t="shared" si="34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2"/>
        <v>100.099</v>
      </c>
      <c r="P3624">
        <f t="shared" si="343"/>
        <v>47.666190476190479</v>
      </c>
      <c r="Q3624" t="str">
        <f t="shared" si="344"/>
        <v>theater</v>
      </c>
      <c r="R3624" t="str">
        <f t="shared" si="345"/>
        <v>plays</v>
      </c>
      <c r="S3624" s="9">
        <f t="shared" si="346"/>
        <v>41877.221886574072</v>
      </c>
      <c r="T3624" s="10">
        <f t="shared" si="34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2"/>
        <v>120</v>
      </c>
      <c r="P3625">
        <f t="shared" si="343"/>
        <v>88.235294117647058</v>
      </c>
      <c r="Q3625" t="str">
        <f t="shared" si="344"/>
        <v>theater</v>
      </c>
      <c r="R3625" t="str">
        <f t="shared" si="345"/>
        <v>plays</v>
      </c>
      <c r="S3625" s="9">
        <f t="shared" si="346"/>
        <v>41828.736921296295</v>
      </c>
      <c r="T3625" s="10">
        <f t="shared" si="34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2"/>
        <v>104.93333333333332</v>
      </c>
      <c r="P3626">
        <f t="shared" si="343"/>
        <v>80.717948717948715</v>
      </c>
      <c r="Q3626" t="str">
        <f t="shared" si="344"/>
        <v>theater</v>
      </c>
      <c r="R3626" t="str">
        <f t="shared" si="345"/>
        <v>plays</v>
      </c>
      <c r="S3626" s="9">
        <f t="shared" si="346"/>
        <v>42545.774189814809</v>
      </c>
      <c r="T3626" s="10">
        <f t="shared" si="34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2"/>
        <v>102.66666666666666</v>
      </c>
      <c r="P3627">
        <f t="shared" si="343"/>
        <v>39.487179487179489</v>
      </c>
      <c r="Q3627" t="str">
        <f t="shared" si="344"/>
        <v>theater</v>
      </c>
      <c r="R3627" t="str">
        <f t="shared" si="345"/>
        <v>plays</v>
      </c>
      <c r="S3627" s="9">
        <f t="shared" si="346"/>
        <v>42157.652511574073</v>
      </c>
      <c r="T3627" s="10">
        <f t="shared" si="34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2"/>
        <v>101.82500000000002</v>
      </c>
      <c r="P3628">
        <f t="shared" si="343"/>
        <v>84.854166666666671</v>
      </c>
      <c r="Q3628" t="str">
        <f t="shared" si="344"/>
        <v>theater</v>
      </c>
      <c r="R3628" t="str">
        <f t="shared" si="345"/>
        <v>plays</v>
      </c>
      <c r="S3628" s="9">
        <f t="shared" si="346"/>
        <v>41846.667326388888</v>
      </c>
      <c r="T3628" s="10">
        <f t="shared" si="34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2"/>
        <v>100</v>
      </c>
      <c r="P3629">
        <f t="shared" si="343"/>
        <v>68.965517241379317</v>
      </c>
      <c r="Q3629" t="str">
        <f t="shared" si="344"/>
        <v>theater</v>
      </c>
      <c r="R3629" t="str">
        <f t="shared" si="345"/>
        <v>plays</v>
      </c>
      <c r="S3629" s="9">
        <f t="shared" si="346"/>
        <v>42460.741747685184</v>
      </c>
      <c r="T3629" s="10">
        <f t="shared" si="34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2"/>
        <v>0</v>
      </c>
      <c r="P3630" t="e">
        <f t="shared" si="343"/>
        <v>#DIV/0!</v>
      </c>
      <c r="Q3630" t="str">
        <f t="shared" si="344"/>
        <v>theater</v>
      </c>
      <c r="R3630" t="str">
        <f t="shared" si="345"/>
        <v>musical</v>
      </c>
      <c r="S3630" s="9">
        <f t="shared" si="346"/>
        <v>42291.833287037036</v>
      </c>
      <c r="T3630" s="10">
        <f t="shared" si="34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2"/>
        <v>1.9999999999999998E-4</v>
      </c>
      <c r="P3631">
        <f t="shared" si="343"/>
        <v>1</v>
      </c>
      <c r="Q3631" t="str">
        <f t="shared" si="344"/>
        <v>theater</v>
      </c>
      <c r="R3631" t="str">
        <f t="shared" si="345"/>
        <v>musical</v>
      </c>
      <c r="S3631" s="9">
        <f t="shared" si="346"/>
        <v>42437.094490740739</v>
      </c>
      <c r="T3631" s="10">
        <f t="shared" si="34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2"/>
        <v>3.3333333333333333E-2</v>
      </c>
      <c r="P3632">
        <f t="shared" si="343"/>
        <v>1</v>
      </c>
      <c r="Q3632" t="str">
        <f t="shared" si="344"/>
        <v>theater</v>
      </c>
      <c r="R3632" t="str">
        <f t="shared" si="345"/>
        <v>musical</v>
      </c>
      <c r="S3632" s="9">
        <f t="shared" si="346"/>
        <v>41942.84710648148</v>
      </c>
      <c r="T3632" s="10">
        <f t="shared" si="34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2"/>
        <v>51.023391812865491</v>
      </c>
      <c r="P3633">
        <f t="shared" si="343"/>
        <v>147.88135593220338</v>
      </c>
      <c r="Q3633" t="str">
        <f t="shared" si="344"/>
        <v>theater</v>
      </c>
      <c r="R3633" t="str">
        <f t="shared" si="345"/>
        <v>musical</v>
      </c>
      <c r="S3633" s="9">
        <f t="shared" si="346"/>
        <v>41880.753437499996</v>
      </c>
      <c r="T3633" s="10">
        <f t="shared" si="34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2"/>
        <v>20</v>
      </c>
      <c r="P3634">
        <f t="shared" si="343"/>
        <v>100</v>
      </c>
      <c r="Q3634" t="str">
        <f t="shared" si="344"/>
        <v>theater</v>
      </c>
      <c r="R3634" t="str">
        <f t="shared" si="345"/>
        <v>musical</v>
      </c>
      <c r="S3634" s="9">
        <f t="shared" si="346"/>
        <v>41946.936909722222</v>
      </c>
      <c r="T3634" s="10">
        <f t="shared" si="34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2"/>
        <v>35.24</v>
      </c>
      <c r="P3635">
        <f t="shared" si="343"/>
        <v>56.838709677419352</v>
      </c>
      <c r="Q3635" t="str">
        <f t="shared" si="344"/>
        <v>theater</v>
      </c>
      <c r="R3635" t="str">
        <f t="shared" si="345"/>
        <v>musical</v>
      </c>
      <c r="S3635" s="9">
        <f t="shared" si="346"/>
        <v>42649.623460648145</v>
      </c>
      <c r="T3635" s="10">
        <f t="shared" si="34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2"/>
        <v>4.246666666666667</v>
      </c>
      <c r="P3636">
        <f t="shared" si="343"/>
        <v>176.94444444444446</v>
      </c>
      <c r="Q3636" t="str">
        <f t="shared" si="344"/>
        <v>theater</v>
      </c>
      <c r="R3636" t="str">
        <f t="shared" si="345"/>
        <v>musical</v>
      </c>
      <c r="S3636" s="9">
        <f t="shared" si="346"/>
        <v>42701.166365740741</v>
      </c>
      <c r="T3636" s="10">
        <f t="shared" si="34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2"/>
        <v>36.457142857142856</v>
      </c>
      <c r="P3637">
        <f t="shared" si="343"/>
        <v>127.6</v>
      </c>
      <c r="Q3637" t="str">
        <f t="shared" si="344"/>
        <v>theater</v>
      </c>
      <c r="R3637" t="str">
        <f t="shared" si="345"/>
        <v>musical</v>
      </c>
      <c r="S3637" s="9">
        <f t="shared" si="346"/>
        <v>42450.88282407407</v>
      </c>
      <c r="T3637" s="10">
        <f t="shared" si="34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2"/>
        <v>0</v>
      </c>
      <c r="P3638" t="e">
        <f t="shared" si="343"/>
        <v>#DIV/0!</v>
      </c>
      <c r="Q3638" t="str">
        <f t="shared" si="344"/>
        <v>theater</v>
      </c>
      <c r="R3638" t="str">
        <f t="shared" si="345"/>
        <v>musical</v>
      </c>
      <c r="S3638" s="9">
        <f t="shared" si="346"/>
        <v>42226.694780092599</v>
      </c>
      <c r="T3638" s="10">
        <f t="shared" si="34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2"/>
        <v>30.866666666666664</v>
      </c>
      <c r="P3639">
        <f t="shared" si="343"/>
        <v>66.142857142857139</v>
      </c>
      <c r="Q3639" t="str">
        <f t="shared" si="344"/>
        <v>theater</v>
      </c>
      <c r="R3639" t="str">
        <f t="shared" si="345"/>
        <v>musical</v>
      </c>
      <c r="S3639" s="9">
        <f t="shared" si="346"/>
        <v>41975.700636574074</v>
      </c>
      <c r="T3639" s="10">
        <f t="shared" si="34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2"/>
        <v>6.5454545454545459</v>
      </c>
      <c r="P3640">
        <f t="shared" si="343"/>
        <v>108</v>
      </c>
      <c r="Q3640" t="str">
        <f t="shared" si="344"/>
        <v>theater</v>
      </c>
      <c r="R3640" t="str">
        <f t="shared" si="345"/>
        <v>musical</v>
      </c>
      <c r="S3640" s="9">
        <f t="shared" si="346"/>
        <v>42053.672824074078</v>
      </c>
      <c r="T3640" s="10">
        <f t="shared" si="34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2"/>
        <v>4.0000000000000001E-3</v>
      </c>
      <c r="P3641">
        <f t="shared" si="343"/>
        <v>1</v>
      </c>
      <c r="Q3641" t="str">
        <f t="shared" si="344"/>
        <v>theater</v>
      </c>
      <c r="R3641" t="str">
        <f t="shared" si="345"/>
        <v>musical</v>
      </c>
      <c r="S3641" s="9">
        <f t="shared" si="346"/>
        <v>42590.677152777775</v>
      </c>
      <c r="T3641" s="10">
        <f t="shared" si="34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2"/>
        <v>5.5</v>
      </c>
      <c r="P3642">
        <f t="shared" si="343"/>
        <v>18.333333333333332</v>
      </c>
      <c r="Q3642" t="str">
        <f t="shared" si="344"/>
        <v>theater</v>
      </c>
      <c r="R3642" t="str">
        <f t="shared" si="345"/>
        <v>musical</v>
      </c>
      <c r="S3642" s="9">
        <f t="shared" si="346"/>
        <v>42104.781597222223</v>
      </c>
      <c r="T3642" s="10">
        <f t="shared" si="34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2"/>
        <v>0</v>
      </c>
      <c r="P3643" t="e">
        <f t="shared" si="343"/>
        <v>#DIV/0!</v>
      </c>
      <c r="Q3643" t="str">
        <f t="shared" si="344"/>
        <v>theater</v>
      </c>
      <c r="R3643" t="str">
        <f t="shared" si="345"/>
        <v>musical</v>
      </c>
      <c r="S3643" s="9">
        <f t="shared" si="346"/>
        <v>41899.627071759263</v>
      </c>
      <c r="T3643" s="10">
        <f t="shared" si="34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2"/>
        <v>2.1428571428571428</v>
      </c>
      <c r="P3644">
        <f t="shared" si="343"/>
        <v>7.5</v>
      </c>
      <c r="Q3644" t="str">
        <f t="shared" si="344"/>
        <v>theater</v>
      </c>
      <c r="R3644" t="str">
        <f t="shared" si="345"/>
        <v>musical</v>
      </c>
      <c r="S3644" s="9">
        <f t="shared" si="346"/>
        <v>42297.816284722227</v>
      </c>
      <c r="T3644" s="10">
        <f t="shared" si="34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2"/>
        <v>0</v>
      </c>
      <c r="P3645" t="e">
        <f t="shared" si="343"/>
        <v>#DIV/0!</v>
      </c>
      <c r="Q3645" t="str">
        <f t="shared" si="344"/>
        <v>theater</v>
      </c>
      <c r="R3645" t="str">
        <f t="shared" si="345"/>
        <v>musical</v>
      </c>
      <c r="S3645" s="9">
        <f t="shared" si="346"/>
        <v>42285.143969907411</v>
      </c>
      <c r="T3645" s="10">
        <f t="shared" si="34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2"/>
        <v>16.420000000000002</v>
      </c>
      <c r="P3646">
        <f t="shared" si="343"/>
        <v>68.416666666666671</v>
      </c>
      <c r="Q3646" t="str">
        <f t="shared" si="344"/>
        <v>theater</v>
      </c>
      <c r="R3646" t="str">
        <f t="shared" si="345"/>
        <v>musical</v>
      </c>
      <c r="S3646" s="9">
        <f t="shared" si="346"/>
        <v>42409.241747685184</v>
      </c>
      <c r="T3646" s="10">
        <f t="shared" si="34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2"/>
        <v>0.1</v>
      </c>
      <c r="P3647">
        <f t="shared" si="343"/>
        <v>1</v>
      </c>
      <c r="Q3647" t="str">
        <f t="shared" si="344"/>
        <v>theater</v>
      </c>
      <c r="R3647" t="str">
        <f t="shared" si="345"/>
        <v>musical</v>
      </c>
      <c r="S3647" s="9">
        <f t="shared" si="346"/>
        <v>42665.970347222217</v>
      </c>
      <c r="T3647" s="10">
        <f t="shared" si="34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2"/>
        <v>4.8099999999999996</v>
      </c>
      <c r="P3648">
        <f t="shared" si="343"/>
        <v>60.125</v>
      </c>
      <c r="Q3648" t="str">
        <f t="shared" si="344"/>
        <v>theater</v>
      </c>
      <c r="R3648" t="str">
        <f t="shared" si="345"/>
        <v>musical</v>
      </c>
      <c r="S3648" s="9">
        <f t="shared" si="346"/>
        <v>42140.421319444446</v>
      </c>
      <c r="T3648" s="10">
        <f t="shared" si="34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2"/>
        <v>6</v>
      </c>
      <c r="P3649">
        <f t="shared" si="343"/>
        <v>15</v>
      </c>
      <c r="Q3649" t="str">
        <f t="shared" si="344"/>
        <v>theater</v>
      </c>
      <c r="R3649" t="str">
        <f t="shared" si="345"/>
        <v>musical</v>
      </c>
      <c r="S3649" s="9">
        <f t="shared" si="346"/>
        <v>42598.749155092592</v>
      </c>
      <c r="T3649" s="10">
        <f t="shared" si="34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2"/>
        <v>100.38249999999999</v>
      </c>
      <c r="P3650">
        <f t="shared" si="343"/>
        <v>550.04109589041093</v>
      </c>
      <c r="Q3650" t="str">
        <f t="shared" si="344"/>
        <v>theater</v>
      </c>
      <c r="R3650" t="str">
        <f t="shared" si="345"/>
        <v>plays</v>
      </c>
      <c r="S3650" s="9">
        <f t="shared" si="346"/>
        <v>41887.292187500003</v>
      </c>
      <c r="T3650" s="10">
        <f t="shared" si="34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si="346"/>
        <v>41780.712893518517</v>
      </c>
      <c r="T3651" s="10">
        <f t="shared" si="34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ref="O3682:O3745" si="348">E3682/D3682*100</f>
        <v>112.76666666666667</v>
      </c>
      <c r="P3682">
        <f t="shared" ref="P3682:P3745" si="349">E3682/L3682</f>
        <v>99.5</v>
      </c>
      <c r="Q3682" t="str">
        <f t="shared" ref="Q3682:Q3745" si="350">LEFT(N3682,FIND("/",N3682)-1)</f>
        <v>theater</v>
      </c>
      <c r="R3682" t="str">
        <f t="shared" ref="R3682:R3745" si="351">RIGHT(N3682,LEN(N3682)-FIND("/",N3682))</f>
        <v>plays</v>
      </c>
      <c r="S3682" s="9">
        <f t="shared" ref="S3682:S3745" si="352">(((J3682/60)/60)/24)+DATE(1970,1,1)</f>
        <v>42627.454097222217</v>
      </c>
      <c r="T3682" s="10">
        <f t="shared" ref="T3682:T3745" si="353"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8"/>
        <v>111.9</v>
      </c>
      <c r="P3683">
        <f t="shared" si="349"/>
        <v>62.166666666666664</v>
      </c>
      <c r="Q3683" t="str">
        <f t="shared" si="350"/>
        <v>theater</v>
      </c>
      <c r="R3683" t="str">
        <f t="shared" si="351"/>
        <v>plays</v>
      </c>
      <c r="S3683" s="9">
        <f t="shared" si="352"/>
        <v>42374.651504629626</v>
      </c>
      <c r="T3683" s="10">
        <f t="shared" si="35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8"/>
        <v>139.19999999999999</v>
      </c>
      <c r="P3684">
        <f t="shared" si="349"/>
        <v>62.328358208955223</v>
      </c>
      <c r="Q3684" t="str">
        <f t="shared" si="350"/>
        <v>theater</v>
      </c>
      <c r="R3684" t="str">
        <f t="shared" si="351"/>
        <v>plays</v>
      </c>
      <c r="S3684" s="9">
        <f t="shared" si="352"/>
        <v>41772.685393518521</v>
      </c>
      <c r="T3684" s="10">
        <f t="shared" si="35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8"/>
        <v>110.85714285714286</v>
      </c>
      <c r="P3685">
        <f t="shared" si="349"/>
        <v>58.787878787878789</v>
      </c>
      <c r="Q3685" t="str">
        <f t="shared" si="350"/>
        <v>theater</v>
      </c>
      <c r="R3685" t="str">
        <f t="shared" si="351"/>
        <v>plays</v>
      </c>
      <c r="S3685" s="9">
        <f t="shared" si="352"/>
        <v>42633.116851851853</v>
      </c>
      <c r="T3685" s="10">
        <f t="shared" si="35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8"/>
        <v>139.06666666666666</v>
      </c>
      <c r="P3686">
        <f t="shared" si="349"/>
        <v>45.347826086956523</v>
      </c>
      <c r="Q3686" t="str">
        <f t="shared" si="350"/>
        <v>theater</v>
      </c>
      <c r="R3686" t="str">
        <f t="shared" si="351"/>
        <v>plays</v>
      </c>
      <c r="S3686" s="9">
        <f t="shared" si="352"/>
        <v>42219.180393518516</v>
      </c>
      <c r="T3686" s="10">
        <f t="shared" si="35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8"/>
        <v>105.69999999999999</v>
      </c>
      <c r="P3687">
        <f t="shared" si="349"/>
        <v>41.944444444444443</v>
      </c>
      <c r="Q3687" t="str">
        <f t="shared" si="350"/>
        <v>theater</v>
      </c>
      <c r="R3687" t="str">
        <f t="shared" si="351"/>
        <v>plays</v>
      </c>
      <c r="S3687" s="9">
        <f t="shared" si="352"/>
        <v>41753.593275462961</v>
      </c>
      <c r="T3687" s="10">
        <f t="shared" si="35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8"/>
        <v>101.42857142857142</v>
      </c>
      <c r="P3688">
        <f t="shared" si="349"/>
        <v>59.166666666666664</v>
      </c>
      <c r="Q3688" t="str">
        <f t="shared" si="350"/>
        <v>theater</v>
      </c>
      <c r="R3688" t="str">
        <f t="shared" si="351"/>
        <v>plays</v>
      </c>
      <c r="S3688" s="9">
        <f t="shared" si="352"/>
        <v>42230.662731481483</v>
      </c>
      <c r="T3688" s="10">
        <f t="shared" si="35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8"/>
        <v>100.245</v>
      </c>
      <c r="P3689">
        <f t="shared" si="349"/>
        <v>200.49</v>
      </c>
      <c r="Q3689" t="str">
        <f t="shared" si="350"/>
        <v>theater</v>
      </c>
      <c r="R3689" t="str">
        <f t="shared" si="351"/>
        <v>plays</v>
      </c>
      <c r="S3689" s="9">
        <f t="shared" si="352"/>
        <v>41787.218229166669</v>
      </c>
      <c r="T3689" s="10">
        <f t="shared" si="35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8"/>
        <v>109.16666666666666</v>
      </c>
      <c r="P3690">
        <f t="shared" si="349"/>
        <v>83.974358974358978</v>
      </c>
      <c r="Q3690" t="str">
        <f t="shared" si="350"/>
        <v>theater</v>
      </c>
      <c r="R3690" t="str">
        <f t="shared" si="351"/>
        <v>plays</v>
      </c>
      <c r="S3690" s="9">
        <f t="shared" si="352"/>
        <v>41829.787083333329</v>
      </c>
      <c r="T3690" s="10">
        <f t="shared" si="35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8"/>
        <v>118.33333333333333</v>
      </c>
      <c r="P3691">
        <f t="shared" si="349"/>
        <v>57.258064516129032</v>
      </c>
      <c r="Q3691" t="str">
        <f t="shared" si="350"/>
        <v>theater</v>
      </c>
      <c r="R3691" t="str">
        <f t="shared" si="351"/>
        <v>plays</v>
      </c>
      <c r="S3691" s="9">
        <f t="shared" si="352"/>
        <v>42147.826840277776</v>
      </c>
      <c r="T3691" s="10">
        <f t="shared" si="35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8"/>
        <v>120</v>
      </c>
      <c r="P3692">
        <f t="shared" si="349"/>
        <v>58.064516129032256</v>
      </c>
      <c r="Q3692" t="str">
        <f t="shared" si="350"/>
        <v>theater</v>
      </c>
      <c r="R3692" t="str">
        <f t="shared" si="351"/>
        <v>plays</v>
      </c>
      <c r="S3692" s="9">
        <f t="shared" si="352"/>
        <v>41940.598182870373</v>
      </c>
      <c r="T3692" s="10">
        <f t="shared" si="35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8"/>
        <v>127.96000000000001</v>
      </c>
      <c r="P3693">
        <f t="shared" si="349"/>
        <v>186.80291970802921</v>
      </c>
      <c r="Q3693" t="str">
        <f t="shared" si="350"/>
        <v>theater</v>
      </c>
      <c r="R3693" t="str">
        <f t="shared" si="351"/>
        <v>plays</v>
      </c>
      <c r="S3693" s="9">
        <f t="shared" si="352"/>
        <v>42020.700567129628</v>
      </c>
      <c r="T3693" s="10">
        <f t="shared" si="35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8"/>
        <v>126</v>
      </c>
      <c r="P3694">
        <f t="shared" si="349"/>
        <v>74.117647058823536</v>
      </c>
      <c r="Q3694" t="str">
        <f t="shared" si="350"/>
        <v>theater</v>
      </c>
      <c r="R3694" t="str">
        <f t="shared" si="351"/>
        <v>plays</v>
      </c>
      <c r="S3694" s="9">
        <f t="shared" si="352"/>
        <v>41891.96503472222</v>
      </c>
      <c r="T3694" s="10">
        <f t="shared" si="35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8"/>
        <v>129.12912912912913</v>
      </c>
      <c r="P3695">
        <f t="shared" si="349"/>
        <v>30.714285714285715</v>
      </c>
      <c r="Q3695" t="str">
        <f t="shared" si="350"/>
        <v>theater</v>
      </c>
      <c r="R3695" t="str">
        <f t="shared" si="351"/>
        <v>plays</v>
      </c>
      <c r="S3695" s="9">
        <f t="shared" si="352"/>
        <v>42309.191307870366</v>
      </c>
      <c r="T3695" s="10">
        <f t="shared" si="35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8"/>
        <v>107.42857142857143</v>
      </c>
      <c r="P3696">
        <f t="shared" si="349"/>
        <v>62.666666666666664</v>
      </c>
      <c r="Q3696" t="str">
        <f t="shared" si="350"/>
        <v>theater</v>
      </c>
      <c r="R3696" t="str">
        <f t="shared" si="351"/>
        <v>plays</v>
      </c>
      <c r="S3696" s="9">
        <f t="shared" si="352"/>
        <v>42490.133877314816</v>
      </c>
      <c r="T3696" s="10">
        <f t="shared" si="35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8"/>
        <v>100.125</v>
      </c>
      <c r="P3697">
        <f t="shared" si="349"/>
        <v>121.36363636363636</v>
      </c>
      <c r="Q3697" t="str">
        <f t="shared" si="350"/>
        <v>theater</v>
      </c>
      <c r="R3697" t="str">
        <f t="shared" si="351"/>
        <v>plays</v>
      </c>
      <c r="S3697" s="9">
        <f t="shared" si="352"/>
        <v>41995.870486111111</v>
      </c>
      <c r="T3697" s="10">
        <f t="shared" si="35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8"/>
        <v>155</v>
      </c>
      <c r="P3698">
        <f t="shared" si="349"/>
        <v>39.743589743589745</v>
      </c>
      <c r="Q3698" t="str">
        <f t="shared" si="350"/>
        <v>theater</v>
      </c>
      <c r="R3698" t="str">
        <f t="shared" si="351"/>
        <v>plays</v>
      </c>
      <c r="S3698" s="9">
        <f t="shared" si="352"/>
        <v>41988.617083333331</v>
      </c>
      <c r="T3698" s="10">
        <f t="shared" si="35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8"/>
        <v>108</v>
      </c>
      <c r="P3699">
        <f t="shared" si="349"/>
        <v>72</v>
      </c>
      <c r="Q3699" t="str">
        <f t="shared" si="350"/>
        <v>theater</v>
      </c>
      <c r="R3699" t="str">
        <f t="shared" si="351"/>
        <v>plays</v>
      </c>
      <c r="S3699" s="9">
        <f t="shared" si="352"/>
        <v>42479.465833333335</v>
      </c>
      <c r="T3699" s="10">
        <f t="shared" si="35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8"/>
        <v>110.52</v>
      </c>
      <c r="P3700">
        <f t="shared" si="349"/>
        <v>40.632352941176471</v>
      </c>
      <c r="Q3700" t="str">
        <f t="shared" si="350"/>
        <v>theater</v>
      </c>
      <c r="R3700" t="str">
        <f t="shared" si="351"/>
        <v>plays</v>
      </c>
      <c r="S3700" s="9">
        <f t="shared" si="352"/>
        <v>42401.806562500002</v>
      </c>
      <c r="T3700" s="10">
        <f t="shared" si="35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8"/>
        <v>100.8</v>
      </c>
      <c r="P3701">
        <f t="shared" si="349"/>
        <v>63</v>
      </c>
      <c r="Q3701" t="str">
        <f t="shared" si="350"/>
        <v>theater</v>
      </c>
      <c r="R3701" t="str">
        <f t="shared" si="351"/>
        <v>plays</v>
      </c>
      <c r="S3701" s="9">
        <f t="shared" si="352"/>
        <v>41897.602037037039</v>
      </c>
      <c r="T3701" s="10">
        <f t="shared" si="35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8"/>
        <v>121.2</v>
      </c>
      <c r="P3702">
        <f t="shared" si="349"/>
        <v>33.666666666666664</v>
      </c>
      <c r="Q3702" t="str">
        <f t="shared" si="350"/>
        <v>theater</v>
      </c>
      <c r="R3702" t="str">
        <f t="shared" si="351"/>
        <v>plays</v>
      </c>
      <c r="S3702" s="9">
        <f t="shared" si="352"/>
        <v>41882.585648148146</v>
      </c>
      <c r="T3702" s="10">
        <f t="shared" si="35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8"/>
        <v>100.33333333333334</v>
      </c>
      <c r="P3703">
        <f t="shared" si="349"/>
        <v>38.589743589743591</v>
      </c>
      <c r="Q3703" t="str">
        <f t="shared" si="350"/>
        <v>theater</v>
      </c>
      <c r="R3703" t="str">
        <f t="shared" si="351"/>
        <v>plays</v>
      </c>
      <c r="S3703" s="9">
        <f t="shared" si="352"/>
        <v>42129.541585648149</v>
      </c>
      <c r="T3703" s="10">
        <f t="shared" si="35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8"/>
        <v>109.16666666666666</v>
      </c>
      <c r="P3704">
        <f t="shared" si="349"/>
        <v>155.95238095238096</v>
      </c>
      <c r="Q3704" t="str">
        <f t="shared" si="350"/>
        <v>theater</v>
      </c>
      <c r="R3704" t="str">
        <f t="shared" si="351"/>
        <v>plays</v>
      </c>
      <c r="S3704" s="9">
        <f t="shared" si="352"/>
        <v>42524.53800925926</v>
      </c>
      <c r="T3704" s="10">
        <f t="shared" si="35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8"/>
        <v>123.42857142857142</v>
      </c>
      <c r="P3705">
        <f t="shared" si="349"/>
        <v>43.2</v>
      </c>
      <c r="Q3705" t="str">
        <f t="shared" si="350"/>
        <v>theater</v>
      </c>
      <c r="R3705" t="str">
        <f t="shared" si="351"/>
        <v>plays</v>
      </c>
      <c r="S3705" s="9">
        <f t="shared" si="352"/>
        <v>42556.504490740743</v>
      </c>
      <c r="T3705" s="10">
        <f t="shared" si="35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8"/>
        <v>136.33666666666667</v>
      </c>
      <c r="P3706">
        <f t="shared" si="349"/>
        <v>15.148518518518518</v>
      </c>
      <c r="Q3706" t="str">
        <f t="shared" si="350"/>
        <v>theater</v>
      </c>
      <c r="R3706" t="str">
        <f t="shared" si="351"/>
        <v>plays</v>
      </c>
      <c r="S3706" s="9">
        <f t="shared" si="352"/>
        <v>42461.689745370371</v>
      </c>
      <c r="T3706" s="10">
        <f t="shared" si="35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8"/>
        <v>103.46657233816768</v>
      </c>
      <c r="P3707">
        <f t="shared" si="349"/>
        <v>83.571428571428569</v>
      </c>
      <c r="Q3707" t="str">
        <f t="shared" si="350"/>
        <v>theater</v>
      </c>
      <c r="R3707" t="str">
        <f t="shared" si="351"/>
        <v>plays</v>
      </c>
      <c r="S3707" s="9">
        <f t="shared" si="352"/>
        <v>41792.542986111112</v>
      </c>
      <c r="T3707" s="10">
        <f t="shared" si="35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8"/>
        <v>121.33333333333334</v>
      </c>
      <c r="P3708">
        <f t="shared" si="349"/>
        <v>140</v>
      </c>
      <c r="Q3708" t="str">
        <f t="shared" si="350"/>
        <v>theater</v>
      </c>
      <c r="R3708" t="str">
        <f t="shared" si="351"/>
        <v>plays</v>
      </c>
      <c r="S3708" s="9">
        <f t="shared" si="352"/>
        <v>41879.913761574076</v>
      </c>
      <c r="T3708" s="10">
        <f t="shared" si="35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8"/>
        <v>186</v>
      </c>
      <c r="P3709">
        <f t="shared" si="349"/>
        <v>80.869565217391298</v>
      </c>
      <c r="Q3709" t="str">
        <f t="shared" si="350"/>
        <v>theater</v>
      </c>
      <c r="R3709" t="str">
        <f t="shared" si="351"/>
        <v>plays</v>
      </c>
      <c r="S3709" s="9">
        <f t="shared" si="352"/>
        <v>42552.048356481479</v>
      </c>
      <c r="T3709" s="10">
        <f t="shared" si="35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8"/>
        <v>300</v>
      </c>
      <c r="P3710">
        <f t="shared" si="349"/>
        <v>53.846153846153847</v>
      </c>
      <c r="Q3710" t="str">
        <f t="shared" si="350"/>
        <v>theater</v>
      </c>
      <c r="R3710" t="str">
        <f t="shared" si="351"/>
        <v>plays</v>
      </c>
      <c r="S3710" s="9">
        <f t="shared" si="352"/>
        <v>41810.142199074071</v>
      </c>
      <c r="T3710" s="10">
        <f t="shared" si="35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8"/>
        <v>108.25</v>
      </c>
      <c r="P3711">
        <f t="shared" si="349"/>
        <v>30.928571428571427</v>
      </c>
      <c r="Q3711" t="str">
        <f t="shared" si="350"/>
        <v>theater</v>
      </c>
      <c r="R3711" t="str">
        <f t="shared" si="351"/>
        <v>plays</v>
      </c>
      <c r="S3711" s="9">
        <f t="shared" si="352"/>
        <v>41785.707708333335</v>
      </c>
      <c r="T3711" s="10">
        <f t="shared" si="35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8"/>
        <v>141.15384615384616</v>
      </c>
      <c r="P3712">
        <f t="shared" si="349"/>
        <v>67.962962962962962</v>
      </c>
      <c r="Q3712" t="str">
        <f t="shared" si="350"/>
        <v>theater</v>
      </c>
      <c r="R3712" t="str">
        <f t="shared" si="351"/>
        <v>plays</v>
      </c>
      <c r="S3712" s="9">
        <f t="shared" si="352"/>
        <v>42072.576249999998</v>
      </c>
      <c r="T3712" s="10">
        <f t="shared" si="35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8"/>
        <v>113.99999999999999</v>
      </c>
      <c r="P3713">
        <f t="shared" si="349"/>
        <v>27.142857142857142</v>
      </c>
      <c r="Q3713" t="str">
        <f t="shared" si="350"/>
        <v>theater</v>
      </c>
      <c r="R3713" t="str">
        <f t="shared" si="351"/>
        <v>plays</v>
      </c>
      <c r="S3713" s="9">
        <f t="shared" si="352"/>
        <v>41779.724224537036</v>
      </c>
      <c r="T3713" s="10">
        <f t="shared" si="35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8"/>
        <v>153.73333333333335</v>
      </c>
      <c r="P3714">
        <f t="shared" si="349"/>
        <v>110.86538461538461</v>
      </c>
      <c r="Q3714" t="str">
        <f t="shared" si="350"/>
        <v>theater</v>
      </c>
      <c r="R3714" t="str">
        <f t="shared" si="351"/>
        <v>plays</v>
      </c>
      <c r="S3714" s="9">
        <f t="shared" si="352"/>
        <v>42134.172071759262</v>
      </c>
      <c r="T3714" s="10">
        <f t="shared" si="35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si="352"/>
        <v>42505.738032407404</v>
      </c>
      <c r="T3715" s="10">
        <f t="shared" si="35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ref="O3746:O3809" si="354">E3746/D3746*100</f>
        <v>0</v>
      </c>
      <c r="P3746" t="e">
        <f t="shared" ref="P3746:P3809" si="355">E3746/L3746</f>
        <v>#DIV/0!</v>
      </c>
      <c r="Q3746" t="str">
        <f t="shared" ref="Q3746:Q3809" si="356">LEFT(N3746,FIND("/",N3746)-1)</f>
        <v>theater</v>
      </c>
      <c r="R3746" t="str">
        <f t="shared" ref="R3746:R3809" si="357">RIGHT(N3746,LEN(N3746)-FIND("/",N3746))</f>
        <v>plays</v>
      </c>
      <c r="S3746" s="9">
        <f t="shared" ref="S3746:S3809" si="358">(((J3746/60)/60)/24)+DATE(1970,1,1)</f>
        <v>41793.814259259263</v>
      </c>
      <c r="T3746" s="10">
        <f t="shared" ref="T3746:T3809" si="359"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4"/>
        <v>10</v>
      </c>
      <c r="P3747">
        <f t="shared" si="355"/>
        <v>10</v>
      </c>
      <c r="Q3747" t="str">
        <f t="shared" si="356"/>
        <v>theater</v>
      </c>
      <c r="R3747" t="str">
        <f t="shared" si="357"/>
        <v>plays</v>
      </c>
      <c r="S3747" s="9">
        <f t="shared" si="358"/>
        <v>41831.697939814818</v>
      </c>
      <c r="T3747" s="10">
        <f t="shared" si="359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4"/>
        <v>2.3764705882352941</v>
      </c>
      <c r="P3748">
        <f t="shared" si="355"/>
        <v>202</v>
      </c>
      <c r="Q3748" t="str">
        <f t="shared" si="356"/>
        <v>theater</v>
      </c>
      <c r="R3748" t="str">
        <f t="shared" si="357"/>
        <v>plays</v>
      </c>
      <c r="S3748" s="9">
        <f t="shared" si="358"/>
        <v>42621.389340277776</v>
      </c>
      <c r="T3748" s="10">
        <f t="shared" si="359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4"/>
        <v>1</v>
      </c>
      <c r="P3749">
        <f t="shared" si="355"/>
        <v>25</v>
      </c>
      <c r="Q3749" t="str">
        <f t="shared" si="356"/>
        <v>theater</v>
      </c>
      <c r="R3749" t="str">
        <f t="shared" si="357"/>
        <v>plays</v>
      </c>
      <c r="S3749" s="9">
        <f t="shared" si="358"/>
        <v>42164.299722222218</v>
      </c>
      <c r="T3749" s="10">
        <f t="shared" si="359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4"/>
        <v>103.52</v>
      </c>
      <c r="P3750">
        <f t="shared" si="355"/>
        <v>99.538461538461533</v>
      </c>
      <c r="Q3750" t="str">
        <f t="shared" si="356"/>
        <v>theater</v>
      </c>
      <c r="R3750" t="str">
        <f t="shared" si="357"/>
        <v>musical</v>
      </c>
      <c r="S3750" s="9">
        <f t="shared" si="358"/>
        <v>42395.706435185188</v>
      </c>
      <c r="T3750" s="10">
        <f t="shared" si="35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4"/>
        <v>105</v>
      </c>
      <c r="P3751">
        <f t="shared" si="355"/>
        <v>75</v>
      </c>
      <c r="Q3751" t="str">
        <f t="shared" si="356"/>
        <v>theater</v>
      </c>
      <c r="R3751" t="str">
        <f t="shared" si="357"/>
        <v>musical</v>
      </c>
      <c r="S3751" s="9">
        <f t="shared" si="358"/>
        <v>42458.127175925925</v>
      </c>
      <c r="T3751" s="10">
        <f t="shared" si="35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4"/>
        <v>100.44999999999999</v>
      </c>
      <c r="P3752">
        <f t="shared" si="355"/>
        <v>215.25</v>
      </c>
      <c r="Q3752" t="str">
        <f t="shared" si="356"/>
        <v>theater</v>
      </c>
      <c r="R3752" t="str">
        <f t="shared" si="357"/>
        <v>musical</v>
      </c>
      <c r="S3752" s="9">
        <f t="shared" si="358"/>
        <v>42016.981574074074</v>
      </c>
      <c r="T3752" s="10">
        <f t="shared" si="35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4"/>
        <v>132.6</v>
      </c>
      <c r="P3753">
        <f t="shared" si="355"/>
        <v>120.54545454545455</v>
      </c>
      <c r="Q3753" t="str">
        <f t="shared" si="356"/>
        <v>theater</v>
      </c>
      <c r="R3753" t="str">
        <f t="shared" si="357"/>
        <v>musical</v>
      </c>
      <c r="S3753" s="9">
        <f t="shared" si="358"/>
        <v>42403.035567129627</v>
      </c>
      <c r="T3753" s="10">
        <f t="shared" si="35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4"/>
        <v>112.99999999999999</v>
      </c>
      <c r="P3754">
        <f t="shared" si="355"/>
        <v>37.666666666666664</v>
      </c>
      <c r="Q3754" t="str">
        <f t="shared" si="356"/>
        <v>theater</v>
      </c>
      <c r="R3754" t="str">
        <f t="shared" si="357"/>
        <v>musical</v>
      </c>
      <c r="S3754" s="9">
        <f t="shared" si="358"/>
        <v>42619.802488425921</v>
      </c>
      <c r="T3754" s="10">
        <f t="shared" si="35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4"/>
        <v>103.34</v>
      </c>
      <c r="P3755">
        <f t="shared" si="355"/>
        <v>172.23333333333332</v>
      </c>
      <c r="Q3755" t="str">
        <f t="shared" si="356"/>
        <v>theater</v>
      </c>
      <c r="R3755" t="str">
        <f t="shared" si="357"/>
        <v>musical</v>
      </c>
      <c r="S3755" s="9">
        <f t="shared" si="358"/>
        <v>42128.824074074073</v>
      </c>
      <c r="T3755" s="10">
        <f t="shared" si="35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4"/>
        <v>120</v>
      </c>
      <c r="P3756">
        <f t="shared" si="355"/>
        <v>111.11111111111111</v>
      </c>
      <c r="Q3756" t="str">
        <f t="shared" si="356"/>
        <v>theater</v>
      </c>
      <c r="R3756" t="str">
        <f t="shared" si="357"/>
        <v>musical</v>
      </c>
      <c r="S3756" s="9">
        <f t="shared" si="358"/>
        <v>41808.881215277775</v>
      </c>
      <c r="T3756" s="10">
        <f t="shared" si="35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4"/>
        <v>129.63636363636363</v>
      </c>
      <c r="P3757">
        <f t="shared" si="355"/>
        <v>25.464285714285715</v>
      </c>
      <c r="Q3757" t="str">
        <f t="shared" si="356"/>
        <v>theater</v>
      </c>
      <c r="R3757" t="str">
        <f t="shared" si="357"/>
        <v>musical</v>
      </c>
      <c r="S3757" s="9">
        <f t="shared" si="358"/>
        <v>42445.866979166662</v>
      </c>
      <c r="T3757" s="10">
        <f t="shared" si="35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4"/>
        <v>101.11111111111111</v>
      </c>
      <c r="P3758">
        <f t="shared" si="355"/>
        <v>267.64705882352939</v>
      </c>
      <c r="Q3758" t="str">
        <f t="shared" si="356"/>
        <v>theater</v>
      </c>
      <c r="R3758" t="str">
        <f t="shared" si="357"/>
        <v>musical</v>
      </c>
      <c r="S3758" s="9">
        <f t="shared" si="358"/>
        <v>41771.814791666664</v>
      </c>
      <c r="T3758" s="10">
        <f t="shared" si="35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4"/>
        <v>108.51428571428572</v>
      </c>
      <c r="P3759">
        <f t="shared" si="355"/>
        <v>75.959999999999994</v>
      </c>
      <c r="Q3759" t="str">
        <f t="shared" si="356"/>
        <v>theater</v>
      </c>
      <c r="R3759" t="str">
        <f t="shared" si="357"/>
        <v>musical</v>
      </c>
      <c r="S3759" s="9">
        <f t="shared" si="358"/>
        <v>41954.850868055553</v>
      </c>
      <c r="T3759" s="10">
        <f t="shared" si="35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4"/>
        <v>102.33333333333334</v>
      </c>
      <c r="P3760">
        <f t="shared" si="355"/>
        <v>59.03846153846154</v>
      </c>
      <c r="Q3760" t="str">
        <f t="shared" si="356"/>
        <v>theater</v>
      </c>
      <c r="R3760" t="str">
        <f t="shared" si="357"/>
        <v>musical</v>
      </c>
      <c r="S3760" s="9">
        <f t="shared" si="358"/>
        <v>41747.471504629626</v>
      </c>
      <c r="T3760" s="10">
        <f t="shared" si="35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4"/>
        <v>110.24425000000002</v>
      </c>
      <c r="P3761">
        <f t="shared" si="355"/>
        <v>50.111022727272733</v>
      </c>
      <c r="Q3761" t="str">
        <f t="shared" si="356"/>
        <v>theater</v>
      </c>
      <c r="R3761" t="str">
        <f t="shared" si="357"/>
        <v>musical</v>
      </c>
      <c r="S3761" s="9">
        <f t="shared" si="358"/>
        <v>42182.108252314814</v>
      </c>
      <c r="T3761" s="10">
        <f t="shared" si="359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4"/>
        <v>101.0154</v>
      </c>
      <c r="P3762">
        <f t="shared" si="355"/>
        <v>55.502967032967035</v>
      </c>
      <c r="Q3762" t="str">
        <f t="shared" si="356"/>
        <v>theater</v>
      </c>
      <c r="R3762" t="str">
        <f t="shared" si="357"/>
        <v>musical</v>
      </c>
      <c r="S3762" s="9">
        <f t="shared" si="358"/>
        <v>41739.525300925925</v>
      </c>
      <c r="T3762" s="10">
        <f t="shared" si="359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4"/>
        <v>100</v>
      </c>
      <c r="P3763">
        <f t="shared" si="355"/>
        <v>166.66666666666666</v>
      </c>
      <c r="Q3763" t="str">
        <f t="shared" si="356"/>
        <v>theater</v>
      </c>
      <c r="R3763" t="str">
        <f t="shared" si="357"/>
        <v>musical</v>
      </c>
      <c r="S3763" s="9">
        <f t="shared" si="358"/>
        <v>42173.466863425929</v>
      </c>
      <c r="T3763" s="10">
        <f t="shared" si="359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4"/>
        <v>106.24</v>
      </c>
      <c r="P3764">
        <f t="shared" si="355"/>
        <v>47.428571428571431</v>
      </c>
      <c r="Q3764" t="str">
        <f t="shared" si="356"/>
        <v>theater</v>
      </c>
      <c r="R3764" t="str">
        <f t="shared" si="357"/>
        <v>musical</v>
      </c>
      <c r="S3764" s="9">
        <f t="shared" si="358"/>
        <v>42193.813530092593</v>
      </c>
      <c r="T3764" s="10">
        <f t="shared" si="359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4"/>
        <v>100</v>
      </c>
      <c r="P3765">
        <f t="shared" si="355"/>
        <v>64.935064935064929</v>
      </c>
      <c r="Q3765" t="str">
        <f t="shared" si="356"/>
        <v>theater</v>
      </c>
      <c r="R3765" t="str">
        <f t="shared" si="357"/>
        <v>musical</v>
      </c>
      <c r="S3765" s="9">
        <f t="shared" si="358"/>
        <v>42065.750300925924</v>
      </c>
      <c r="T3765" s="10">
        <f t="shared" si="359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4"/>
        <v>100</v>
      </c>
      <c r="P3766">
        <f t="shared" si="355"/>
        <v>55.555555555555557</v>
      </c>
      <c r="Q3766" t="str">
        <f t="shared" si="356"/>
        <v>theater</v>
      </c>
      <c r="R3766" t="str">
        <f t="shared" si="357"/>
        <v>musical</v>
      </c>
      <c r="S3766" s="9">
        <f t="shared" si="358"/>
        <v>42499.842962962968</v>
      </c>
      <c r="T3766" s="10">
        <f t="shared" si="359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4"/>
        <v>113.45714285714286</v>
      </c>
      <c r="P3767">
        <f t="shared" si="355"/>
        <v>74.224299065420567</v>
      </c>
      <c r="Q3767" t="str">
        <f t="shared" si="356"/>
        <v>theater</v>
      </c>
      <c r="R3767" t="str">
        <f t="shared" si="357"/>
        <v>musical</v>
      </c>
      <c r="S3767" s="9">
        <f t="shared" si="358"/>
        <v>41820.776412037041</v>
      </c>
      <c r="T3767" s="10">
        <f t="shared" si="359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4"/>
        <v>102.65010000000001</v>
      </c>
      <c r="P3768">
        <f t="shared" si="355"/>
        <v>106.9271875</v>
      </c>
      <c r="Q3768" t="str">
        <f t="shared" si="356"/>
        <v>theater</v>
      </c>
      <c r="R3768" t="str">
        <f t="shared" si="357"/>
        <v>musical</v>
      </c>
      <c r="S3768" s="9">
        <f t="shared" si="358"/>
        <v>41788.167187500003</v>
      </c>
      <c r="T3768" s="10">
        <f t="shared" si="359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4"/>
        <v>116.75</v>
      </c>
      <c r="P3769">
        <f t="shared" si="355"/>
        <v>41.696428571428569</v>
      </c>
      <c r="Q3769" t="str">
        <f t="shared" si="356"/>
        <v>theater</v>
      </c>
      <c r="R3769" t="str">
        <f t="shared" si="357"/>
        <v>musical</v>
      </c>
      <c r="S3769" s="9">
        <f t="shared" si="358"/>
        <v>42050.019641203704</v>
      </c>
      <c r="T3769" s="10">
        <f t="shared" si="359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4"/>
        <v>107.65274999999998</v>
      </c>
      <c r="P3770">
        <f t="shared" si="355"/>
        <v>74.243275862068955</v>
      </c>
      <c r="Q3770" t="str">
        <f t="shared" si="356"/>
        <v>theater</v>
      </c>
      <c r="R3770" t="str">
        <f t="shared" si="357"/>
        <v>musical</v>
      </c>
      <c r="S3770" s="9">
        <f t="shared" si="358"/>
        <v>41772.727893518517</v>
      </c>
      <c r="T3770" s="10">
        <f t="shared" si="359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4"/>
        <v>100</v>
      </c>
      <c r="P3771">
        <f t="shared" si="355"/>
        <v>73.333333333333329</v>
      </c>
      <c r="Q3771" t="str">
        <f t="shared" si="356"/>
        <v>theater</v>
      </c>
      <c r="R3771" t="str">
        <f t="shared" si="357"/>
        <v>musical</v>
      </c>
      <c r="S3771" s="9">
        <f t="shared" si="358"/>
        <v>42445.598136574074</v>
      </c>
      <c r="T3771" s="10">
        <f t="shared" si="35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4"/>
        <v>100</v>
      </c>
      <c r="P3772">
        <f t="shared" si="355"/>
        <v>100</v>
      </c>
      <c r="Q3772" t="str">
        <f t="shared" si="356"/>
        <v>theater</v>
      </c>
      <c r="R3772" t="str">
        <f t="shared" si="357"/>
        <v>musical</v>
      </c>
      <c r="S3772" s="9">
        <f t="shared" si="358"/>
        <v>42138.930671296301</v>
      </c>
      <c r="T3772" s="10">
        <f t="shared" si="35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4"/>
        <v>146</v>
      </c>
      <c r="P3773">
        <f t="shared" si="355"/>
        <v>38.421052631578945</v>
      </c>
      <c r="Q3773" t="str">
        <f t="shared" si="356"/>
        <v>theater</v>
      </c>
      <c r="R3773" t="str">
        <f t="shared" si="357"/>
        <v>musical</v>
      </c>
      <c r="S3773" s="9">
        <f t="shared" si="358"/>
        <v>42493.857083333336</v>
      </c>
      <c r="T3773" s="10">
        <f t="shared" si="35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4"/>
        <v>110.2</v>
      </c>
      <c r="P3774">
        <f t="shared" si="355"/>
        <v>166.96969696969697</v>
      </c>
      <c r="Q3774" t="str">
        <f t="shared" si="356"/>
        <v>theater</v>
      </c>
      <c r="R3774" t="str">
        <f t="shared" si="357"/>
        <v>musical</v>
      </c>
      <c r="S3774" s="9">
        <f t="shared" si="358"/>
        <v>42682.616967592592</v>
      </c>
      <c r="T3774" s="10">
        <f t="shared" si="35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4"/>
        <v>108.2</v>
      </c>
      <c r="P3775">
        <f t="shared" si="355"/>
        <v>94.912280701754383</v>
      </c>
      <c r="Q3775" t="str">
        <f t="shared" si="356"/>
        <v>theater</v>
      </c>
      <c r="R3775" t="str">
        <f t="shared" si="357"/>
        <v>musical</v>
      </c>
      <c r="S3775" s="9">
        <f t="shared" si="358"/>
        <v>42656.005173611105</v>
      </c>
      <c r="T3775" s="10">
        <f t="shared" si="35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4"/>
        <v>100</v>
      </c>
      <c r="P3776">
        <f t="shared" si="355"/>
        <v>100</v>
      </c>
      <c r="Q3776" t="str">
        <f t="shared" si="356"/>
        <v>theater</v>
      </c>
      <c r="R3776" t="str">
        <f t="shared" si="357"/>
        <v>musical</v>
      </c>
      <c r="S3776" s="9">
        <f t="shared" si="358"/>
        <v>42087.792303240742</v>
      </c>
      <c r="T3776" s="10">
        <f t="shared" si="35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4"/>
        <v>100.25</v>
      </c>
      <c r="P3777">
        <f t="shared" si="355"/>
        <v>143.21428571428572</v>
      </c>
      <c r="Q3777" t="str">
        <f t="shared" si="356"/>
        <v>theater</v>
      </c>
      <c r="R3777" t="str">
        <f t="shared" si="357"/>
        <v>musical</v>
      </c>
      <c r="S3777" s="9">
        <f t="shared" si="358"/>
        <v>42075.942627314813</v>
      </c>
      <c r="T3777" s="10">
        <f t="shared" si="35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4"/>
        <v>106.71250000000001</v>
      </c>
      <c r="P3778">
        <f t="shared" si="355"/>
        <v>90.819148936170208</v>
      </c>
      <c r="Q3778" t="str">
        <f t="shared" si="356"/>
        <v>theater</v>
      </c>
      <c r="R3778" t="str">
        <f t="shared" si="357"/>
        <v>musical</v>
      </c>
      <c r="S3778" s="9">
        <f t="shared" si="358"/>
        <v>41814.367800925924</v>
      </c>
      <c r="T3778" s="10">
        <f t="shared" si="359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si="358"/>
        <v>41887.111354166671</v>
      </c>
      <c r="T3779" s="10">
        <f t="shared" si="35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ref="O3810:O3873" si="360">E3810/D3810*100</f>
        <v>100</v>
      </c>
      <c r="P3810">
        <f t="shared" ref="P3810:P3873" si="361">E3810/L3810</f>
        <v>41.666666666666664</v>
      </c>
      <c r="Q3810" t="str">
        <f t="shared" ref="Q3810:Q3873" si="362">LEFT(N3810,FIND("/",N3810)-1)</f>
        <v>theater</v>
      </c>
      <c r="R3810" t="str">
        <f t="shared" ref="R3810:R3873" si="363">RIGHT(N3810,LEN(N3810)-FIND("/",N3810))</f>
        <v>plays</v>
      </c>
      <c r="S3810" s="9">
        <f t="shared" ref="S3810:S3873" si="364">(((J3810/60)/60)/24)+DATE(1970,1,1)</f>
        <v>42059.453923611116</v>
      </c>
      <c r="T3810" s="10">
        <f t="shared" ref="T3810:T3873" si="365"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60"/>
        <v>101.25</v>
      </c>
      <c r="P3811">
        <f t="shared" si="361"/>
        <v>53.289473684210527</v>
      </c>
      <c r="Q3811" t="str">
        <f t="shared" si="362"/>
        <v>theater</v>
      </c>
      <c r="R3811" t="str">
        <f t="shared" si="363"/>
        <v>plays</v>
      </c>
      <c r="S3811" s="9">
        <f t="shared" si="364"/>
        <v>41800.526701388888</v>
      </c>
      <c r="T3811" s="10">
        <f t="shared" si="36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60"/>
        <v>121.73333333333333</v>
      </c>
      <c r="P3812">
        <f t="shared" si="361"/>
        <v>70.230769230769226</v>
      </c>
      <c r="Q3812" t="str">
        <f t="shared" si="362"/>
        <v>theater</v>
      </c>
      <c r="R3812" t="str">
        <f t="shared" si="363"/>
        <v>plays</v>
      </c>
      <c r="S3812" s="9">
        <f t="shared" si="364"/>
        <v>42054.849050925928</v>
      </c>
      <c r="T3812" s="10">
        <f t="shared" si="36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60"/>
        <v>330</v>
      </c>
      <c r="P3813">
        <f t="shared" si="361"/>
        <v>43.421052631578945</v>
      </c>
      <c r="Q3813" t="str">
        <f t="shared" si="362"/>
        <v>theater</v>
      </c>
      <c r="R3813" t="str">
        <f t="shared" si="363"/>
        <v>plays</v>
      </c>
      <c r="S3813" s="9">
        <f t="shared" si="364"/>
        <v>42487.62700231481</v>
      </c>
      <c r="T3813" s="10">
        <f t="shared" si="36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60"/>
        <v>109.55</v>
      </c>
      <c r="P3814">
        <f t="shared" si="361"/>
        <v>199.18181818181819</v>
      </c>
      <c r="Q3814" t="str">
        <f t="shared" si="362"/>
        <v>theater</v>
      </c>
      <c r="R3814" t="str">
        <f t="shared" si="363"/>
        <v>plays</v>
      </c>
      <c r="S3814" s="9">
        <f t="shared" si="364"/>
        <v>42109.751250000001</v>
      </c>
      <c r="T3814" s="10">
        <f t="shared" si="36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60"/>
        <v>100.95190476190474</v>
      </c>
      <c r="P3815">
        <f t="shared" si="361"/>
        <v>78.518148148148143</v>
      </c>
      <c r="Q3815" t="str">
        <f t="shared" si="362"/>
        <v>theater</v>
      </c>
      <c r="R3815" t="str">
        <f t="shared" si="363"/>
        <v>plays</v>
      </c>
      <c r="S3815" s="9">
        <f t="shared" si="364"/>
        <v>42497.275706018518</v>
      </c>
      <c r="T3815" s="10">
        <f t="shared" si="36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60"/>
        <v>140.13333333333333</v>
      </c>
      <c r="P3816">
        <f t="shared" si="361"/>
        <v>61.823529411764703</v>
      </c>
      <c r="Q3816" t="str">
        <f t="shared" si="362"/>
        <v>theater</v>
      </c>
      <c r="R3816" t="str">
        <f t="shared" si="363"/>
        <v>plays</v>
      </c>
      <c r="S3816" s="9">
        <f t="shared" si="364"/>
        <v>42058.904074074075</v>
      </c>
      <c r="T3816" s="10">
        <f t="shared" si="36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60"/>
        <v>100.001</v>
      </c>
      <c r="P3817">
        <f t="shared" si="361"/>
        <v>50.000500000000002</v>
      </c>
      <c r="Q3817" t="str">
        <f t="shared" si="362"/>
        <v>theater</v>
      </c>
      <c r="R3817" t="str">
        <f t="shared" si="363"/>
        <v>plays</v>
      </c>
      <c r="S3817" s="9">
        <f t="shared" si="364"/>
        <v>42207.259918981479</v>
      </c>
      <c r="T3817" s="10">
        <f t="shared" si="36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60"/>
        <v>119.238</v>
      </c>
      <c r="P3818">
        <f t="shared" si="361"/>
        <v>48.339729729729726</v>
      </c>
      <c r="Q3818" t="str">
        <f t="shared" si="362"/>
        <v>theater</v>
      </c>
      <c r="R3818" t="str">
        <f t="shared" si="363"/>
        <v>plays</v>
      </c>
      <c r="S3818" s="9">
        <f t="shared" si="364"/>
        <v>41807.690081018518</v>
      </c>
      <c r="T3818" s="10">
        <f t="shared" si="36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60"/>
        <v>107.25</v>
      </c>
      <c r="P3819">
        <f t="shared" si="361"/>
        <v>107.25</v>
      </c>
      <c r="Q3819" t="str">
        <f t="shared" si="362"/>
        <v>theater</v>
      </c>
      <c r="R3819" t="str">
        <f t="shared" si="363"/>
        <v>plays</v>
      </c>
      <c r="S3819" s="9">
        <f t="shared" si="364"/>
        <v>42284.69694444444</v>
      </c>
      <c r="T3819" s="10">
        <f t="shared" si="36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60"/>
        <v>227.99999999999997</v>
      </c>
      <c r="P3820">
        <f t="shared" si="361"/>
        <v>57</v>
      </c>
      <c r="Q3820" t="str">
        <f t="shared" si="362"/>
        <v>theater</v>
      </c>
      <c r="R3820" t="str">
        <f t="shared" si="363"/>
        <v>plays</v>
      </c>
      <c r="S3820" s="9">
        <f t="shared" si="364"/>
        <v>42045.84238425926</v>
      </c>
      <c r="T3820" s="10">
        <f t="shared" si="36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60"/>
        <v>106.4</v>
      </c>
      <c r="P3821">
        <f t="shared" si="361"/>
        <v>40.92307692307692</v>
      </c>
      <c r="Q3821" t="str">
        <f t="shared" si="362"/>
        <v>theater</v>
      </c>
      <c r="R3821" t="str">
        <f t="shared" si="363"/>
        <v>plays</v>
      </c>
      <c r="S3821" s="9">
        <f t="shared" si="364"/>
        <v>42184.209537037037</v>
      </c>
      <c r="T3821" s="10">
        <f t="shared" si="36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60"/>
        <v>143.33333333333334</v>
      </c>
      <c r="P3822">
        <f t="shared" si="361"/>
        <v>21.5</v>
      </c>
      <c r="Q3822" t="str">
        <f t="shared" si="362"/>
        <v>theater</v>
      </c>
      <c r="R3822" t="str">
        <f t="shared" si="363"/>
        <v>plays</v>
      </c>
      <c r="S3822" s="9">
        <f t="shared" si="364"/>
        <v>42160.651817129634</v>
      </c>
      <c r="T3822" s="10">
        <f t="shared" si="36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60"/>
        <v>104.54285714285714</v>
      </c>
      <c r="P3823">
        <f t="shared" si="361"/>
        <v>79.543478260869563</v>
      </c>
      <c r="Q3823" t="str">
        <f t="shared" si="362"/>
        <v>theater</v>
      </c>
      <c r="R3823" t="str">
        <f t="shared" si="363"/>
        <v>plays</v>
      </c>
      <c r="S3823" s="9">
        <f t="shared" si="364"/>
        <v>42341.180636574078</v>
      </c>
      <c r="T3823" s="10">
        <f t="shared" si="36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60"/>
        <v>110.02000000000001</v>
      </c>
      <c r="P3824">
        <f t="shared" si="361"/>
        <v>72.381578947368425</v>
      </c>
      <c r="Q3824" t="str">
        <f t="shared" si="362"/>
        <v>theater</v>
      </c>
      <c r="R3824" t="str">
        <f t="shared" si="363"/>
        <v>plays</v>
      </c>
      <c r="S3824" s="9">
        <f t="shared" si="364"/>
        <v>42329.838159722218</v>
      </c>
      <c r="T3824" s="10">
        <f t="shared" si="36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60"/>
        <v>106</v>
      </c>
      <c r="P3825">
        <f t="shared" si="361"/>
        <v>64.634146341463421</v>
      </c>
      <c r="Q3825" t="str">
        <f t="shared" si="362"/>
        <v>theater</v>
      </c>
      <c r="R3825" t="str">
        <f t="shared" si="363"/>
        <v>plays</v>
      </c>
      <c r="S3825" s="9">
        <f t="shared" si="364"/>
        <v>42170.910231481481</v>
      </c>
      <c r="T3825" s="10">
        <f t="shared" si="36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60"/>
        <v>108</v>
      </c>
      <c r="P3826">
        <f t="shared" si="361"/>
        <v>38.571428571428569</v>
      </c>
      <c r="Q3826" t="str">
        <f t="shared" si="362"/>
        <v>theater</v>
      </c>
      <c r="R3826" t="str">
        <f t="shared" si="363"/>
        <v>plays</v>
      </c>
      <c r="S3826" s="9">
        <f t="shared" si="364"/>
        <v>42571.626192129625</v>
      </c>
      <c r="T3826" s="10">
        <f t="shared" si="36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60"/>
        <v>105.42</v>
      </c>
      <c r="P3827">
        <f t="shared" si="361"/>
        <v>107.57142857142857</v>
      </c>
      <c r="Q3827" t="str">
        <f t="shared" si="362"/>
        <v>theater</v>
      </c>
      <c r="R3827" t="str">
        <f t="shared" si="363"/>
        <v>plays</v>
      </c>
      <c r="S3827" s="9">
        <f t="shared" si="364"/>
        <v>42151.069606481484</v>
      </c>
      <c r="T3827" s="10">
        <f t="shared" si="36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60"/>
        <v>119.16666666666667</v>
      </c>
      <c r="P3828">
        <f t="shared" si="361"/>
        <v>27.5</v>
      </c>
      <c r="Q3828" t="str">
        <f t="shared" si="362"/>
        <v>theater</v>
      </c>
      <c r="R3828" t="str">
        <f t="shared" si="363"/>
        <v>plays</v>
      </c>
      <c r="S3828" s="9">
        <f t="shared" si="364"/>
        <v>42101.423541666663</v>
      </c>
      <c r="T3828" s="10">
        <f t="shared" si="36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60"/>
        <v>152.66666666666666</v>
      </c>
      <c r="P3829">
        <f t="shared" si="361"/>
        <v>70.461538461538467</v>
      </c>
      <c r="Q3829" t="str">
        <f t="shared" si="362"/>
        <v>theater</v>
      </c>
      <c r="R3829" t="str">
        <f t="shared" si="363"/>
        <v>plays</v>
      </c>
      <c r="S3829" s="9">
        <f t="shared" si="364"/>
        <v>42034.928252314814</v>
      </c>
      <c r="T3829" s="10">
        <f t="shared" si="36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60"/>
        <v>100</v>
      </c>
      <c r="P3830">
        <f t="shared" si="361"/>
        <v>178.57142857142858</v>
      </c>
      <c r="Q3830" t="str">
        <f t="shared" si="362"/>
        <v>theater</v>
      </c>
      <c r="R3830" t="str">
        <f t="shared" si="363"/>
        <v>plays</v>
      </c>
      <c r="S3830" s="9">
        <f t="shared" si="364"/>
        <v>41944.527627314819</v>
      </c>
      <c r="T3830" s="10">
        <f t="shared" si="36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60"/>
        <v>100.2</v>
      </c>
      <c r="P3831">
        <f t="shared" si="361"/>
        <v>62.625</v>
      </c>
      <c r="Q3831" t="str">
        <f t="shared" si="362"/>
        <v>theater</v>
      </c>
      <c r="R3831" t="str">
        <f t="shared" si="363"/>
        <v>plays</v>
      </c>
      <c r="S3831" s="9">
        <f t="shared" si="364"/>
        <v>42593.865405092598</v>
      </c>
      <c r="T3831" s="10">
        <f t="shared" si="36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60"/>
        <v>225</v>
      </c>
      <c r="P3832">
        <f t="shared" si="361"/>
        <v>75</v>
      </c>
      <c r="Q3832" t="str">
        <f t="shared" si="362"/>
        <v>theater</v>
      </c>
      <c r="R3832" t="str">
        <f t="shared" si="363"/>
        <v>plays</v>
      </c>
      <c r="S3832" s="9">
        <f t="shared" si="364"/>
        <v>42503.740868055553</v>
      </c>
      <c r="T3832" s="10">
        <f t="shared" si="36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60"/>
        <v>106.02199999999999</v>
      </c>
      <c r="P3833">
        <f t="shared" si="361"/>
        <v>58.901111111111113</v>
      </c>
      <c r="Q3833" t="str">
        <f t="shared" si="362"/>
        <v>theater</v>
      </c>
      <c r="R3833" t="str">
        <f t="shared" si="363"/>
        <v>plays</v>
      </c>
      <c r="S3833" s="9">
        <f t="shared" si="364"/>
        <v>41927.848900462966</v>
      </c>
      <c r="T3833" s="10">
        <f t="shared" si="36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60"/>
        <v>104.66666666666666</v>
      </c>
      <c r="P3834">
        <f t="shared" si="361"/>
        <v>139.55555555555554</v>
      </c>
      <c r="Q3834" t="str">
        <f t="shared" si="362"/>
        <v>theater</v>
      </c>
      <c r="R3834" t="str">
        <f t="shared" si="363"/>
        <v>plays</v>
      </c>
      <c r="S3834" s="9">
        <f t="shared" si="364"/>
        <v>42375.114988425921</v>
      </c>
      <c r="T3834" s="10">
        <f t="shared" si="36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60"/>
        <v>116.66666666666667</v>
      </c>
      <c r="P3835">
        <f t="shared" si="361"/>
        <v>70</v>
      </c>
      <c r="Q3835" t="str">
        <f t="shared" si="362"/>
        <v>theater</v>
      </c>
      <c r="R3835" t="str">
        <f t="shared" si="363"/>
        <v>plays</v>
      </c>
      <c r="S3835" s="9">
        <f t="shared" si="364"/>
        <v>41963.872361111105</v>
      </c>
      <c r="T3835" s="10">
        <f t="shared" si="36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60"/>
        <v>109.03333333333333</v>
      </c>
      <c r="P3836">
        <f t="shared" si="361"/>
        <v>57.385964912280699</v>
      </c>
      <c r="Q3836" t="str">
        <f t="shared" si="362"/>
        <v>theater</v>
      </c>
      <c r="R3836" t="str">
        <f t="shared" si="363"/>
        <v>plays</v>
      </c>
      <c r="S3836" s="9">
        <f t="shared" si="364"/>
        <v>42143.445219907408</v>
      </c>
      <c r="T3836" s="10">
        <f t="shared" si="36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60"/>
        <v>160</v>
      </c>
      <c r="P3837">
        <f t="shared" si="361"/>
        <v>40</v>
      </c>
      <c r="Q3837" t="str">
        <f t="shared" si="362"/>
        <v>theater</v>
      </c>
      <c r="R3837" t="str">
        <f t="shared" si="363"/>
        <v>plays</v>
      </c>
      <c r="S3837" s="9">
        <f t="shared" si="364"/>
        <v>42460.94222222222</v>
      </c>
      <c r="T3837" s="10">
        <f t="shared" si="36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60"/>
        <v>112.5</v>
      </c>
      <c r="P3838">
        <f t="shared" si="361"/>
        <v>64.285714285714292</v>
      </c>
      <c r="Q3838" t="str">
        <f t="shared" si="362"/>
        <v>theater</v>
      </c>
      <c r="R3838" t="str">
        <f t="shared" si="363"/>
        <v>plays</v>
      </c>
      <c r="S3838" s="9">
        <f t="shared" si="364"/>
        <v>42553.926527777774</v>
      </c>
      <c r="T3838" s="10">
        <f t="shared" si="36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60"/>
        <v>102.1</v>
      </c>
      <c r="P3839">
        <f t="shared" si="361"/>
        <v>120.11764705882354</v>
      </c>
      <c r="Q3839" t="str">
        <f t="shared" si="362"/>
        <v>theater</v>
      </c>
      <c r="R3839" t="str">
        <f t="shared" si="363"/>
        <v>plays</v>
      </c>
      <c r="S3839" s="9">
        <f t="shared" si="364"/>
        <v>42152.765717592592</v>
      </c>
      <c r="T3839" s="10">
        <f t="shared" si="36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60"/>
        <v>100.824</v>
      </c>
      <c r="P3840">
        <f t="shared" si="361"/>
        <v>1008.24</v>
      </c>
      <c r="Q3840" t="str">
        <f t="shared" si="362"/>
        <v>theater</v>
      </c>
      <c r="R3840" t="str">
        <f t="shared" si="363"/>
        <v>plays</v>
      </c>
      <c r="S3840" s="9">
        <f t="shared" si="364"/>
        <v>42116.710752314815</v>
      </c>
      <c r="T3840" s="10">
        <f t="shared" si="36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60"/>
        <v>101.25</v>
      </c>
      <c r="P3841">
        <f t="shared" si="361"/>
        <v>63.28125</v>
      </c>
      <c r="Q3841" t="str">
        <f t="shared" si="362"/>
        <v>theater</v>
      </c>
      <c r="R3841" t="str">
        <f t="shared" si="363"/>
        <v>plays</v>
      </c>
      <c r="S3841" s="9">
        <f t="shared" si="364"/>
        <v>42155.142638888887</v>
      </c>
      <c r="T3841" s="10">
        <f t="shared" si="36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60"/>
        <v>6500</v>
      </c>
      <c r="P3842">
        <f t="shared" si="361"/>
        <v>21.666666666666668</v>
      </c>
      <c r="Q3842" t="str">
        <f t="shared" si="362"/>
        <v>theater</v>
      </c>
      <c r="R3842" t="str">
        <f t="shared" si="363"/>
        <v>plays</v>
      </c>
      <c r="S3842" s="9">
        <f t="shared" si="364"/>
        <v>42432.701724537037</v>
      </c>
      <c r="T3842" s="10">
        <f t="shared" si="365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si="364"/>
        <v>41780.785729166666</v>
      </c>
      <c r="T3843" s="10">
        <f t="shared" si="365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ref="O3874:O3937" si="366">E3874/D3874*100</f>
        <v>0</v>
      </c>
      <c r="P3874" t="e">
        <f t="shared" ref="P3874:P3937" si="367">E3874/L3874</f>
        <v>#DIV/0!</v>
      </c>
      <c r="Q3874" t="str">
        <f t="shared" ref="Q3874:Q3937" si="368">LEFT(N3874,FIND("/",N3874)-1)</f>
        <v>theater</v>
      </c>
      <c r="R3874" t="str">
        <f t="shared" ref="R3874:R3937" si="369">RIGHT(N3874,LEN(N3874)-FIND("/",N3874))</f>
        <v>musical</v>
      </c>
      <c r="S3874" s="9">
        <f t="shared" ref="S3874:S3937" si="370">(((J3874/60)/60)/24)+DATE(1970,1,1)</f>
        <v>42180.145787037036</v>
      </c>
      <c r="T3874" s="10">
        <f t="shared" ref="T3874:T3937" si="371"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6"/>
        <v>0</v>
      </c>
      <c r="P3875" t="e">
        <f t="shared" si="367"/>
        <v>#DIV/0!</v>
      </c>
      <c r="Q3875" t="str">
        <f t="shared" si="368"/>
        <v>theater</v>
      </c>
      <c r="R3875" t="str">
        <f t="shared" si="369"/>
        <v>musical</v>
      </c>
      <c r="S3875" s="9">
        <f t="shared" si="370"/>
        <v>42255.696006944447</v>
      </c>
      <c r="T3875" s="10">
        <f t="shared" si="37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6"/>
        <v>0</v>
      </c>
      <c r="P3876" t="e">
        <f t="shared" si="367"/>
        <v>#DIV/0!</v>
      </c>
      <c r="Q3876" t="str">
        <f t="shared" si="368"/>
        <v>theater</v>
      </c>
      <c r="R3876" t="str">
        <f t="shared" si="369"/>
        <v>musical</v>
      </c>
      <c r="S3876" s="9">
        <f t="shared" si="370"/>
        <v>42007.016458333332</v>
      </c>
      <c r="T3876" s="10">
        <f t="shared" si="37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6"/>
        <v>0</v>
      </c>
      <c r="P3877" t="e">
        <f t="shared" si="367"/>
        <v>#DIV/0!</v>
      </c>
      <c r="Q3877" t="str">
        <f t="shared" si="368"/>
        <v>theater</v>
      </c>
      <c r="R3877" t="str">
        <f t="shared" si="369"/>
        <v>musical</v>
      </c>
      <c r="S3877" s="9">
        <f t="shared" si="370"/>
        <v>42615.346817129626</v>
      </c>
      <c r="T3877" s="10">
        <f t="shared" si="37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6"/>
        <v>52.794871794871788</v>
      </c>
      <c r="P3878">
        <f t="shared" si="367"/>
        <v>44.760869565217391</v>
      </c>
      <c r="Q3878" t="str">
        <f t="shared" si="368"/>
        <v>theater</v>
      </c>
      <c r="R3878" t="str">
        <f t="shared" si="369"/>
        <v>musical</v>
      </c>
      <c r="S3878" s="9">
        <f t="shared" si="370"/>
        <v>42372.624166666668</v>
      </c>
      <c r="T3878" s="10">
        <f t="shared" si="37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6"/>
        <v>4.9639999999999995</v>
      </c>
      <c r="P3879">
        <f t="shared" si="367"/>
        <v>88.642857142857139</v>
      </c>
      <c r="Q3879" t="str">
        <f t="shared" si="368"/>
        <v>theater</v>
      </c>
      <c r="R3879" t="str">
        <f t="shared" si="369"/>
        <v>musical</v>
      </c>
      <c r="S3879" s="9">
        <f t="shared" si="370"/>
        <v>42682.67768518519</v>
      </c>
      <c r="T3879" s="10">
        <f t="shared" si="37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6"/>
        <v>5.5555555555555552E-2</v>
      </c>
      <c r="P3880">
        <f t="shared" si="367"/>
        <v>10</v>
      </c>
      <c r="Q3880" t="str">
        <f t="shared" si="368"/>
        <v>theater</v>
      </c>
      <c r="R3880" t="str">
        <f t="shared" si="369"/>
        <v>musical</v>
      </c>
      <c r="S3880" s="9">
        <f t="shared" si="370"/>
        <v>42154.818819444445</v>
      </c>
      <c r="T3880" s="10">
        <f t="shared" si="37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6"/>
        <v>0</v>
      </c>
      <c r="P3881" t="e">
        <f t="shared" si="367"/>
        <v>#DIV/0!</v>
      </c>
      <c r="Q3881" t="str">
        <f t="shared" si="368"/>
        <v>theater</v>
      </c>
      <c r="R3881" t="str">
        <f t="shared" si="369"/>
        <v>musical</v>
      </c>
      <c r="S3881" s="9">
        <f t="shared" si="370"/>
        <v>41999.861064814817</v>
      </c>
      <c r="T3881" s="10">
        <f t="shared" si="37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6"/>
        <v>13.066666666666665</v>
      </c>
      <c r="P3882">
        <f t="shared" si="367"/>
        <v>57.647058823529413</v>
      </c>
      <c r="Q3882" t="str">
        <f t="shared" si="368"/>
        <v>theater</v>
      </c>
      <c r="R3882" t="str">
        <f t="shared" si="369"/>
        <v>musical</v>
      </c>
      <c r="S3882" s="9">
        <f t="shared" si="370"/>
        <v>41815.815046296295</v>
      </c>
      <c r="T3882" s="10">
        <f t="shared" si="37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6"/>
        <v>5</v>
      </c>
      <c r="P3883">
        <f t="shared" si="367"/>
        <v>25</v>
      </c>
      <c r="Q3883" t="str">
        <f t="shared" si="368"/>
        <v>theater</v>
      </c>
      <c r="R3883" t="str">
        <f t="shared" si="369"/>
        <v>musical</v>
      </c>
      <c r="S3883" s="9">
        <f t="shared" si="370"/>
        <v>42756.018506944441</v>
      </c>
      <c r="T3883" s="10">
        <f t="shared" si="37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6"/>
        <v>0</v>
      </c>
      <c r="P3884" t="e">
        <f t="shared" si="367"/>
        <v>#DIV/0!</v>
      </c>
      <c r="Q3884" t="str">
        <f t="shared" si="368"/>
        <v>theater</v>
      </c>
      <c r="R3884" t="str">
        <f t="shared" si="369"/>
        <v>musical</v>
      </c>
      <c r="S3884" s="9">
        <f t="shared" si="370"/>
        <v>42373.983449074076</v>
      </c>
      <c r="T3884" s="10">
        <f t="shared" si="37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6"/>
        <v>0</v>
      </c>
      <c r="P3885" t="e">
        <f t="shared" si="367"/>
        <v>#DIV/0!</v>
      </c>
      <c r="Q3885" t="str">
        <f t="shared" si="368"/>
        <v>theater</v>
      </c>
      <c r="R3885" t="str">
        <f t="shared" si="369"/>
        <v>musical</v>
      </c>
      <c r="S3885" s="9">
        <f t="shared" si="370"/>
        <v>41854.602650462963</v>
      </c>
      <c r="T3885" s="10">
        <f t="shared" si="37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6"/>
        <v>0</v>
      </c>
      <c r="P3886" t="e">
        <f t="shared" si="367"/>
        <v>#DIV/0!</v>
      </c>
      <c r="Q3886" t="str">
        <f t="shared" si="368"/>
        <v>theater</v>
      </c>
      <c r="R3886" t="str">
        <f t="shared" si="369"/>
        <v>musical</v>
      </c>
      <c r="S3886" s="9">
        <f t="shared" si="370"/>
        <v>42065.791574074072</v>
      </c>
      <c r="T3886" s="10">
        <f t="shared" si="37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6"/>
        <v>0</v>
      </c>
      <c r="P3887" t="e">
        <f t="shared" si="367"/>
        <v>#DIV/0!</v>
      </c>
      <c r="Q3887" t="str">
        <f t="shared" si="368"/>
        <v>theater</v>
      </c>
      <c r="R3887" t="str">
        <f t="shared" si="369"/>
        <v>musical</v>
      </c>
      <c r="S3887" s="9">
        <f t="shared" si="370"/>
        <v>42469.951284722221</v>
      </c>
      <c r="T3887" s="10">
        <f t="shared" si="37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6"/>
        <v>0</v>
      </c>
      <c r="P3888" t="e">
        <f t="shared" si="367"/>
        <v>#DIV/0!</v>
      </c>
      <c r="Q3888" t="str">
        <f t="shared" si="368"/>
        <v>theater</v>
      </c>
      <c r="R3888" t="str">
        <f t="shared" si="369"/>
        <v>musical</v>
      </c>
      <c r="S3888" s="9">
        <f t="shared" si="370"/>
        <v>41954.228032407409</v>
      </c>
      <c r="T3888" s="10">
        <f t="shared" si="37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6"/>
        <v>1.7500000000000002</v>
      </c>
      <c r="P3889">
        <f t="shared" si="367"/>
        <v>17.5</v>
      </c>
      <c r="Q3889" t="str">
        <f t="shared" si="368"/>
        <v>theater</v>
      </c>
      <c r="R3889" t="str">
        <f t="shared" si="369"/>
        <v>musical</v>
      </c>
      <c r="S3889" s="9">
        <f t="shared" si="370"/>
        <v>42079.857974537037</v>
      </c>
      <c r="T3889" s="10">
        <f t="shared" si="37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6"/>
        <v>27.1</v>
      </c>
      <c r="P3890">
        <f t="shared" si="367"/>
        <v>38.714285714285715</v>
      </c>
      <c r="Q3890" t="str">
        <f t="shared" si="368"/>
        <v>theater</v>
      </c>
      <c r="R3890" t="str">
        <f t="shared" si="369"/>
        <v>plays</v>
      </c>
      <c r="S3890" s="9">
        <f t="shared" si="370"/>
        <v>42762.545810185184</v>
      </c>
      <c r="T3890" s="10">
        <f t="shared" si="37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6"/>
        <v>1.4749999999999999</v>
      </c>
      <c r="P3891">
        <f t="shared" si="367"/>
        <v>13.111111111111111</v>
      </c>
      <c r="Q3891" t="str">
        <f t="shared" si="368"/>
        <v>theater</v>
      </c>
      <c r="R3891" t="str">
        <f t="shared" si="369"/>
        <v>plays</v>
      </c>
      <c r="S3891" s="9">
        <f t="shared" si="370"/>
        <v>41977.004976851851</v>
      </c>
      <c r="T3891" s="10">
        <f t="shared" si="37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6"/>
        <v>16.826666666666668</v>
      </c>
      <c r="P3892">
        <f t="shared" si="367"/>
        <v>315.5</v>
      </c>
      <c r="Q3892" t="str">
        <f t="shared" si="368"/>
        <v>theater</v>
      </c>
      <c r="R3892" t="str">
        <f t="shared" si="369"/>
        <v>plays</v>
      </c>
      <c r="S3892" s="9">
        <f t="shared" si="370"/>
        <v>42171.758611111116</v>
      </c>
      <c r="T3892" s="10">
        <f t="shared" si="37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6"/>
        <v>32.5</v>
      </c>
      <c r="P3893">
        <f t="shared" si="367"/>
        <v>37.142857142857146</v>
      </c>
      <c r="Q3893" t="str">
        <f t="shared" si="368"/>
        <v>theater</v>
      </c>
      <c r="R3893" t="str">
        <f t="shared" si="369"/>
        <v>plays</v>
      </c>
      <c r="S3893" s="9">
        <f t="shared" si="370"/>
        <v>42056.1324537037</v>
      </c>
      <c r="T3893" s="10">
        <f t="shared" si="37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6"/>
        <v>0</v>
      </c>
      <c r="P3894" t="e">
        <f t="shared" si="367"/>
        <v>#DIV/0!</v>
      </c>
      <c r="Q3894" t="str">
        <f t="shared" si="368"/>
        <v>theater</v>
      </c>
      <c r="R3894" t="str">
        <f t="shared" si="369"/>
        <v>plays</v>
      </c>
      <c r="S3894" s="9">
        <f t="shared" si="370"/>
        <v>41867.652280092596</v>
      </c>
      <c r="T3894" s="10">
        <f t="shared" si="37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6"/>
        <v>21.55</v>
      </c>
      <c r="P3895">
        <f t="shared" si="367"/>
        <v>128.27380952380952</v>
      </c>
      <c r="Q3895" t="str">
        <f t="shared" si="368"/>
        <v>theater</v>
      </c>
      <c r="R3895" t="str">
        <f t="shared" si="369"/>
        <v>plays</v>
      </c>
      <c r="S3895" s="9">
        <f t="shared" si="370"/>
        <v>41779.657870370371</v>
      </c>
      <c r="T3895" s="10">
        <f t="shared" si="37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6"/>
        <v>3.4666666666666663</v>
      </c>
      <c r="P3896">
        <f t="shared" si="367"/>
        <v>47.272727272727273</v>
      </c>
      <c r="Q3896" t="str">
        <f t="shared" si="368"/>
        <v>theater</v>
      </c>
      <c r="R3896" t="str">
        <f t="shared" si="369"/>
        <v>plays</v>
      </c>
      <c r="S3896" s="9">
        <f t="shared" si="370"/>
        <v>42679.958472222221</v>
      </c>
      <c r="T3896" s="10">
        <f t="shared" si="37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6"/>
        <v>5</v>
      </c>
      <c r="P3897">
        <f t="shared" si="367"/>
        <v>50</v>
      </c>
      <c r="Q3897" t="str">
        <f t="shared" si="368"/>
        <v>theater</v>
      </c>
      <c r="R3897" t="str">
        <f t="shared" si="369"/>
        <v>plays</v>
      </c>
      <c r="S3897" s="9">
        <f t="shared" si="370"/>
        <v>42032.250208333338</v>
      </c>
      <c r="T3897" s="10">
        <f t="shared" si="37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6"/>
        <v>10.625</v>
      </c>
      <c r="P3898">
        <f t="shared" si="367"/>
        <v>42.5</v>
      </c>
      <c r="Q3898" t="str">
        <f t="shared" si="368"/>
        <v>theater</v>
      </c>
      <c r="R3898" t="str">
        <f t="shared" si="369"/>
        <v>plays</v>
      </c>
      <c r="S3898" s="9">
        <f t="shared" si="370"/>
        <v>41793.191875000004</v>
      </c>
      <c r="T3898" s="10">
        <f t="shared" si="37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6"/>
        <v>17.599999999999998</v>
      </c>
      <c r="P3899">
        <f t="shared" si="367"/>
        <v>44</v>
      </c>
      <c r="Q3899" t="str">
        <f t="shared" si="368"/>
        <v>theater</v>
      </c>
      <c r="R3899" t="str">
        <f t="shared" si="369"/>
        <v>plays</v>
      </c>
      <c r="S3899" s="9">
        <f t="shared" si="370"/>
        <v>41982.87364583333</v>
      </c>
      <c r="T3899" s="10">
        <f t="shared" si="37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6"/>
        <v>32.56</v>
      </c>
      <c r="P3900">
        <f t="shared" si="367"/>
        <v>50.875</v>
      </c>
      <c r="Q3900" t="str">
        <f t="shared" si="368"/>
        <v>theater</v>
      </c>
      <c r="R3900" t="str">
        <f t="shared" si="369"/>
        <v>plays</v>
      </c>
      <c r="S3900" s="9">
        <f t="shared" si="370"/>
        <v>42193.482291666667</v>
      </c>
      <c r="T3900" s="10">
        <f t="shared" si="37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6"/>
        <v>1.25</v>
      </c>
      <c r="P3901">
        <f t="shared" si="367"/>
        <v>62.5</v>
      </c>
      <c r="Q3901" t="str">
        <f t="shared" si="368"/>
        <v>theater</v>
      </c>
      <c r="R3901" t="str">
        <f t="shared" si="369"/>
        <v>plays</v>
      </c>
      <c r="S3901" s="9">
        <f t="shared" si="370"/>
        <v>41843.775011574071</v>
      </c>
      <c r="T3901" s="10">
        <f t="shared" si="37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6"/>
        <v>5.4</v>
      </c>
      <c r="P3902">
        <f t="shared" si="367"/>
        <v>27</v>
      </c>
      <c r="Q3902" t="str">
        <f t="shared" si="368"/>
        <v>theater</v>
      </c>
      <c r="R3902" t="str">
        <f t="shared" si="369"/>
        <v>plays</v>
      </c>
      <c r="S3902" s="9">
        <f t="shared" si="370"/>
        <v>42136.092488425929</v>
      </c>
      <c r="T3902" s="10">
        <f t="shared" si="37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6"/>
        <v>0.83333333333333337</v>
      </c>
      <c r="P3903">
        <f t="shared" si="367"/>
        <v>25</v>
      </c>
      <c r="Q3903" t="str">
        <f t="shared" si="368"/>
        <v>theater</v>
      </c>
      <c r="R3903" t="str">
        <f t="shared" si="369"/>
        <v>plays</v>
      </c>
      <c r="S3903" s="9">
        <f t="shared" si="370"/>
        <v>42317.826377314821</v>
      </c>
      <c r="T3903" s="10">
        <f t="shared" si="37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6"/>
        <v>48.833333333333336</v>
      </c>
      <c r="P3904">
        <f t="shared" si="367"/>
        <v>47.258064516129032</v>
      </c>
      <c r="Q3904" t="str">
        <f t="shared" si="368"/>
        <v>theater</v>
      </c>
      <c r="R3904" t="str">
        <f t="shared" si="369"/>
        <v>plays</v>
      </c>
      <c r="S3904" s="9">
        <f t="shared" si="370"/>
        <v>42663.468078703707</v>
      </c>
      <c r="T3904" s="10">
        <f t="shared" si="37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6"/>
        <v>0</v>
      </c>
      <c r="P3905" t="e">
        <f t="shared" si="367"/>
        <v>#DIV/0!</v>
      </c>
      <c r="Q3905" t="str">
        <f t="shared" si="368"/>
        <v>theater</v>
      </c>
      <c r="R3905" t="str">
        <f t="shared" si="369"/>
        <v>plays</v>
      </c>
      <c r="S3905" s="9">
        <f t="shared" si="370"/>
        <v>42186.01116898148</v>
      </c>
      <c r="T3905" s="10">
        <f t="shared" si="37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6"/>
        <v>0.03</v>
      </c>
      <c r="P3906">
        <f t="shared" si="367"/>
        <v>1.5</v>
      </c>
      <c r="Q3906" t="str">
        <f t="shared" si="368"/>
        <v>theater</v>
      </c>
      <c r="R3906" t="str">
        <f t="shared" si="369"/>
        <v>plays</v>
      </c>
      <c r="S3906" s="9">
        <f t="shared" si="370"/>
        <v>42095.229166666672</v>
      </c>
      <c r="T3906" s="10">
        <f t="shared" si="37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si="370"/>
        <v>42124.623877314814</v>
      </c>
      <c r="T3907" s="10">
        <f t="shared" si="371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ref="O3938:O4001" si="372">E3938/D3938*100</f>
        <v>0</v>
      </c>
      <c r="P3938" t="e">
        <f t="shared" ref="P3938:P4001" si="373">E3938/L3938</f>
        <v>#DIV/0!</v>
      </c>
      <c r="Q3938" t="str">
        <f t="shared" ref="Q3938:Q4001" si="374">LEFT(N3938,FIND("/",N3938)-1)</f>
        <v>theater</v>
      </c>
      <c r="R3938" t="str">
        <f t="shared" ref="R3938:R4001" si="375">RIGHT(N3938,LEN(N3938)-FIND("/",N3938))</f>
        <v>plays</v>
      </c>
      <c r="S3938" s="9">
        <f t="shared" ref="S3938:S4001" si="376">(((J3938/60)/60)/24)+DATE(1970,1,1)</f>
        <v>42675.262962962966</v>
      </c>
      <c r="T3938" s="10">
        <f t="shared" ref="T3938:T4001" si="377"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2"/>
        <v>86.135181975736558</v>
      </c>
      <c r="P3939">
        <f t="shared" si="373"/>
        <v>248.5</v>
      </c>
      <c r="Q3939" t="str">
        <f t="shared" si="374"/>
        <v>theater</v>
      </c>
      <c r="R3939" t="str">
        <f t="shared" si="375"/>
        <v>plays</v>
      </c>
      <c r="S3939" s="9">
        <f t="shared" si="376"/>
        <v>42534.631481481483</v>
      </c>
      <c r="T3939" s="10">
        <f t="shared" si="37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2"/>
        <v>12.196620583717358</v>
      </c>
      <c r="P3940">
        <f t="shared" si="373"/>
        <v>79.400000000000006</v>
      </c>
      <c r="Q3940" t="str">
        <f t="shared" si="374"/>
        <v>theater</v>
      </c>
      <c r="R3940" t="str">
        <f t="shared" si="375"/>
        <v>plays</v>
      </c>
      <c r="S3940" s="9">
        <f t="shared" si="376"/>
        <v>42151.905717592599</v>
      </c>
      <c r="T3940" s="10">
        <f t="shared" si="37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2"/>
        <v>0.1</v>
      </c>
      <c r="P3941">
        <f t="shared" si="373"/>
        <v>5</v>
      </c>
      <c r="Q3941" t="str">
        <f t="shared" si="374"/>
        <v>theater</v>
      </c>
      <c r="R3941" t="str">
        <f t="shared" si="375"/>
        <v>plays</v>
      </c>
      <c r="S3941" s="9">
        <f t="shared" si="376"/>
        <v>41915.400219907409</v>
      </c>
      <c r="T3941" s="10">
        <f t="shared" si="37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2"/>
        <v>0.22</v>
      </c>
      <c r="P3942">
        <f t="shared" si="373"/>
        <v>5.5</v>
      </c>
      <c r="Q3942" t="str">
        <f t="shared" si="374"/>
        <v>theater</v>
      </c>
      <c r="R3942" t="str">
        <f t="shared" si="375"/>
        <v>plays</v>
      </c>
      <c r="S3942" s="9">
        <f t="shared" si="376"/>
        <v>41961.492488425924</v>
      </c>
      <c r="T3942" s="10">
        <f t="shared" si="37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2"/>
        <v>0.90909090909090906</v>
      </c>
      <c r="P3943">
        <f t="shared" si="373"/>
        <v>25</v>
      </c>
      <c r="Q3943" t="str">
        <f t="shared" si="374"/>
        <v>theater</v>
      </c>
      <c r="R3943" t="str">
        <f t="shared" si="375"/>
        <v>plays</v>
      </c>
      <c r="S3943" s="9">
        <f t="shared" si="376"/>
        <v>41940.587233796294</v>
      </c>
      <c r="T3943" s="10">
        <f t="shared" si="37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2"/>
        <v>0</v>
      </c>
      <c r="P3944" t="e">
        <f t="shared" si="373"/>
        <v>#DIV/0!</v>
      </c>
      <c r="Q3944" t="str">
        <f t="shared" si="374"/>
        <v>theater</v>
      </c>
      <c r="R3944" t="str">
        <f t="shared" si="375"/>
        <v>plays</v>
      </c>
      <c r="S3944" s="9">
        <f t="shared" si="376"/>
        <v>42111.904097222221</v>
      </c>
      <c r="T3944" s="10">
        <f t="shared" si="37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2"/>
        <v>35.64</v>
      </c>
      <c r="P3945">
        <f t="shared" si="373"/>
        <v>137.07692307692307</v>
      </c>
      <c r="Q3945" t="str">
        <f t="shared" si="374"/>
        <v>theater</v>
      </c>
      <c r="R3945" t="str">
        <f t="shared" si="375"/>
        <v>plays</v>
      </c>
      <c r="S3945" s="9">
        <f t="shared" si="376"/>
        <v>42279.778564814813</v>
      </c>
      <c r="T3945" s="10">
        <f t="shared" si="37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2"/>
        <v>0</v>
      </c>
      <c r="P3946" t="e">
        <f t="shared" si="373"/>
        <v>#DIV/0!</v>
      </c>
      <c r="Q3946" t="str">
        <f t="shared" si="374"/>
        <v>theater</v>
      </c>
      <c r="R3946" t="str">
        <f t="shared" si="375"/>
        <v>plays</v>
      </c>
      <c r="S3946" s="9">
        <f t="shared" si="376"/>
        <v>42213.662905092591</v>
      </c>
      <c r="T3946" s="10">
        <f t="shared" si="37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2"/>
        <v>0.25</v>
      </c>
      <c r="P3947">
        <f t="shared" si="373"/>
        <v>5</v>
      </c>
      <c r="Q3947" t="str">
        <f t="shared" si="374"/>
        <v>theater</v>
      </c>
      <c r="R3947" t="str">
        <f t="shared" si="375"/>
        <v>plays</v>
      </c>
      <c r="S3947" s="9">
        <f t="shared" si="376"/>
        <v>42109.801712962959</v>
      </c>
      <c r="T3947" s="10">
        <f t="shared" si="37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2"/>
        <v>3.25</v>
      </c>
      <c r="P3948">
        <f t="shared" si="373"/>
        <v>39</v>
      </c>
      <c r="Q3948" t="str">
        <f t="shared" si="374"/>
        <v>theater</v>
      </c>
      <c r="R3948" t="str">
        <f t="shared" si="375"/>
        <v>plays</v>
      </c>
      <c r="S3948" s="9">
        <f t="shared" si="376"/>
        <v>42031.833587962959</v>
      </c>
      <c r="T3948" s="10">
        <f t="shared" si="37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2"/>
        <v>3.3666666666666663</v>
      </c>
      <c r="P3949">
        <f t="shared" si="373"/>
        <v>50.5</v>
      </c>
      <c r="Q3949" t="str">
        <f t="shared" si="374"/>
        <v>theater</v>
      </c>
      <c r="R3949" t="str">
        <f t="shared" si="375"/>
        <v>plays</v>
      </c>
      <c r="S3949" s="9">
        <f t="shared" si="376"/>
        <v>42615.142870370371</v>
      </c>
      <c r="T3949" s="10">
        <f t="shared" si="37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2"/>
        <v>0</v>
      </c>
      <c r="P3950" t="e">
        <f t="shared" si="373"/>
        <v>#DIV/0!</v>
      </c>
      <c r="Q3950" t="str">
        <f t="shared" si="374"/>
        <v>theater</v>
      </c>
      <c r="R3950" t="str">
        <f t="shared" si="375"/>
        <v>plays</v>
      </c>
      <c r="S3950" s="9">
        <f t="shared" si="376"/>
        <v>41829.325497685182</v>
      </c>
      <c r="T3950" s="10">
        <f t="shared" si="37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2"/>
        <v>15.770000000000001</v>
      </c>
      <c r="P3951">
        <f t="shared" si="373"/>
        <v>49.28125</v>
      </c>
      <c r="Q3951" t="str">
        <f t="shared" si="374"/>
        <v>theater</v>
      </c>
      <c r="R3951" t="str">
        <f t="shared" si="375"/>
        <v>plays</v>
      </c>
      <c r="S3951" s="9">
        <f t="shared" si="376"/>
        <v>42016.120613425926</v>
      </c>
      <c r="T3951" s="10">
        <f t="shared" si="37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2"/>
        <v>0.625</v>
      </c>
      <c r="P3952">
        <f t="shared" si="373"/>
        <v>25</v>
      </c>
      <c r="Q3952" t="str">
        <f t="shared" si="374"/>
        <v>theater</v>
      </c>
      <c r="R3952" t="str">
        <f t="shared" si="375"/>
        <v>plays</v>
      </c>
      <c r="S3952" s="9">
        <f t="shared" si="376"/>
        <v>42439.702314814815</v>
      </c>
      <c r="T3952" s="10">
        <f t="shared" si="37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2"/>
        <v>5.0000000000000001E-4</v>
      </c>
      <c r="P3953">
        <f t="shared" si="373"/>
        <v>1</v>
      </c>
      <c r="Q3953" t="str">
        <f t="shared" si="374"/>
        <v>theater</v>
      </c>
      <c r="R3953" t="str">
        <f t="shared" si="375"/>
        <v>plays</v>
      </c>
      <c r="S3953" s="9">
        <f t="shared" si="376"/>
        <v>42433.825717592597</v>
      </c>
      <c r="T3953" s="10">
        <f t="shared" si="37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2"/>
        <v>9.6153846153846159E-2</v>
      </c>
      <c r="P3954">
        <f t="shared" si="373"/>
        <v>25</v>
      </c>
      <c r="Q3954" t="str">
        <f t="shared" si="374"/>
        <v>theater</v>
      </c>
      <c r="R3954" t="str">
        <f t="shared" si="375"/>
        <v>plays</v>
      </c>
      <c r="S3954" s="9">
        <f t="shared" si="376"/>
        <v>42243.790393518517</v>
      </c>
      <c r="T3954" s="10">
        <f t="shared" si="37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2"/>
        <v>0</v>
      </c>
      <c r="P3955" t="e">
        <f t="shared" si="373"/>
        <v>#DIV/0!</v>
      </c>
      <c r="Q3955" t="str">
        <f t="shared" si="374"/>
        <v>theater</v>
      </c>
      <c r="R3955" t="str">
        <f t="shared" si="375"/>
        <v>plays</v>
      </c>
      <c r="S3955" s="9">
        <f t="shared" si="376"/>
        <v>42550.048449074078</v>
      </c>
      <c r="T3955" s="10">
        <f t="shared" si="37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2"/>
        <v>0</v>
      </c>
      <c r="P3956" t="e">
        <f t="shared" si="373"/>
        <v>#DIV/0!</v>
      </c>
      <c r="Q3956" t="str">
        <f t="shared" si="374"/>
        <v>theater</v>
      </c>
      <c r="R3956" t="str">
        <f t="shared" si="375"/>
        <v>plays</v>
      </c>
      <c r="S3956" s="9">
        <f t="shared" si="376"/>
        <v>41774.651203703703</v>
      </c>
      <c r="T3956" s="10">
        <f t="shared" si="37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2"/>
        <v>24.285714285714285</v>
      </c>
      <c r="P3957">
        <f t="shared" si="373"/>
        <v>53.125</v>
      </c>
      <c r="Q3957" t="str">
        <f t="shared" si="374"/>
        <v>theater</v>
      </c>
      <c r="R3957" t="str">
        <f t="shared" si="375"/>
        <v>plays</v>
      </c>
      <c r="S3957" s="9">
        <f t="shared" si="376"/>
        <v>42306.848854166667</v>
      </c>
      <c r="T3957" s="10">
        <f t="shared" si="37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2"/>
        <v>0</v>
      </c>
      <c r="P3958" t="e">
        <f t="shared" si="373"/>
        <v>#DIV/0!</v>
      </c>
      <c r="Q3958" t="str">
        <f t="shared" si="374"/>
        <v>theater</v>
      </c>
      <c r="R3958" t="str">
        <f t="shared" si="375"/>
        <v>plays</v>
      </c>
      <c r="S3958" s="9">
        <f t="shared" si="376"/>
        <v>42457.932025462964</v>
      </c>
      <c r="T3958" s="10">
        <f t="shared" si="37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2"/>
        <v>2.5000000000000001E-2</v>
      </c>
      <c r="P3959">
        <f t="shared" si="373"/>
        <v>7</v>
      </c>
      <c r="Q3959" t="str">
        <f t="shared" si="374"/>
        <v>theater</v>
      </c>
      <c r="R3959" t="str">
        <f t="shared" si="375"/>
        <v>plays</v>
      </c>
      <c r="S3959" s="9">
        <f t="shared" si="376"/>
        <v>42513.976319444439</v>
      </c>
      <c r="T3959" s="10">
        <f t="shared" si="37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2"/>
        <v>32.049999999999997</v>
      </c>
      <c r="P3960">
        <f t="shared" si="373"/>
        <v>40.0625</v>
      </c>
      <c r="Q3960" t="str">
        <f t="shared" si="374"/>
        <v>theater</v>
      </c>
      <c r="R3960" t="str">
        <f t="shared" si="375"/>
        <v>plays</v>
      </c>
      <c r="S3960" s="9">
        <f t="shared" si="376"/>
        <v>41816.950370370374</v>
      </c>
      <c r="T3960" s="10">
        <f t="shared" si="37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2"/>
        <v>24.333333333333336</v>
      </c>
      <c r="P3961">
        <f t="shared" si="373"/>
        <v>24.333333333333332</v>
      </c>
      <c r="Q3961" t="str">
        <f t="shared" si="374"/>
        <v>theater</v>
      </c>
      <c r="R3961" t="str">
        <f t="shared" si="375"/>
        <v>plays</v>
      </c>
      <c r="S3961" s="9">
        <f t="shared" si="376"/>
        <v>41880.788842592592</v>
      </c>
      <c r="T3961" s="10">
        <f t="shared" si="37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2"/>
        <v>1.5</v>
      </c>
      <c r="P3962">
        <f t="shared" si="373"/>
        <v>11.25</v>
      </c>
      <c r="Q3962" t="str">
        <f t="shared" si="374"/>
        <v>theater</v>
      </c>
      <c r="R3962" t="str">
        <f t="shared" si="375"/>
        <v>plays</v>
      </c>
      <c r="S3962" s="9">
        <f t="shared" si="376"/>
        <v>42342.845555555556</v>
      </c>
      <c r="T3962" s="10">
        <f t="shared" si="37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2"/>
        <v>0.42</v>
      </c>
      <c r="P3963">
        <f t="shared" si="373"/>
        <v>10.5</v>
      </c>
      <c r="Q3963" t="str">
        <f t="shared" si="374"/>
        <v>theater</v>
      </c>
      <c r="R3963" t="str">
        <f t="shared" si="375"/>
        <v>plays</v>
      </c>
      <c r="S3963" s="9">
        <f t="shared" si="376"/>
        <v>41745.891319444447</v>
      </c>
      <c r="T3963" s="10">
        <f t="shared" si="37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2"/>
        <v>3.214285714285714</v>
      </c>
      <c r="P3964">
        <f t="shared" si="373"/>
        <v>15</v>
      </c>
      <c r="Q3964" t="str">
        <f t="shared" si="374"/>
        <v>theater</v>
      </c>
      <c r="R3964" t="str">
        <f t="shared" si="375"/>
        <v>plays</v>
      </c>
      <c r="S3964" s="9">
        <f t="shared" si="376"/>
        <v>42311.621458333335</v>
      </c>
      <c r="T3964" s="10">
        <f t="shared" si="37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2"/>
        <v>0</v>
      </c>
      <c r="P3965" t="e">
        <f t="shared" si="373"/>
        <v>#DIV/0!</v>
      </c>
      <c r="Q3965" t="str">
        <f t="shared" si="374"/>
        <v>theater</v>
      </c>
      <c r="R3965" t="str">
        <f t="shared" si="375"/>
        <v>plays</v>
      </c>
      <c r="S3965" s="9">
        <f t="shared" si="376"/>
        <v>42296.154131944444</v>
      </c>
      <c r="T3965" s="10">
        <f t="shared" si="37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2"/>
        <v>6.3</v>
      </c>
      <c r="P3966">
        <f t="shared" si="373"/>
        <v>42</v>
      </c>
      <c r="Q3966" t="str">
        <f t="shared" si="374"/>
        <v>theater</v>
      </c>
      <c r="R3966" t="str">
        <f t="shared" si="375"/>
        <v>plays</v>
      </c>
      <c r="S3966" s="9">
        <f t="shared" si="376"/>
        <v>42053.722060185188</v>
      </c>
      <c r="T3966" s="10">
        <f t="shared" si="37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2"/>
        <v>14.249999999999998</v>
      </c>
      <c r="P3967">
        <f t="shared" si="373"/>
        <v>71.25</v>
      </c>
      <c r="Q3967" t="str">
        <f t="shared" si="374"/>
        <v>theater</v>
      </c>
      <c r="R3967" t="str">
        <f t="shared" si="375"/>
        <v>plays</v>
      </c>
      <c r="S3967" s="9">
        <f t="shared" si="376"/>
        <v>42414.235879629632</v>
      </c>
      <c r="T3967" s="10">
        <f t="shared" si="37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2"/>
        <v>0.6</v>
      </c>
      <c r="P3968">
        <f t="shared" si="373"/>
        <v>22.5</v>
      </c>
      <c r="Q3968" t="str">
        <f t="shared" si="374"/>
        <v>theater</v>
      </c>
      <c r="R3968" t="str">
        <f t="shared" si="375"/>
        <v>plays</v>
      </c>
      <c r="S3968" s="9">
        <f t="shared" si="376"/>
        <v>41801.711550925924</v>
      </c>
      <c r="T3968" s="10">
        <f t="shared" si="37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2"/>
        <v>24.117647058823529</v>
      </c>
      <c r="P3969">
        <f t="shared" si="373"/>
        <v>41</v>
      </c>
      <c r="Q3969" t="str">
        <f t="shared" si="374"/>
        <v>theater</v>
      </c>
      <c r="R3969" t="str">
        <f t="shared" si="375"/>
        <v>plays</v>
      </c>
      <c r="S3969" s="9">
        <f t="shared" si="376"/>
        <v>42770.290590277778</v>
      </c>
      <c r="T3969" s="10">
        <f t="shared" si="37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2"/>
        <v>10.54</v>
      </c>
      <c r="P3970">
        <f t="shared" si="373"/>
        <v>47.909090909090907</v>
      </c>
      <c r="Q3970" t="str">
        <f t="shared" si="374"/>
        <v>theater</v>
      </c>
      <c r="R3970" t="str">
        <f t="shared" si="375"/>
        <v>plays</v>
      </c>
      <c r="S3970" s="9">
        <f t="shared" si="376"/>
        <v>42452.815659722226</v>
      </c>
      <c r="T3970" s="10">
        <f t="shared" si="37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si="376"/>
        <v>42601.854699074072</v>
      </c>
      <c r="T3971" s="10">
        <f t="shared" si="37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ref="O4002:O4065" si="378">E4002/D4002*100</f>
        <v>0.125</v>
      </c>
      <c r="P4002">
        <f t="shared" ref="P4002:P4065" si="379">E4002/L4002</f>
        <v>10</v>
      </c>
      <c r="Q4002" t="str">
        <f t="shared" ref="Q4002:Q4065" si="380">LEFT(N4002,FIND("/",N4002)-1)</f>
        <v>theater</v>
      </c>
      <c r="R4002" t="str">
        <f t="shared" ref="R4002:R4065" si="381">RIGHT(N4002,LEN(N4002)-FIND("/",N4002))</f>
        <v>plays</v>
      </c>
      <c r="S4002" s="9">
        <f t="shared" ref="S4002:S4065" si="382">(((J4002/60)/60)/24)+DATE(1970,1,1)</f>
        <v>42437.64534722222</v>
      </c>
      <c r="T4002" s="10">
        <f t="shared" ref="T4002:T4065" si="383"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8"/>
        <v>37.75</v>
      </c>
      <c r="P4003">
        <f t="shared" si="379"/>
        <v>32.357142857142854</v>
      </c>
      <c r="Q4003" t="str">
        <f t="shared" si="380"/>
        <v>theater</v>
      </c>
      <c r="R4003" t="str">
        <f t="shared" si="381"/>
        <v>plays</v>
      </c>
      <c r="S4003" s="9">
        <f t="shared" si="382"/>
        <v>42775.964212962965</v>
      </c>
      <c r="T4003" s="10">
        <f t="shared" si="38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8"/>
        <v>1.8399999999999999</v>
      </c>
      <c r="P4004">
        <f t="shared" si="379"/>
        <v>5.75</v>
      </c>
      <c r="Q4004" t="str">
        <f t="shared" si="380"/>
        <v>theater</v>
      </c>
      <c r="R4004" t="str">
        <f t="shared" si="381"/>
        <v>plays</v>
      </c>
      <c r="S4004" s="9">
        <f t="shared" si="382"/>
        <v>41879.043530092589</v>
      </c>
      <c r="T4004" s="10">
        <f t="shared" si="38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8"/>
        <v>10.050000000000001</v>
      </c>
      <c r="P4005">
        <f t="shared" si="379"/>
        <v>100.5</v>
      </c>
      <c r="Q4005" t="str">
        <f t="shared" si="380"/>
        <v>theater</v>
      </c>
      <c r="R4005" t="str">
        <f t="shared" si="381"/>
        <v>plays</v>
      </c>
      <c r="S4005" s="9">
        <f t="shared" si="382"/>
        <v>42020.587349537032</v>
      </c>
      <c r="T4005" s="10">
        <f t="shared" si="38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8"/>
        <v>0.2</v>
      </c>
      <c r="P4006">
        <f t="shared" si="379"/>
        <v>1</v>
      </c>
      <c r="Q4006" t="str">
        <f t="shared" si="380"/>
        <v>theater</v>
      </c>
      <c r="R4006" t="str">
        <f t="shared" si="381"/>
        <v>plays</v>
      </c>
      <c r="S4006" s="9">
        <f t="shared" si="382"/>
        <v>41890.16269675926</v>
      </c>
      <c r="T4006" s="10">
        <f t="shared" si="38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8"/>
        <v>1.3333333333333335</v>
      </c>
      <c r="P4007">
        <f t="shared" si="379"/>
        <v>20</v>
      </c>
      <c r="Q4007" t="str">
        <f t="shared" si="380"/>
        <v>theater</v>
      </c>
      <c r="R4007" t="str">
        <f t="shared" si="381"/>
        <v>plays</v>
      </c>
      <c r="S4007" s="9">
        <f t="shared" si="382"/>
        <v>41872.807696759257</v>
      </c>
      <c r="T4007" s="10">
        <f t="shared" si="38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8"/>
        <v>6.6666666666666671E-3</v>
      </c>
      <c r="P4008">
        <f t="shared" si="379"/>
        <v>2</v>
      </c>
      <c r="Q4008" t="str">
        <f t="shared" si="380"/>
        <v>theater</v>
      </c>
      <c r="R4008" t="str">
        <f t="shared" si="381"/>
        <v>plays</v>
      </c>
      <c r="S4008" s="9">
        <f t="shared" si="382"/>
        <v>42391.772997685184</v>
      </c>
      <c r="T4008" s="10">
        <f t="shared" si="38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8"/>
        <v>0.25</v>
      </c>
      <c r="P4009">
        <f t="shared" si="379"/>
        <v>5</v>
      </c>
      <c r="Q4009" t="str">
        <f t="shared" si="380"/>
        <v>theater</v>
      </c>
      <c r="R4009" t="str">
        <f t="shared" si="381"/>
        <v>plays</v>
      </c>
      <c r="S4009" s="9">
        <f t="shared" si="382"/>
        <v>41848.772928240738</v>
      </c>
      <c r="T4009" s="10">
        <f t="shared" si="38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8"/>
        <v>6</v>
      </c>
      <c r="P4010">
        <f t="shared" si="379"/>
        <v>15</v>
      </c>
      <c r="Q4010" t="str">
        <f t="shared" si="380"/>
        <v>theater</v>
      </c>
      <c r="R4010" t="str">
        <f t="shared" si="381"/>
        <v>plays</v>
      </c>
      <c r="S4010" s="9">
        <f t="shared" si="382"/>
        <v>42177.964201388888</v>
      </c>
      <c r="T4010" s="10">
        <f t="shared" si="38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8"/>
        <v>3.8860103626943006</v>
      </c>
      <c r="P4011">
        <f t="shared" si="379"/>
        <v>25</v>
      </c>
      <c r="Q4011" t="str">
        <f t="shared" si="380"/>
        <v>theater</v>
      </c>
      <c r="R4011" t="str">
        <f t="shared" si="381"/>
        <v>plays</v>
      </c>
      <c r="S4011" s="9">
        <f t="shared" si="382"/>
        <v>41851.700925925928</v>
      </c>
      <c r="T4011" s="10">
        <f t="shared" si="38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8"/>
        <v>24.194444444444443</v>
      </c>
      <c r="P4012">
        <f t="shared" si="379"/>
        <v>45.842105263157897</v>
      </c>
      <c r="Q4012" t="str">
        <f t="shared" si="380"/>
        <v>theater</v>
      </c>
      <c r="R4012" t="str">
        <f t="shared" si="381"/>
        <v>plays</v>
      </c>
      <c r="S4012" s="9">
        <f t="shared" si="382"/>
        <v>41921.770439814813</v>
      </c>
      <c r="T4012" s="10">
        <f t="shared" si="38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8"/>
        <v>7.6</v>
      </c>
      <c r="P4013">
        <f t="shared" si="379"/>
        <v>4.75</v>
      </c>
      <c r="Q4013" t="str">
        <f t="shared" si="380"/>
        <v>theater</v>
      </c>
      <c r="R4013" t="str">
        <f t="shared" si="381"/>
        <v>plays</v>
      </c>
      <c r="S4013" s="9">
        <f t="shared" si="382"/>
        <v>42002.54488425926</v>
      </c>
      <c r="T4013" s="10">
        <f t="shared" si="38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8"/>
        <v>0</v>
      </c>
      <c r="P4014" t="e">
        <f t="shared" si="379"/>
        <v>#DIV/0!</v>
      </c>
      <c r="Q4014" t="str">
        <f t="shared" si="380"/>
        <v>theater</v>
      </c>
      <c r="R4014" t="str">
        <f t="shared" si="381"/>
        <v>plays</v>
      </c>
      <c r="S4014" s="9">
        <f t="shared" si="382"/>
        <v>42096.544548611113</v>
      </c>
      <c r="T4014" s="10">
        <f t="shared" si="38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8"/>
        <v>1.3</v>
      </c>
      <c r="P4015">
        <f t="shared" si="379"/>
        <v>13</v>
      </c>
      <c r="Q4015" t="str">
        <f t="shared" si="380"/>
        <v>theater</v>
      </c>
      <c r="R4015" t="str">
        <f t="shared" si="381"/>
        <v>plays</v>
      </c>
      <c r="S4015" s="9">
        <f t="shared" si="382"/>
        <v>42021.301192129627</v>
      </c>
      <c r="T4015" s="10">
        <f t="shared" si="38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8"/>
        <v>0</v>
      </c>
      <c r="P4016" t="e">
        <f t="shared" si="379"/>
        <v>#DIV/0!</v>
      </c>
      <c r="Q4016" t="str">
        <f t="shared" si="380"/>
        <v>theater</v>
      </c>
      <c r="R4016" t="str">
        <f t="shared" si="381"/>
        <v>plays</v>
      </c>
      <c r="S4016" s="9">
        <f t="shared" si="382"/>
        <v>42419.246168981481</v>
      </c>
      <c r="T4016" s="10">
        <f t="shared" si="38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8"/>
        <v>1.4285714285714287E-2</v>
      </c>
      <c r="P4017">
        <f t="shared" si="379"/>
        <v>1</v>
      </c>
      <c r="Q4017" t="str">
        <f t="shared" si="380"/>
        <v>theater</v>
      </c>
      <c r="R4017" t="str">
        <f t="shared" si="381"/>
        <v>plays</v>
      </c>
      <c r="S4017" s="9">
        <f t="shared" si="382"/>
        <v>42174.780821759254</v>
      </c>
      <c r="T4017" s="10">
        <f t="shared" si="38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8"/>
        <v>14.000000000000002</v>
      </c>
      <c r="P4018">
        <f t="shared" si="379"/>
        <v>10</v>
      </c>
      <c r="Q4018" t="str">
        <f t="shared" si="380"/>
        <v>theater</v>
      </c>
      <c r="R4018" t="str">
        <f t="shared" si="381"/>
        <v>plays</v>
      </c>
      <c r="S4018" s="9">
        <f t="shared" si="382"/>
        <v>41869.872685185182</v>
      </c>
      <c r="T4018" s="10">
        <f t="shared" si="38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8"/>
        <v>1.05</v>
      </c>
      <c r="P4019">
        <f t="shared" si="379"/>
        <v>52.5</v>
      </c>
      <c r="Q4019" t="str">
        <f t="shared" si="380"/>
        <v>theater</v>
      </c>
      <c r="R4019" t="str">
        <f t="shared" si="381"/>
        <v>plays</v>
      </c>
      <c r="S4019" s="9">
        <f t="shared" si="382"/>
        <v>41856.672152777777</v>
      </c>
      <c r="T4019" s="10">
        <f t="shared" si="38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8"/>
        <v>8.6666666666666679</v>
      </c>
      <c r="P4020">
        <f t="shared" si="379"/>
        <v>32.5</v>
      </c>
      <c r="Q4020" t="str">
        <f t="shared" si="380"/>
        <v>theater</v>
      </c>
      <c r="R4020" t="str">
        <f t="shared" si="381"/>
        <v>plays</v>
      </c>
      <c r="S4020" s="9">
        <f t="shared" si="382"/>
        <v>42620.91097222222</v>
      </c>
      <c r="T4020" s="10">
        <f t="shared" si="38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8"/>
        <v>0.82857142857142851</v>
      </c>
      <c r="P4021">
        <f t="shared" si="379"/>
        <v>7.25</v>
      </c>
      <c r="Q4021" t="str">
        <f t="shared" si="380"/>
        <v>theater</v>
      </c>
      <c r="R4021" t="str">
        <f t="shared" si="381"/>
        <v>plays</v>
      </c>
      <c r="S4021" s="9">
        <f t="shared" si="382"/>
        <v>42417.675879629634</v>
      </c>
      <c r="T4021" s="10">
        <f t="shared" si="38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8"/>
        <v>16.666666666666664</v>
      </c>
      <c r="P4022">
        <f t="shared" si="379"/>
        <v>33.333333333333336</v>
      </c>
      <c r="Q4022" t="str">
        <f t="shared" si="380"/>
        <v>theater</v>
      </c>
      <c r="R4022" t="str">
        <f t="shared" si="381"/>
        <v>plays</v>
      </c>
      <c r="S4022" s="9">
        <f t="shared" si="382"/>
        <v>42057.190960648149</v>
      </c>
      <c r="T4022" s="10">
        <f t="shared" si="38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8"/>
        <v>0.83333333333333337</v>
      </c>
      <c r="P4023">
        <f t="shared" si="379"/>
        <v>62.5</v>
      </c>
      <c r="Q4023" t="str">
        <f t="shared" si="380"/>
        <v>theater</v>
      </c>
      <c r="R4023" t="str">
        <f t="shared" si="381"/>
        <v>plays</v>
      </c>
      <c r="S4023" s="9">
        <f t="shared" si="382"/>
        <v>41878.911550925928</v>
      </c>
      <c r="T4023" s="10">
        <f t="shared" si="38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8"/>
        <v>69.561111111111103</v>
      </c>
      <c r="P4024">
        <f t="shared" si="379"/>
        <v>63.558375634517766</v>
      </c>
      <c r="Q4024" t="str">
        <f t="shared" si="380"/>
        <v>theater</v>
      </c>
      <c r="R4024" t="str">
        <f t="shared" si="381"/>
        <v>plays</v>
      </c>
      <c r="S4024" s="9">
        <f t="shared" si="382"/>
        <v>41990.584108796291</v>
      </c>
      <c r="T4024" s="10">
        <f t="shared" si="38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8"/>
        <v>0</v>
      </c>
      <c r="P4025" t="e">
        <f t="shared" si="379"/>
        <v>#DIV/0!</v>
      </c>
      <c r="Q4025" t="str">
        <f t="shared" si="380"/>
        <v>theater</v>
      </c>
      <c r="R4025" t="str">
        <f t="shared" si="381"/>
        <v>plays</v>
      </c>
      <c r="S4025" s="9">
        <f t="shared" si="382"/>
        <v>42408.999571759254</v>
      </c>
      <c r="T4025" s="10">
        <f t="shared" si="38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8"/>
        <v>1.25</v>
      </c>
      <c r="P4026">
        <f t="shared" si="379"/>
        <v>10</v>
      </c>
      <c r="Q4026" t="str">
        <f t="shared" si="380"/>
        <v>theater</v>
      </c>
      <c r="R4026" t="str">
        <f t="shared" si="381"/>
        <v>plays</v>
      </c>
      <c r="S4026" s="9">
        <f t="shared" si="382"/>
        <v>42217.670104166667</v>
      </c>
      <c r="T4026" s="10">
        <f t="shared" si="38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8"/>
        <v>5</v>
      </c>
      <c r="P4027">
        <f t="shared" si="379"/>
        <v>62.5</v>
      </c>
      <c r="Q4027" t="str">
        <f t="shared" si="380"/>
        <v>theater</v>
      </c>
      <c r="R4027" t="str">
        <f t="shared" si="381"/>
        <v>plays</v>
      </c>
      <c r="S4027" s="9">
        <f t="shared" si="382"/>
        <v>42151.237685185188</v>
      </c>
      <c r="T4027" s="10">
        <f t="shared" si="38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8"/>
        <v>0</v>
      </c>
      <c r="P4028" t="e">
        <f t="shared" si="379"/>
        <v>#DIV/0!</v>
      </c>
      <c r="Q4028" t="str">
        <f t="shared" si="380"/>
        <v>theater</v>
      </c>
      <c r="R4028" t="str">
        <f t="shared" si="381"/>
        <v>plays</v>
      </c>
      <c r="S4028" s="9">
        <f t="shared" si="382"/>
        <v>42282.655543981484</v>
      </c>
      <c r="T4028" s="10">
        <f t="shared" si="38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8"/>
        <v>7.166666666666667</v>
      </c>
      <c r="P4029">
        <f t="shared" si="379"/>
        <v>30.714285714285715</v>
      </c>
      <c r="Q4029" t="str">
        <f t="shared" si="380"/>
        <v>theater</v>
      </c>
      <c r="R4029" t="str">
        <f t="shared" si="381"/>
        <v>plays</v>
      </c>
      <c r="S4029" s="9">
        <f t="shared" si="382"/>
        <v>42768.97084490741</v>
      </c>
      <c r="T4029" s="10">
        <f t="shared" si="38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8"/>
        <v>28.050000000000004</v>
      </c>
      <c r="P4030">
        <f t="shared" si="379"/>
        <v>51</v>
      </c>
      <c r="Q4030" t="str">
        <f t="shared" si="380"/>
        <v>theater</v>
      </c>
      <c r="R4030" t="str">
        <f t="shared" si="381"/>
        <v>plays</v>
      </c>
      <c r="S4030" s="9">
        <f t="shared" si="382"/>
        <v>41765.938657407409</v>
      </c>
      <c r="T4030" s="10">
        <f t="shared" si="38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8"/>
        <v>0</v>
      </c>
      <c r="P4031" t="e">
        <f t="shared" si="379"/>
        <v>#DIV/0!</v>
      </c>
      <c r="Q4031" t="str">
        <f t="shared" si="380"/>
        <v>theater</v>
      </c>
      <c r="R4031" t="str">
        <f t="shared" si="381"/>
        <v>plays</v>
      </c>
      <c r="S4031" s="9">
        <f t="shared" si="382"/>
        <v>42322.025115740747</v>
      </c>
      <c r="T4031" s="10">
        <f t="shared" si="38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8"/>
        <v>16</v>
      </c>
      <c r="P4032">
        <f t="shared" si="379"/>
        <v>66.666666666666671</v>
      </c>
      <c r="Q4032" t="str">
        <f t="shared" si="380"/>
        <v>theater</v>
      </c>
      <c r="R4032" t="str">
        <f t="shared" si="381"/>
        <v>plays</v>
      </c>
      <c r="S4032" s="9">
        <f t="shared" si="382"/>
        <v>42374.655081018514</v>
      </c>
      <c r="T4032" s="10">
        <f t="shared" si="38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8"/>
        <v>0</v>
      </c>
      <c r="P4033" t="e">
        <f t="shared" si="379"/>
        <v>#DIV/0!</v>
      </c>
      <c r="Q4033" t="str">
        <f t="shared" si="380"/>
        <v>theater</v>
      </c>
      <c r="R4033" t="str">
        <f t="shared" si="381"/>
        <v>plays</v>
      </c>
      <c r="S4033" s="9">
        <f t="shared" si="382"/>
        <v>41941.585231481484</v>
      </c>
      <c r="T4033" s="10">
        <f t="shared" si="38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8"/>
        <v>6.8287037037037033</v>
      </c>
      <c r="P4034">
        <f t="shared" si="379"/>
        <v>59</v>
      </c>
      <c r="Q4034" t="str">
        <f t="shared" si="380"/>
        <v>theater</v>
      </c>
      <c r="R4034" t="str">
        <f t="shared" si="381"/>
        <v>plays</v>
      </c>
      <c r="S4034" s="9">
        <f t="shared" si="382"/>
        <v>42293.809212962966</v>
      </c>
      <c r="T4034" s="10">
        <f t="shared" si="383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si="382"/>
        <v>42614.268796296295</v>
      </c>
      <c r="T4035" s="10">
        <f t="shared" si="38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ref="O4066:O4115" si="384">E4066/D4066*100</f>
        <v>19.25</v>
      </c>
      <c r="P4066">
        <f t="shared" ref="P4066:P4115" si="385">E4066/L4066</f>
        <v>64.166666666666671</v>
      </c>
      <c r="Q4066" t="str">
        <f t="shared" ref="Q4066:Q4115" si="386">LEFT(N4066,FIND("/",N4066)-1)</f>
        <v>theater</v>
      </c>
      <c r="R4066" t="str">
        <f t="shared" ref="R4066:R4115" si="387">RIGHT(N4066,LEN(N4066)-FIND("/",N4066))</f>
        <v>plays</v>
      </c>
      <c r="S4066" s="9">
        <f t="shared" ref="S4066:S4115" si="388">(((J4066/60)/60)/24)+DATE(1970,1,1)</f>
        <v>42093.588263888887</v>
      </c>
      <c r="T4066" s="10">
        <f t="shared" ref="T4066:T4115" si="389"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4"/>
        <v>0.67500000000000004</v>
      </c>
      <c r="P4067">
        <f t="shared" si="385"/>
        <v>6.75</v>
      </c>
      <c r="Q4067" t="str">
        <f t="shared" si="386"/>
        <v>theater</v>
      </c>
      <c r="R4067" t="str">
        <f t="shared" si="387"/>
        <v>plays</v>
      </c>
      <c r="S4067" s="9">
        <f t="shared" si="388"/>
        <v>41833.951516203706</v>
      </c>
      <c r="T4067" s="10">
        <f t="shared" si="38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4"/>
        <v>0.16666666666666669</v>
      </c>
      <c r="P4068">
        <f t="shared" si="385"/>
        <v>25</v>
      </c>
      <c r="Q4068" t="str">
        <f t="shared" si="386"/>
        <v>theater</v>
      </c>
      <c r="R4068" t="str">
        <f t="shared" si="387"/>
        <v>plays</v>
      </c>
      <c r="S4068" s="9">
        <f t="shared" si="388"/>
        <v>42479.039212962962</v>
      </c>
      <c r="T4068" s="10">
        <f t="shared" si="38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4"/>
        <v>60.9</v>
      </c>
      <c r="P4069">
        <f t="shared" si="385"/>
        <v>179.11764705882354</v>
      </c>
      <c r="Q4069" t="str">
        <f t="shared" si="386"/>
        <v>theater</v>
      </c>
      <c r="R4069" t="str">
        <f t="shared" si="387"/>
        <v>plays</v>
      </c>
      <c r="S4069" s="9">
        <f t="shared" si="388"/>
        <v>42235.117476851854</v>
      </c>
      <c r="T4069" s="10">
        <f t="shared" si="38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4"/>
        <v>1</v>
      </c>
      <c r="P4070">
        <f t="shared" si="385"/>
        <v>34.950000000000003</v>
      </c>
      <c r="Q4070" t="str">
        <f t="shared" si="386"/>
        <v>theater</v>
      </c>
      <c r="R4070" t="str">
        <f t="shared" si="387"/>
        <v>plays</v>
      </c>
      <c r="S4070" s="9">
        <f t="shared" si="388"/>
        <v>42718.963599537034</v>
      </c>
      <c r="T4070" s="10">
        <f t="shared" si="38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4"/>
        <v>34.4</v>
      </c>
      <c r="P4071">
        <f t="shared" si="385"/>
        <v>33.07692307692308</v>
      </c>
      <c r="Q4071" t="str">
        <f t="shared" si="386"/>
        <v>theater</v>
      </c>
      <c r="R4071" t="str">
        <f t="shared" si="387"/>
        <v>plays</v>
      </c>
      <c r="S4071" s="9">
        <f t="shared" si="388"/>
        <v>42022.661527777775</v>
      </c>
      <c r="T4071" s="10">
        <f t="shared" si="38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4"/>
        <v>16.5</v>
      </c>
      <c r="P4072">
        <f t="shared" si="385"/>
        <v>27.5</v>
      </c>
      <c r="Q4072" t="str">
        <f t="shared" si="386"/>
        <v>theater</v>
      </c>
      <c r="R4072" t="str">
        <f t="shared" si="387"/>
        <v>plays</v>
      </c>
      <c r="S4072" s="9">
        <f t="shared" si="388"/>
        <v>42031.666898148149</v>
      </c>
      <c r="T4072" s="10">
        <f t="shared" si="38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4"/>
        <v>0</v>
      </c>
      <c r="P4073" t="e">
        <f t="shared" si="385"/>
        <v>#DIV/0!</v>
      </c>
      <c r="Q4073" t="str">
        <f t="shared" si="386"/>
        <v>theater</v>
      </c>
      <c r="R4073" t="str">
        <f t="shared" si="387"/>
        <v>plays</v>
      </c>
      <c r="S4073" s="9">
        <f t="shared" si="388"/>
        <v>42700.804756944446</v>
      </c>
      <c r="T4073" s="10">
        <f t="shared" si="38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4"/>
        <v>0.4</v>
      </c>
      <c r="P4074">
        <f t="shared" si="385"/>
        <v>2</v>
      </c>
      <c r="Q4074" t="str">
        <f t="shared" si="386"/>
        <v>theater</v>
      </c>
      <c r="R4074" t="str">
        <f t="shared" si="387"/>
        <v>plays</v>
      </c>
      <c r="S4074" s="9">
        <f t="shared" si="388"/>
        <v>41812.77443287037</v>
      </c>
      <c r="T4074" s="10">
        <f t="shared" si="38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4"/>
        <v>1.0571428571428572</v>
      </c>
      <c r="P4075">
        <f t="shared" si="385"/>
        <v>18.5</v>
      </c>
      <c r="Q4075" t="str">
        <f t="shared" si="386"/>
        <v>theater</v>
      </c>
      <c r="R4075" t="str">
        <f t="shared" si="387"/>
        <v>plays</v>
      </c>
      <c r="S4075" s="9">
        <f t="shared" si="388"/>
        <v>42078.34520833334</v>
      </c>
      <c r="T4075" s="10">
        <f t="shared" si="38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4"/>
        <v>26.727272727272727</v>
      </c>
      <c r="P4076">
        <f t="shared" si="385"/>
        <v>35</v>
      </c>
      <c r="Q4076" t="str">
        <f t="shared" si="386"/>
        <v>theater</v>
      </c>
      <c r="R4076" t="str">
        <f t="shared" si="387"/>
        <v>plays</v>
      </c>
      <c r="S4076" s="9">
        <f t="shared" si="388"/>
        <v>42283.552951388891</v>
      </c>
      <c r="T4076" s="10">
        <f t="shared" si="38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4"/>
        <v>28.799999999999997</v>
      </c>
      <c r="P4077">
        <f t="shared" si="385"/>
        <v>44.307692307692307</v>
      </c>
      <c r="Q4077" t="str">
        <f t="shared" si="386"/>
        <v>theater</v>
      </c>
      <c r="R4077" t="str">
        <f t="shared" si="387"/>
        <v>plays</v>
      </c>
      <c r="S4077" s="9">
        <f t="shared" si="388"/>
        <v>41779.045937499999</v>
      </c>
      <c r="T4077" s="10">
        <f t="shared" si="38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4"/>
        <v>0</v>
      </c>
      <c r="P4078" t="e">
        <f t="shared" si="385"/>
        <v>#DIV/0!</v>
      </c>
      <c r="Q4078" t="str">
        <f t="shared" si="386"/>
        <v>theater</v>
      </c>
      <c r="R4078" t="str">
        <f t="shared" si="387"/>
        <v>plays</v>
      </c>
      <c r="S4078" s="9">
        <f t="shared" si="388"/>
        <v>41905.795706018522</v>
      </c>
      <c r="T4078" s="10">
        <f t="shared" si="38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4"/>
        <v>8.9</v>
      </c>
      <c r="P4079">
        <f t="shared" si="385"/>
        <v>222.5</v>
      </c>
      <c r="Q4079" t="str">
        <f t="shared" si="386"/>
        <v>theater</v>
      </c>
      <c r="R4079" t="str">
        <f t="shared" si="387"/>
        <v>plays</v>
      </c>
      <c r="S4079" s="9">
        <f t="shared" si="388"/>
        <v>42695.7105787037</v>
      </c>
      <c r="T4079" s="10">
        <f t="shared" si="38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4"/>
        <v>0</v>
      </c>
      <c r="P4080" t="e">
        <f t="shared" si="385"/>
        <v>#DIV/0!</v>
      </c>
      <c r="Q4080" t="str">
        <f t="shared" si="386"/>
        <v>theater</v>
      </c>
      <c r="R4080" t="str">
        <f t="shared" si="387"/>
        <v>plays</v>
      </c>
      <c r="S4080" s="9">
        <f t="shared" si="388"/>
        <v>42732.787523148145</v>
      </c>
      <c r="T4080" s="10">
        <f t="shared" si="38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4"/>
        <v>0.16666666666666669</v>
      </c>
      <c r="P4081">
        <f t="shared" si="385"/>
        <v>5</v>
      </c>
      <c r="Q4081" t="str">
        <f t="shared" si="386"/>
        <v>theater</v>
      </c>
      <c r="R4081" t="str">
        <f t="shared" si="387"/>
        <v>plays</v>
      </c>
      <c r="S4081" s="9">
        <f t="shared" si="388"/>
        <v>42510.938900462963</v>
      </c>
      <c r="T4081" s="10">
        <f t="shared" si="38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4"/>
        <v>0</v>
      </c>
      <c r="P4082" t="e">
        <f t="shared" si="385"/>
        <v>#DIV/0!</v>
      </c>
      <c r="Q4082" t="str">
        <f t="shared" si="386"/>
        <v>theater</v>
      </c>
      <c r="R4082" t="str">
        <f t="shared" si="387"/>
        <v>plays</v>
      </c>
      <c r="S4082" s="9">
        <f t="shared" si="388"/>
        <v>42511.698101851856</v>
      </c>
      <c r="T4082" s="10">
        <f t="shared" si="38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4"/>
        <v>15.737410071942445</v>
      </c>
      <c r="P4083">
        <f t="shared" si="385"/>
        <v>29.166666666666668</v>
      </c>
      <c r="Q4083" t="str">
        <f t="shared" si="386"/>
        <v>theater</v>
      </c>
      <c r="R4083" t="str">
        <f t="shared" si="387"/>
        <v>plays</v>
      </c>
      <c r="S4083" s="9">
        <f t="shared" si="388"/>
        <v>42041.581307870365</v>
      </c>
      <c r="T4083" s="10">
        <f t="shared" si="38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4"/>
        <v>2</v>
      </c>
      <c r="P4084">
        <f t="shared" si="385"/>
        <v>1.5</v>
      </c>
      <c r="Q4084" t="str">
        <f t="shared" si="386"/>
        <v>theater</v>
      </c>
      <c r="R4084" t="str">
        <f t="shared" si="387"/>
        <v>plays</v>
      </c>
      <c r="S4084" s="9">
        <f t="shared" si="388"/>
        <v>42307.189270833333</v>
      </c>
      <c r="T4084" s="10">
        <f t="shared" si="38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4"/>
        <v>21.685714285714287</v>
      </c>
      <c r="P4085">
        <f t="shared" si="385"/>
        <v>126.5</v>
      </c>
      <c r="Q4085" t="str">
        <f t="shared" si="386"/>
        <v>theater</v>
      </c>
      <c r="R4085" t="str">
        <f t="shared" si="387"/>
        <v>plays</v>
      </c>
      <c r="S4085" s="9">
        <f t="shared" si="388"/>
        <v>42353.761759259258</v>
      </c>
      <c r="T4085" s="10">
        <f t="shared" si="38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4"/>
        <v>0.33333333333333337</v>
      </c>
      <c r="P4086">
        <f t="shared" si="385"/>
        <v>10</v>
      </c>
      <c r="Q4086" t="str">
        <f t="shared" si="386"/>
        <v>theater</v>
      </c>
      <c r="R4086" t="str">
        <f t="shared" si="387"/>
        <v>plays</v>
      </c>
      <c r="S4086" s="9">
        <f t="shared" si="388"/>
        <v>42622.436412037037</v>
      </c>
      <c r="T4086" s="10">
        <f t="shared" si="38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4"/>
        <v>0.2857142857142857</v>
      </c>
      <c r="P4087">
        <f t="shared" si="385"/>
        <v>10</v>
      </c>
      <c r="Q4087" t="str">
        <f t="shared" si="386"/>
        <v>theater</v>
      </c>
      <c r="R4087" t="str">
        <f t="shared" si="387"/>
        <v>plays</v>
      </c>
      <c r="S4087" s="9">
        <f t="shared" si="388"/>
        <v>42058.603877314818</v>
      </c>
      <c r="T4087" s="10">
        <f t="shared" si="38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4"/>
        <v>4.7</v>
      </c>
      <c r="P4088">
        <f t="shared" si="385"/>
        <v>9.4</v>
      </c>
      <c r="Q4088" t="str">
        <f t="shared" si="386"/>
        <v>theater</v>
      </c>
      <c r="R4088" t="str">
        <f t="shared" si="387"/>
        <v>plays</v>
      </c>
      <c r="S4088" s="9">
        <f t="shared" si="388"/>
        <v>42304.940960648149</v>
      </c>
      <c r="T4088" s="10">
        <f t="shared" si="38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4"/>
        <v>0</v>
      </c>
      <c r="P4089" t="e">
        <f t="shared" si="385"/>
        <v>#DIV/0!</v>
      </c>
      <c r="Q4089" t="str">
        <f t="shared" si="386"/>
        <v>theater</v>
      </c>
      <c r="R4089" t="str">
        <f t="shared" si="387"/>
        <v>plays</v>
      </c>
      <c r="S4089" s="9">
        <f t="shared" si="388"/>
        <v>42538.742893518516</v>
      </c>
      <c r="T4089" s="10">
        <f t="shared" si="38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4"/>
        <v>10.8</v>
      </c>
      <c r="P4090">
        <f t="shared" si="385"/>
        <v>72</v>
      </c>
      <c r="Q4090" t="str">
        <f t="shared" si="386"/>
        <v>theater</v>
      </c>
      <c r="R4090" t="str">
        <f t="shared" si="387"/>
        <v>plays</v>
      </c>
      <c r="S4090" s="9">
        <f t="shared" si="388"/>
        <v>41990.612546296295</v>
      </c>
      <c r="T4090" s="10">
        <f t="shared" si="38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4"/>
        <v>4.8</v>
      </c>
      <c r="P4091">
        <f t="shared" si="385"/>
        <v>30</v>
      </c>
      <c r="Q4091" t="str">
        <f t="shared" si="386"/>
        <v>theater</v>
      </c>
      <c r="R4091" t="str">
        <f t="shared" si="387"/>
        <v>plays</v>
      </c>
      <c r="S4091" s="9">
        <f t="shared" si="388"/>
        <v>42122.732499999998</v>
      </c>
      <c r="T4091" s="10">
        <f t="shared" si="38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4"/>
        <v>3.2</v>
      </c>
      <c r="P4092">
        <f t="shared" si="385"/>
        <v>10.666666666666666</v>
      </c>
      <c r="Q4092" t="str">
        <f t="shared" si="386"/>
        <v>theater</v>
      </c>
      <c r="R4092" t="str">
        <f t="shared" si="387"/>
        <v>plays</v>
      </c>
      <c r="S4092" s="9">
        <f t="shared" si="388"/>
        <v>42209.67288194444</v>
      </c>
      <c r="T4092" s="10">
        <f t="shared" si="38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4"/>
        <v>12.75</v>
      </c>
      <c r="P4093">
        <f t="shared" si="385"/>
        <v>25.5</v>
      </c>
      <c r="Q4093" t="str">
        <f t="shared" si="386"/>
        <v>theater</v>
      </c>
      <c r="R4093" t="str">
        <f t="shared" si="387"/>
        <v>plays</v>
      </c>
      <c r="S4093" s="9">
        <f t="shared" si="388"/>
        <v>41990.506377314814</v>
      </c>
      <c r="T4093" s="10">
        <f t="shared" si="38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4"/>
        <v>1.8181818181818181E-2</v>
      </c>
      <c r="P4094">
        <f t="shared" si="385"/>
        <v>20</v>
      </c>
      <c r="Q4094" t="str">
        <f t="shared" si="386"/>
        <v>theater</v>
      </c>
      <c r="R4094" t="str">
        <f t="shared" si="387"/>
        <v>plays</v>
      </c>
      <c r="S4094" s="9">
        <f t="shared" si="388"/>
        <v>42039.194988425923</v>
      </c>
      <c r="T4094" s="10">
        <f t="shared" si="38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4"/>
        <v>2.4</v>
      </c>
      <c r="P4095">
        <f t="shared" si="385"/>
        <v>15</v>
      </c>
      <c r="Q4095" t="str">
        <f t="shared" si="386"/>
        <v>theater</v>
      </c>
      <c r="R4095" t="str">
        <f t="shared" si="387"/>
        <v>plays</v>
      </c>
      <c r="S4095" s="9">
        <f t="shared" si="388"/>
        <v>42178.815891203703</v>
      </c>
      <c r="T4095" s="10">
        <f t="shared" si="38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4"/>
        <v>36.5</v>
      </c>
      <c r="P4096">
        <f t="shared" si="385"/>
        <v>91.25</v>
      </c>
      <c r="Q4096" t="str">
        <f t="shared" si="386"/>
        <v>theater</v>
      </c>
      <c r="R4096" t="str">
        <f t="shared" si="387"/>
        <v>plays</v>
      </c>
      <c r="S4096" s="9">
        <f t="shared" si="388"/>
        <v>41890.086805555555</v>
      </c>
      <c r="T4096" s="10">
        <f t="shared" si="38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4"/>
        <v>2.666666666666667</v>
      </c>
      <c r="P4097">
        <f t="shared" si="385"/>
        <v>800</v>
      </c>
      <c r="Q4097" t="str">
        <f t="shared" si="386"/>
        <v>theater</v>
      </c>
      <c r="R4097" t="str">
        <f t="shared" si="387"/>
        <v>plays</v>
      </c>
      <c r="S4097" s="9">
        <f t="shared" si="388"/>
        <v>42693.031828703708</v>
      </c>
      <c r="T4097" s="10">
        <f t="shared" si="38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4"/>
        <v>11.428571428571429</v>
      </c>
      <c r="P4098">
        <f t="shared" si="385"/>
        <v>80</v>
      </c>
      <c r="Q4098" t="str">
        <f t="shared" si="386"/>
        <v>theater</v>
      </c>
      <c r="R4098" t="str">
        <f t="shared" si="387"/>
        <v>plays</v>
      </c>
      <c r="S4098" s="9">
        <f t="shared" si="388"/>
        <v>42750.530312499999</v>
      </c>
      <c r="T4098" s="10">
        <f t="shared" si="38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9">
        <f t="shared" si="388"/>
        <v>42344.824502314819</v>
      </c>
      <c r="T4099" s="10">
        <f t="shared" si="38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10">
        <f t="shared" si="389"/>
        <v>42377.273611111115</v>
      </c>
    </row>
  </sheetData>
  <autoFilter ref="A1:T4115" xr:uid="{E0F6C068-8C75-1543-BBB2-B5B571C5FF97}"/>
  <conditionalFormatting sqref="F1:F1048576">
    <cfRule type="cellIs" dxfId="11" priority="7" operator="equal">
      <formula>"failed"</formula>
    </cfRule>
    <cfRule type="cellIs" dxfId="10" priority="6" operator="equal">
      <formula>"successful"</formula>
    </cfRule>
    <cfRule type="cellIs" dxfId="9" priority="5" operator="equal">
      <formula>"live"</formula>
    </cfRule>
    <cfRule type="cellIs" dxfId="8" priority="4" operator="equal">
      <formula>"canceled"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FB7D7D"/>
        <color theme="9" tint="0.59999389629810485"/>
        <color theme="4" tint="0.59999389629810485"/>
      </colorScale>
    </cfRule>
  </conditionalFormatting>
  <conditionalFormatting sqref="P411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17A23-3857-3547-BF5C-AF631C257E2D}">
  <sheetPr codeName="Sheet2"/>
  <dimension ref="A1:F14"/>
  <sheetViews>
    <sheetView zoomScale="131" workbookViewId="0">
      <selection activeCell="D26" sqref="D26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8.1640625" bestFit="1" customWidth="1"/>
    <col min="8" max="8" width="12.33203125" bestFit="1" customWidth="1"/>
    <col min="9" max="9" width="8.1640625" bestFit="1" customWidth="1"/>
    <col min="10" max="10" width="16.6640625" bestFit="1" customWidth="1"/>
    <col min="11" max="11" width="12.33203125" bestFit="1" customWidth="1"/>
  </cols>
  <sheetData>
    <row r="1" spans="1:6" x14ac:dyDescent="0.2">
      <c r="A1" s="5" t="s">
        <v>8223</v>
      </c>
      <c r="B1" t="s">
        <v>8321</v>
      </c>
    </row>
    <row r="3" spans="1:6" x14ac:dyDescent="0.2">
      <c r="A3" s="5" t="s">
        <v>8323</v>
      </c>
      <c r="B3" s="5" t="s">
        <v>8322</v>
      </c>
    </row>
    <row r="4" spans="1:6" x14ac:dyDescent="0.2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3EC9-311E-8644-867E-EFB72B696538}">
  <sheetPr codeName="Sheet3"/>
  <dimension ref="A1:F47"/>
  <sheetViews>
    <sheetView zoomScale="110" zoomScaleNormal="110" workbookViewId="0">
      <selection activeCell="E4" sqref="E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</cols>
  <sheetData>
    <row r="1" spans="1:6" x14ac:dyDescent="0.2">
      <c r="A1" s="5" t="s">
        <v>8308</v>
      </c>
      <c r="B1" t="s">
        <v>8321</v>
      </c>
    </row>
    <row r="2" spans="1:6" x14ac:dyDescent="0.2">
      <c r="A2" s="5" t="s">
        <v>8223</v>
      </c>
      <c r="B2" t="s">
        <v>8321</v>
      </c>
    </row>
    <row r="4" spans="1:6" x14ac:dyDescent="0.2">
      <c r="A4" s="5" t="s">
        <v>8323</v>
      </c>
      <c r="B4" s="5" t="s">
        <v>8322</v>
      </c>
    </row>
    <row r="5" spans="1:6" x14ac:dyDescent="0.2">
      <c r="A5" s="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6" t="s">
        <v>8324</v>
      </c>
      <c r="B6" s="7"/>
      <c r="C6" s="7"/>
      <c r="D6" s="7">
        <v>100</v>
      </c>
      <c r="E6" s="7"/>
      <c r="F6" s="7">
        <v>100</v>
      </c>
    </row>
    <row r="7" spans="1:6" x14ac:dyDescent="0.2">
      <c r="A7" s="6" t="s">
        <v>8325</v>
      </c>
      <c r="B7" s="7"/>
      <c r="C7" s="7"/>
      <c r="D7" s="7"/>
      <c r="E7" s="7">
        <v>20</v>
      </c>
      <c r="F7" s="7">
        <v>20</v>
      </c>
    </row>
    <row r="8" spans="1:6" x14ac:dyDescent="0.2">
      <c r="A8" s="6" t="s">
        <v>8326</v>
      </c>
      <c r="B8" s="7"/>
      <c r="C8" s="7"/>
      <c r="D8" s="7"/>
      <c r="E8" s="7">
        <v>24</v>
      </c>
      <c r="F8" s="7">
        <v>24</v>
      </c>
    </row>
    <row r="9" spans="1:6" x14ac:dyDescent="0.2">
      <c r="A9" s="6" t="s">
        <v>8327</v>
      </c>
      <c r="B9" s="7"/>
      <c r="C9" s="7"/>
      <c r="D9" s="7">
        <v>40</v>
      </c>
      <c r="E9" s="7"/>
      <c r="F9" s="7">
        <v>40</v>
      </c>
    </row>
    <row r="10" spans="1:6" x14ac:dyDescent="0.2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8330</v>
      </c>
      <c r="B12" s="7"/>
      <c r="C12" s="7"/>
      <c r="D12" s="7">
        <v>80</v>
      </c>
      <c r="E12" s="7"/>
      <c r="F12" s="7">
        <v>80</v>
      </c>
    </row>
    <row r="13" spans="1:6" x14ac:dyDescent="0.2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8332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6" t="s">
        <v>8333</v>
      </c>
      <c r="B15" s="7"/>
      <c r="C15" s="7"/>
      <c r="D15" s="7">
        <v>40</v>
      </c>
      <c r="E15" s="7"/>
      <c r="F15" s="7">
        <v>40</v>
      </c>
    </row>
    <row r="16" spans="1:6" x14ac:dyDescent="0.2">
      <c r="A16" s="6" t="s">
        <v>8334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6" t="s">
        <v>8335</v>
      </c>
      <c r="B17" s="7"/>
      <c r="C17" s="7"/>
      <c r="D17" s="7">
        <v>20</v>
      </c>
      <c r="E17" s="7"/>
      <c r="F17" s="7">
        <v>20</v>
      </c>
    </row>
    <row r="18" spans="1:6" x14ac:dyDescent="0.2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8337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6" t="s">
        <v>8338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6" t="s">
        <v>8339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8341</v>
      </c>
      <c r="B23" s="7"/>
      <c r="C23" s="7"/>
      <c r="D23" s="7">
        <v>40</v>
      </c>
      <c r="E23" s="7"/>
      <c r="F23" s="7">
        <v>40</v>
      </c>
    </row>
    <row r="24" spans="1:6" x14ac:dyDescent="0.2">
      <c r="A24" s="6" t="s">
        <v>8342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8345</v>
      </c>
      <c r="B27" s="7"/>
      <c r="C27" s="7"/>
      <c r="D27" s="7">
        <v>20</v>
      </c>
      <c r="E27" s="7"/>
      <c r="F27" s="7">
        <v>20</v>
      </c>
    </row>
    <row r="28" spans="1:6" x14ac:dyDescent="0.2">
      <c r="A28" s="6" t="s">
        <v>8346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6" t="s">
        <v>8347</v>
      </c>
      <c r="B29" s="7"/>
      <c r="C29" s="7"/>
      <c r="D29" s="7">
        <v>20</v>
      </c>
      <c r="E29" s="7"/>
      <c r="F29" s="7">
        <v>20</v>
      </c>
    </row>
    <row r="30" spans="1:6" x14ac:dyDescent="0.2">
      <c r="A30" s="6" t="s">
        <v>8348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8351</v>
      </c>
      <c r="B33" s="7"/>
      <c r="C33" s="7"/>
      <c r="D33" s="7">
        <v>20</v>
      </c>
      <c r="E33" s="7"/>
      <c r="F33" s="7">
        <v>20</v>
      </c>
    </row>
    <row r="34" spans="1:6" x14ac:dyDescent="0.2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8353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6" t="s">
        <v>8356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6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8360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6" t="s">
        <v>8361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6" t="s">
        <v>8362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6" t="s">
        <v>8363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6" t="s">
        <v>8364</v>
      </c>
      <c r="B46" s="7"/>
      <c r="C46" s="7"/>
      <c r="D46" s="7"/>
      <c r="E46" s="7">
        <v>20</v>
      </c>
      <c r="F46" s="7">
        <v>20</v>
      </c>
    </row>
    <row r="47" spans="1:6" x14ac:dyDescent="0.2">
      <c r="A47" s="6" t="s">
        <v>8320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A304E-D053-3A45-8CB1-858720366144}">
  <sheetPr codeName="Sheet4"/>
  <dimension ref="A1:E18"/>
  <sheetViews>
    <sheetView zoomScale="140" workbookViewId="0">
      <selection activeCell="D4" sqref="D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5" t="s">
        <v>8308</v>
      </c>
      <c r="B1" t="s">
        <v>8321</v>
      </c>
    </row>
    <row r="2" spans="1:5" x14ac:dyDescent="0.2">
      <c r="A2" s="5" t="s">
        <v>8379</v>
      </c>
      <c r="B2" t="s">
        <v>8321</v>
      </c>
    </row>
    <row r="4" spans="1:5" x14ac:dyDescent="0.2">
      <c r="A4" s="5" t="s">
        <v>8323</v>
      </c>
      <c r="B4" s="5" t="s">
        <v>8322</v>
      </c>
    </row>
    <row r="5" spans="1:5" x14ac:dyDescent="0.2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8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8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8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8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8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8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8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8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8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8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8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8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8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7DF0-5406-7A4A-8479-F53BF5BC4863}">
  <sheetPr codeName="Sheet6"/>
  <dimension ref="A1:H13"/>
  <sheetViews>
    <sheetView zoomScale="117" zoomScaleNormal="210" workbookViewId="0">
      <selection activeCell="C9" sqref="C9"/>
    </sheetView>
  </sheetViews>
  <sheetFormatPr baseColWidth="10" defaultRowHeight="15" x14ac:dyDescent="0.2"/>
  <cols>
    <col min="1" max="1" width="24.3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COUNTIFS('Kickstart Data'!F:F, "SUCCESSFUL",'Kickstart Data'!D:D, "&lt;1000")</f>
        <v>322</v>
      </c>
      <c r="C2">
        <f>COUNTIFS('Kickstart Data'!F:F,"FAILED", 'Kickstart Data'!D:D, "&lt;1000")</f>
        <v>113</v>
      </c>
      <c r="D2">
        <f>COUNTIFS('Kickstart Data'!F:F,"CANCELED",'Kickstart Data'!D:D,"&lt;1000")</f>
        <v>18</v>
      </c>
      <c r="E2">
        <f>B2+C2+D2</f>
        <v>453</v>
      </c>
      <c r="F2" s="11">
        <f>ROUND(B2/E2,2)</f>
        <v>0.71</v>
      </c>
      <c r="G2" s="11">
        <f>ROUND(C2/E2,2)</f>
        <v>0.25</v>
      </c>
      <c r="H2" s="11">
        <f>ROUND(D2/E2,2)</f>
        <v>0.04</v>
      </c>
    </row>
    <row r="3" spans="1:8" x14ac:dyDescent="0.2">
      <c r="A3" t="s">
        <v>8389</v>
      </c>
      <c r="B3">
        <f>COUNTIFS('Kickstart Data'!F:F, "SUCCESSFUL",'Kickstart Data'!D:D, "&gt;=1000",'Kickstart Data'!D:D, "&lt;=4999")</f>
        <v>932</v>
      </c>
      <c r="C3">
        <f>COUNTIFS('Kickstart Data'!F:F,"FAILED", 'Kickstart Data'!D:D, "&gt;=1000",'Kickstart Data'!D:D, "&lt;=4999")</f>
        <v>420</v>
      </c>
      <c r="D3">
        <f>COUNTIFS('Kickstart Data'!F:F,"CANCELED",'Kickstart Data'!D:D,"&gt;=1000",'Kickstart Data'!D:D,"&lt;=4999")</f>
        <v>60</v>
      </c>
      <c r="E3">
        <f t="shared" ref="E3:E13" si="0">B3+C3+D3</f>
        <v>1412</v>
      </c>
      <c r="F3" s="11">
        <f t="shared" ref="F3:F13" si="1">ROUND(B3/E3,2)</f>
        <v>0.66</v>
      </c>
      <c r="G3" s="11">
        <f t="shared" ref="G3:G13" si="2">ROUND(C3/E3,2)</f>
        <v>0.3</v>
      </c>
      <c r="H3" s="11">
        <f t="shared" ref="H3:H13" si="3">ROUND(D3/E3,2)</f>
        <v>0.04</v>
      </c>
    </row>
    <row r="4" spans="1:8" x14ac:dyDescent="0.2">
      <c r="A4" t="s">
        <v>8390</v>
      </c>
      <c r="B4">
        <f>COUNTIFS('Kickstart Data'!F:F, "SUCCESSFUL",'Kickstart Data'!D:D, "&gt;=5000",'Kickstart Data'!D:D, "&lt;=9999")</f>
        <v>381</v>
      </c>
      <c r="C4">
        <f>COUNTIFS('Kickstart Data'!F:F,"FAILED", 'Kickstart Data'!D:D, "&gt;=5000",'Kickstart Data'!D:D, "&lt;=9999")</f>
        <v>283</v>
      </c>
      <c r="D4">
        <f>COUNTIFS('Kickstart Data'!F:F,"CANCELED",'Kickstart Data'!D:D,"&gt;=5000",'Kickstart Data'!D:D,"&lt;=9999")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2">
      <c r="A5" t="s">
        <v>8391</v>
      </c>
      <c r="B5">
        <f>COUNTIFS('Kickstart Data'!F:F, "SUCCESSFUL",'Kickstart Data'!D:D, "&gt;=10000",'Kickstart Data'!D:D, "&lt;=14999")</f>
        <v>168</v>
      </c>
      <c r="C5">
        <f>COUNTIFS('Kickstart Data'!F:F,"FAILED", 'Kickstart Data'!D:D, "&gt;=10000",'Kickstart Data'!D:D, "&lt;=14999")</f>
        <v>144</v>
      </c>
      <c r="D5">
        <f>COUNTIFS('Kickstart Data'!F:F,"CANCELED",'Kickstart Data'!D:D,"&gt;=10000",'Kickstart Data'!D:D,"&lt;=14999")</f>
        <v>40</v>
      </c>
      <c r="E5">
        <f t="shared" si="0"/>
        <v>352</v>
      </c>
      <c r="F5" s="11">
        <f>ROUND(B5/E5,2)</f>
        <v>0.48</v>
      </c>
      <c r="G5" s="11">
        <f t="shared" si="2"/>
        <v>0.41</v>
      </c>
      <c r="H5" s="11">
        <f t="shared" si="3"/>
        <v>0.11</v>
      </c>
    </row>
    <row r="6" spans="1:8" x14ac:dyDescent="0.2">
      <c r="A6" t="s">
        <v>8392</v>
      </c>
      <c r="B6">
        <f>COUNTIFS('Kickstart Data'!F:F, "SUCCESSFUL",'Kickstart Data'!D:D, "&gt;=15000",'Kickstart Data'!D:D, "&lt;=19999")</f>
        <v>94</v>
      </c>
      <c r="C6">
        <f>COUNTIFS('Kickstart Data'!F:F,"FAILED", 'Kickstart Data'!D:D, "&gt;=15000",'Kickstart Data'!D:D, "&lt;=19999")</f>
        <v>90</v>
      </c>
      <c r="D6">
        <f>COUNTIFS('Kickstart Data'!F:F,"CANCELED",'Kickstart Data'!D:D,"&gt;=15000",'Kickstart Data'!D:D,"&lt;=19999")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2">
      <c r="A7" t="s">
        <v>8393</v>
      </c>
      <c r="B7">
        <f>COUNTIFS('Kickstart Data'!F:F, "SUCCESSFUL",'Kickstart Data'!D:D, "&gt;=20000",'Kickstart Data'!D:D, "&lt;=24999")</f>
        <v>62</v>
      </c>
      <c r="C7">
        <f>COUNTIFS('Kickstart Data'!F:F,"FAILED", 'Kickstart Data'!D:D, "&gt;=20000",'Kickstart Data'!D:D, "&lt;=24999")</f>
        <v>72</v>
      </c>
      <c r="D7">
        <f>COUNTIFS('Kickstart Data'!F:F,"CANCELED",'Kickstart Data'!D:D,"&gt;=20000",'Kickstart Data'!D:D,"&lt;=24999")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2">
      <c r="A8" t="s">
        <v>8394</v>
      </c>
      <c r="B8">
        <f>COUNTIFS('Kickstart Data'!F:F, "SUCCESSFUL",'Kickstart Data'!D:D, "&gt;=25000",'Kickstart Data'!D:D, "&lt;=29999")</f>
        <v>55</v>
      </c>
      <c r="C8">
        <f>COUNTIFS('Kickstart Data'!F:F,"FAILED", 'Kickstart Data'!D:D, "&gt;=25000",'Kickstart Data'!D:D, "&lt;=29999")</f>
        <v>64</v>
      </c>
      <c r="D8">
        <f>COUNTIFS('Kickstart Data'!F:F,"CANCELED",'Kickstart Data'!D:D,"&gt;=25000",'Kickstart Data'!D:D,"&lt;=29999")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2">
      <c r="A9" t="s">
        <v>8395</v>
      </c>
      <c r="B9">
        <f>COUNTIFS('Kickstart Data'!F:F, "SUCCESSFUL",'Kickstart Data'!D:D, "&gt;=30000",'Kickstart Data'!D:D, "&lt;=34999")</f>
        <v>32</v>
      </c>
      <c r="C9">
        <f>COUNTIFS('Kickstart Data'!F:F,"FAILED", 'Kickstart Data'!D:D, "&gt;=30000",'Kickstart Data'!D:D, "&lt;=34999")</f>
        <v>37</v>
      </c>
      <c r="D9">
        <f>COUNTIFS('Kickstart Data'!F:F,"CANCELED",'Kickstart Data'!D:D,"&gt;=30000",'Kickstart Data'!D:D,"&lt;=34999")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2">
      <c r="A10" t="s">
        <v>8396</v>
      </c>
      <c r="B10">
        <f>COUNTIFS('Kickstart Data'!F:F, "SUCCESSFUL",'Kickstart Data'!D:D, "&gt;=35000",'Kickstart Data'!D:D, "&lt;=39999")</f>
        <v>26</v>
      </c>
      <c r="C10">
        <f>COUNTIFS('Kickstart Data'!F:F,"FAILED", 'Kickstart Data'!D:D, "&gt;=35000",'Kickstart Data'!D:D, "&lt;=39999")</f>
        <v>22</v>
      </c>
      <c r="D10">
        <f>COUNTIFS('Kickstart Data'!F:F,"CANCELED",'Kickstart Data'!D:D,"&gt;=35000",'Kickstart Data'!D:D,"&lt;=39999")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2">
      <c r="A11" t="s">
        <v>8397</v>
      </c>
      <c r="B11">
        <f>COUNTIFS('Kickstart Data'!F:F, "SUCCESSFUL",'Kickstart Data'!D:D, "&gt;=40000",'Kickstart Data'!D:D, "&lt;=44999")</f>
        <v>21</v>
      </c>
      <c r="C11">
        <f>COUNTIFS('Kickstart Data'!F:F,"FAILED", 'Kickstart Data'!D:D, "&gt;=40000",'Kickstart Data'!D:D, "&lt;=44999")</f>
        <v>16</v>
      </c>
      <c r="D11">
        <f>COUNTIFS('Kickstart Data'!F:F,"CANCELED",'Kickstart Data'!D:D,"&gt;=40000",'Kickstart Data'!D:D,"&lt;=44999")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2">
      <c r="A12" t="s">
        <v>8398</v>
      </c>
      <c r="B12">
        <f>COUNTIFS('Kickstart Data'!F:F, "SUCCESSFUL",'Kickstart Data'!D:D, "&gt;=45000",'Kickstart Data'!D:D, "&lt;=49999")</f>
        <v>6</v>
      </c>
      <c r="C12">
        <f>COUNTIFS('Kickstart Data'!F:F,"FAILED", 'Kickstart Data'!D:D, "&gt;=45000",'Kickstart Data'!D:D, "&lt;=49999")</f>
        <v>11</v>
      </c>
      <c r="D12">
        <f>COUNTIFS('Kickstart Data'!F:F,"CANCELED",'Kickstart Data'!D:D,"&gt;=45000",'Kickstart Data'!D:D,"&lt;=49999")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2">
      <c r="A13" t="s">
        <v>8399</v>
      </c>
      <c r="B13">
        <f>COUNTIFS('Kickstart Data'!F:F, "SUCCESSFUL",'Kickstart Data'!D:D, "&gt;=50000")</f>
        <v>86</v>
      </c>
      <c r="C13">
        <f>COUNTIFS('Kickstart Data'!F:F,"FAILED", 'Kickstart Data'!D:D, "&gt;=50000")</f>
        <v>258</v>
      </c>
      <c r="D13">
        <f>COUNTIFS('Kickstart Data'!F:F,"CANCELED",'Kickstart Data'!D:D,"&gt;=50000")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F14F-1430-F443-8554-0D82CA66806D}">
  <sheetPr codeName="Sheet7"/>
  <dimension ref="A1:H2186"/>
  <sheetViews>
    <sheetView tabSelected="1" zoomScale="140" zoomScaleNormal="140" workbookViewId="0">
      <selection activeCell="H6" sqref="H6"/>
    </sheetView>
  </sheetViews>
  <sheetFormatPr baseColWidth="10" defaultRowHeight="15" x14ac:dyDescent="0.2"/>
  <cols>
    <col min="1" max="1" width="18.33203125" style="12" customWidth="1"/>
    <col min="2" max="2" width="25" style="12" customWidth="1"/>
    <col min="3" max="3" width="30.33203125" style="12" customWidth="1"/>
    <col min="4" max="4" width="24.6640625" style="12" customWidth="1"/>
    <col min="5" max="5" width="10.83203125" style="12"/>
    <col min="6" max="6" width="16.5" style="12" customWidth="1"/>
    <col min="7" max="16384" width="10.83203125" style="12"/>
  </cols>
  <sheetData>
    <row r="1" spans="1:8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8" x14ac:dyDescent="0.2">
      <c r="A2" s="12" t="s">
        <v>8219</v>
      </c>
      <c r="B2" s="12">
        <v>182</v>
      </c>
      <c r="C2" s="12" t="s">
        <v>8221</v>
      </c>
      <c r="D2" s="12">
        <v>0</v>
      </c>
    </row>
    <row r="3" spans="1:8" ht="16" thickBot="1" x14ac:dyDescent="0.25">
      <c r="A3" s="12" t="s">
        <v>8219</v>
      </c>
      <c r="B3" s="12">
        <v>79</v>
      </c>
      <c r="C3" s="12" t="s">
        <v>8221</v>
      </c>
      <c r="D3" s="12">
        <v>1</v>
      </c>
    </row>
    <row r="4" spans="1:8" x14ac:dyDescent="0.2">
      <c r="A4" s="12" t="s">
        <v>8219</v>
      </c>
      <c r="B4" s="12">
        <v>35</v>
      </c>
      <c r="C4" s="12" t="s">
        <v>8221</v>
      </c>
      <c r="D4" s="12">
        <v>10</v>
      </c>
      <c r="F4" s="14"/>
      <c r="G4" s="20" t="s">
        <v>8406</v>
      </c>
      <c r="H4" s="21" t="s">
        <v>8407</v>
      </c>
    </row>
    <row r="5" spans="1:8" x14ac:dyDescent="0.2">
      <c r="A5" s="12" t="s">
        <v>8219</v>
      </c>
      <c r="B5" s="12">
        <v>150</v>
      </c>
      <c r="C5" s="12" t="s">
        <v>8221</v>
      </c>
      <c r="D5" s="12">
        <v>0</v>
      </c>
      <c r="F5" s="15" t="s">
        <v>8401</v>
      </c>
      <c r="G5" s="13">
        <f>AVERAGE(B:B)</f>
        <v>194.42517162471395</v>
      </c>
      <c r="H5" s="16">
        <f>AVERAGE(D:D)</f>
        <v>17.709803921568628</v>
      </c>
    </row>
    <row r="6" spans="1:8" x14ac:dyDescent="0.2">
      <c r="A6" s="12" t="s">
        <v>8219</v>
      </c>
      <c r="B6" s="12">
        <v>284</v>
      </c>
      <c r="C6" s="12" t="s">
        <v>8221</v>
      </c>
      <c r="D6" s="12">
        <v>7</v>
      </c>
      <c r="F6" s="15" t="s">
        <v>8402</v>
      </c>
      <c r="G6" s="13">
        <f>MEDIAN(B:B)</f>
        <v>62</v>
      </c>
      <c r="H6" s="16">
        <f>MEDIAN(D:D)</f>
        <v>4</v>
      </c>
    </row>
    <row r="7" spans="1:8" x14ac:dyDescent="0.2">
      <c r="A7" s="12" t="s">
        <v>8219</v>
      </c>
      <c r="B7" s="12">
        <v>47</v>
      </c>
      <c r="C7" s="12" t="s">
        <v>8221</v>
      </c>
      <c r="D7" s="12">
        <v>0</v>
      </c>
      <c r="F7" s="15" t="s">
        <v>8403</v>
      </c>
      <c r="G7" s="13">
        <f>MIN(B:B)</f>
        <v>1</v>
      </c>
      <c r="H7" s="16">
        <f>MIN(D:D)</f>
        <v>0</v>
      </c>
    </row>
    <row r="8" spans="1:8" x14ac:dyDescent="0.2">
      <c r="A8" s="12" t="s">
        <v>8219</v>
      </c>
      <c r="B8" s="12">
        <v>58</v>
      </c>
      <c r="C8" s="12" t="s">
        <v>8221</v>
      </c>
      <c r="D8" s="12">
        <v>1</v>
      </c>
      <c r="F8" s="15" t="s">
        <v>8404</v>
      </c>
      <c r="G8" s="13">
        <f>MAX(B:B)</f>
        <v>26457</v>
      </c>
      <c r="H8" s="16">
        <f>MAX(D:D)</f>
        <v>1293</v>
      </c>
    </row>
    <row r="9" spans="1:8" x14ac:dyDescent="0.2">
      <c r="A9" s="12" t="s">
        <v>8219</v>
      </c>
      <c r="B9" s="12">
        <v>57</v>
      </c>
      <c r="C9" s="12" t="s">
        <v>8221</v>
      </c>
      <c r="D9" s="12">
        <v>2</v>
      </c>
      <c r="F9" s="15" t="s">
        <v>8405</v>
      </c>
      <c r="G9" s="13">
        <f>_xlfn.VAR.P(B:B)</f>
        <v>712840.9867348104</v>
      </c>
      <c r="H9" s="16">
        <f>_xlfn.VAR.P(D:D)</f>
        <v>3773.2216685890044</v>
      </c>
    </row>
    <row r="10" spans="1:8" ht="16" thickBot="1" x14ac:dyDescent="0.25">
      <c r="A10" s="12" t="s">
        <v>8219</v>
      </c>
      <c r="B10" s="12">
        <v>12</v>
      </c>
      <c r="C10" s="12" t="s">
        <v>8221</v>
      </c>
      <c r="D10" s="12">
        <v>3</v>
      </c>
      <c r="F10" s="17" t="s">
        <v>8400</v>
      </c>
      <c r="G10" s="18">
        <f>_xlfn.STDEV.P(B:B)</f>
        <v>844.29910975602149</v>
      </c>
      <c r="H10" s="19">
        <f>_xlfn.STDEV.P(D:D)</f>
        <v>61.426555076684906</v>
      </c>
    </row>
    <row r="11" spans="1:8" x14ac:dyDescent="0.2">
      <c r="A11" s="12" t="s">
        <v>8219</v>
      </c>
      <c r="B11" s="12">
        <v>20</v>
      </c>
      <c r="C11" s="12" t="s">
        <v>8221</v>
      </c>
      <c r="D11" s="12">
        <v>10</v>
      </c>
    </row>
    <row r="12" spans="1:8" x14ac:dyDescent="0.2">
      <c r="A12" s="12" t="s">
        <v>8219</v>
      </c>
      <c r="B12" s="12">
        <v>19</v>
      </c>
      <c r="C12" s="12" t="s">
        <v>8221</v>
      </c>
      <c r="D12" s="12">
        <v>10</v>
      </c>
    </row>
    <row r="13" spans="1:8" x14ac:dyDescent="0.2">
      <c r="A13" s="12" t="s">
        <v>8219</v>
      </c>
      <c r="B13" s="12">
        <v>75</v>
      </c>
      <c r="C13" s="12" t="s">
        <v>8221</v>
      </c>
      <c r="D13" s="12">
        <v>1</v>
      </c>
    </row>
    <row r="14" spans="1:8" x14ac:dyDescent="0.2">
      <c r="A14" s="12" t="s">
        <v>8219</v>
      </c>
      <c r="B14" s="12">
        <v>827</v>
      </c>
      <c r="C14" s="12" t="s">
        <v>8221</v>
      </c>
      <c r="D14" s="12">
        <v>0</v>
      </c>
    </row>
    <row r="15" spans="1:8" x14ac:dyDescent="0.2">
      <c r="A15" s="12" t="s">
        <v>8219</v>
      </c>
      <c r="B15" s="12">
        <v>51</v>
      </c>
      <c r="C15" s="12" t="s">
        <v>8221</v>
      </c>
      <c r="D15" s="12">
        <v>0</v>
      </c>
    </row>
    <row r="16" spans="1:8" x14ac:dyDescent="0.2">
      <c r="A16" s="12" t="s">
        <v>8219</v>
      </c>
      <c r="B16" s="12">
        <v>41</v>
      </c>
      <c r="C16" s="12" t="s">
        <v>8221</v>
      </c>
      <c r="D16" s="12">
        <v>0</v>
      </c>
    </row>
    <row r="17" spans="1:4" x14ac:dyDescent="0.2">
      <c r="A17" s="12" t="s">
        <v>8219</v>
      </c>
      <c r="B17" s="12">
        <v>98</v>
      </c>
      <c r="C17" s="12" t="s">
        <v>8221</v>
      </c>
      <c r="D17" s="12">
        <v>26</v>
      </c>
    </row>
    <row r="18" spans="1:4" x14ac:dyDescent="0.2">
      <c r="A18" s="12" t="s">
        <v>8219</v>
      </c>
      <c r="B18" s="12">
        <v>70</v>
      </c>
      <c r="C18" s="12" t="s">
        <v>8221</v>
      </c>
      <c r="D18" s="12">
        <v>0</v>
      </c>
    </row>
    <row r="19" spans="1:4" x14ac:dyDescent="0.2">
      <c r="A19" s="12" t="s">
        <v>8219</v>
      </c>
      <c r="B19" s="12">
        <v>36</v>
      </c>
      <c r="C19" s="12" t="s">
        <v>8221</v>
      </c>
      <c r="D19" s="12">
        <v>7</v>
      </c>
    </row>
    <row r="20" spans="1:4" x14ac:dyDescent="0.2">
      <c r="A20" s="12" t="s">
        <v>8219</v>
      </c>
      <c r="B20" s="12">
        <v>342</v>
      </c>
      <c r="C20" s="12" t="s">
        <v>8221</v>
      </c>
      <c r="D20" s="12">
        <v>0</v>
      </c>
    </row>
    <row r="21" spans="1:4" x14ac:dyDescent="0.2">
      <c r="A21" s="12" t="s">
        <v>8219</v>
      </c>
      <c r="B21" s="12">
        <v>22</v>
      </c>
      <c r="C21" s="12" t="s">
        <v>8221</v>
      </c>
      <c r="D21" s="12">
        <v>2</v>
      </c>
    </row>
    <row r="22" spans="1:4" x14ac:dyDescent="0.2">
      <c r="A22" s="12" t="s">
        <v>8219</v>
      </c>
      <c r="B22" s="12">
        <v>25</v>
      </c>
      <c r="C22" s="12" t="s">
        <v>8221</v>
      </c>
      <c r="D22" s="12">
        <v>13</v>
      </c>
    </row>
    <row r="23" spans="1:4" x14ac:dyDescent="0.2">
      <c r="A23" s="12" t="s">
        <v>8219</v>
      </c>
      <c r="B23" s="12">
        <v>101</v>
      </c>
      <c r="C23" s="12" t="s">
        <v>8221</v>
      </c>
      <c r="D23" s="12">
        <v>4</v>
      </c>
    </row>
    <row r="24" spans="1:4" x14ac:dyDescent="0.2">
      <c r="A24" s="12" t="s">
        <v>8219</v>
      </c>
      <c r="B24" s="12">
        <v>8</v>
      </c>
      <c r="C24" s="12" t="s">
        <v>8221</v>
      </c>
      <c r="D24" s="12">
        <v>0</v>
      </c>
    </row>
    <row r="25" spans="1:4" x14ac:dyDescent="0.2">
      <c r="A25" s="12" t="s">
        <v>8219</v>
      </c>
      <c r="B25" s="12">
        <v>23</v>
      </c>
      <c r="C25" s="12" t="s">
        <v>8221</v>
      </c>
      <c r="D25" s="12">
        <v>12</v>
      </c>
    </row>
    <row r="26" spans="1:4" x14ac:dyDescent="0.2">
      <c r="A26" s="12" t="s">
        <v>8219</v>
      </c>
      <c r="B26" s="12">
        <v>574</v>
      </c>
      <c r="C26" s="12" t="s">
        <v>8221</v>
      </c>
      <c r="D26" s="12">
        <v>2</v>
      </c>
    </row>
    <row r="27" spans="1:4" x14ac:dyDescent="0.2">
      <c r="A27" s="12" t="s">
        <v>8219</v>
      </c>
      <c r="B27" s="12">
        <v>14</v>
      </c>
      <c r="C27" s="12" t="s">
        <v>8221</v>
      </c>
      <c r="D27" s="12">
        <v>10</v>
      </c>
    </row>
    <row r="28" spans="1:4" x14ac:dyDescent="0.2">
      <c r="A28" s="12" t="s">
        <v>8219</v>
      </c>
      <c r="B28" s="12">
        <v>19</v>
      </c>
      <c r="C28" s="12" t="s">
        <v>8221</v>
      </c>
      <c r="D28" s="12">
        <v>0</v>
      </c>
    </row>
    <row r="29" spans="1:4" x14ac:dyDescent="0.2">
      <c r="A29" s="12" t="s">
        <v>8219</v>
      </c>
      <c r="B29" s="12">
        <v>150</v>
      </c>
      <c r="C29" s="12" t="s">
        <v>8221</v>
      </c>
      <c r="D29" s="12">
        <v>5</v>
      </c>
    </row>
    <row r="30" spans="1:4" x14ac:dyDescent="0.2">
      <c r="A30" s="12" t="s">
        <v>8219</v>
      </c>
      <c r="B30" s="12">
        <v>71</v>
      </c>
      <c r="C30" s="12" t="s">
        <v>8221</v>
      </c>
      <c r="D30" s="12">
        <v>0</v>
      </c>
    </row>
    <row r="31" spans="1:4" x14ac:dyDescent="0.2">
      <c r="A31" s="12" t="s">
        <v>8219</v>
      </c>
      <c r="B31" s="12">
        <v>117</v>
      </c>
      <c r="C31" s="12" t="s">
        <v>8221</v>
      </c>
      <c r="D31" s="12">
        <v>5</v>
      </c>
    </row>
    <row r="32" spans="1:4" x14ac:dyDescent="0.2">
      <c r="A32" s="12" t="s">
        <v>8219</v>
      </c>
      <c r="B32" s="12">
        <v>53</v>
      </c>
      <c r="C32" s="12" t="s">
        <v>8221</v>
      </c>
      <c r="D32" s="12">
        <v>1</v>
      </c>
    </row>
    <row r="33" spans="1:4" x14ac:dyDescent="0.2">
      <c r="A33" s="12" t="s">
        <v>8219</v>
      </c>
      <c r="B33" s="12">
        <v>1</v>
      </c>
      <c r="C33" s="12" t="s">
        <v>8221</v>
      </c>
      <c r="D33" s="12">
        <v>3</v>
      </c>
    </row>
    <row r="34" spans="1:4" x14ac:dyDescent="0.2">
      <c r="A34" s="12" t="s">
        <v>8219</v>
      </c>
      <c r="B34" s="12">
        <v>89</v>
      </c>
      <c r="C34" s="12" t="s">
        <v>8221</v>
      </c>
      <c r="D34" s="12">
        <v>3</v>
      </c>
    </row>
    <row r="35" spans="1:4" x14ac:dyDescent="0.2">
      <c r="A35" s="12" t="s">
        <v>8219</v>
      </c>
      <c r="B35" s="12">
        <v>64</v>
      </c>
      <c r="C35" s="12" t="s">
        <v>8221</v>
      </c>
      <c r="D35" s="12">
        <v>0</v>
      </c>
    </row>
    <row r="36" spans="1:4" x14ac:dyDescent="0.2">
      <c r="A36" s="12" t="s">
        <v>8219</v>
      </c>
      <c r="B36" s="12">
        <v>68</v>
      </c>
      <c r="C36" s="12" t="s">
        <v>8221</v>
      </c>
      <c r="D36" s="12">
        <v>3</v>
      </c>
    </row>
    <row r="37" spans="1:4" x14ac:dyDescent="0.2">
      <c r="A37" s="12" t="s">
        <v>8219</v>
      </c>
      <c r="B37" s="12">
        <v>28</v>
      </c>
      <c r="C37" s="12" t="s">
        <v>8221</v>
      </c>
      <c r="D37" s="12">
        <v>0</v>
      </c>
    </row>
    <row r="38" spans="1:4" x14ac:dyDescent="0.2">
      <c r="A38" s="12" t="s">
        <v>8219</v>
      </c>
      <c r="B38" s="12">
        <v>44</v>
      </c>
      <c r="C38" s="12" t="s">
        <v>8221</v>
      </c>
      <c r="D38" s="12">
        <v>19</v>
      </c>
    </row>
    <row r="39" spans="1:4" x14ac:dyDescent="0.2">
      <c r="A39" s="12" t="s">
        <v>8219</v>
      </c>
      <c r="B39" s="12">
        <v>253</v>
      </c>
      <c r="C39" s="12" t="s">
        <v>8221</v>
      </c>
      <c r="D39" s="12">
        <v>8</v>
      </c>
    </row>
    <row r="40" spans="1:4" x14ac:dyDescent="0.2">
      <c r="A40" s="12" t="s">
        <v>8219</v>
      </c>
      <c r="B40" s="12">
        <v>66</v>
      </c>
      <c r="C40" s="12" t="s">
        <v>8221</v>
      </c>
      <c r="D40" s="12">
        <v>6</v>
      </c>
    </row>
    <row r="41" spans="1:4" x14ac:dyDescent="0.2">
      <c r="A41" s="12" t="s">
        <v>8219</v>
      </c>
      <c r="B41" s="12">
        <v>217</v>
      </c>
      <c r="C41" s="12" t="s">
        <v>8221</v>
      </c>
      <c r="D41" s="12">
        <v>0</v>
      </c>
    </row>
    <row r="42" spans="1:4" x14ac:dyDescent="0.2">
      <c r="A42" s="12" t="s">
        <v>8219</v>
      </c>
      <c r="B42" s="12">
        <v>16</v>
      </c>
      <c r="C42" s="12" t="s">
        <v>8221</v>
      </c>
      <c r="D42" s="12">
        <v>18</v>
      </c>
    </row>
    <row r="43" spans="1:4" x14ac:dyDescent="0.2">
      <c r="A43" s="12" t="s">
        <v>8219</v>
      </c>
      <c r="B43" s="12">
        <v>19</v>
      </c>
      <c r="C43" s="12" t="s">
        <v>8221</v>
      </c>
      <c r="D43" s="12">
        <v>7</v>
      </c>
    </row>
    <row r="44" spans="1:4" x14ac:dyDescent="0.2">
      <c r="A44" s="12" t="s">
        <v>8219</v>
      </c>
      <c r="B44" s="12">
        <v>169</v>
      </c>
      <c r="C44" s="12" t="s">
        <v>8221</v>
      </c>
      <c r="D44" s="12">
        <v>0</v>
      </c>
    </row>
    <row r="45" spans="1:4" x14ac:dyDescent="0.2">
      <c r="A45" s="12" t="s">
        <v>8219</v>
      </c>
      <c r="B45" s="12">
        <v>263</v>
      </c>
      <c r="C45" s="12" t="s">
        <v>8221</v>
      </c>
      <c r="D45" s="12">
        <v>8</v>
      </c>
    </row>
    <row r="46" spans="1:4" x14ac:dyDescent="0.2">
      <c r="A46" s="12" t="s">
        <v>8219</v>
      </c>
      <c r="B46" s="12">
        <v>15</v>
      </c>
      <c r="C46" s="12" t="s">
        <v>8221</v>
      </c>
      <c r="D46" s="12">
        <v>1293</v>
      </c>
    </row>
    <row r="47" spans="1:4" x14ac:dyDescent="0.2">
      <c r="A47" s="12" t="s">
        <v>8219</v>
      </c>
      <c r="B47" s="12">
        <v>61</v>
      </c>
      <c r="C47" s="12" t="s">
        <v>8221</v>
      </c>
      <c r="D47" s="12">
        <v>17</v>
      </c>
    </row>
    <row r="48" spans="1:4" x14ac:dyDescent="0.2">
      <c r="A48" s="12" t="s">
        <v>8219</v>
      </c>
      <c r="B48" s="12">
        <v>45</v>
      </c>
      <c r="C48" s="12" t="s">
        <v>8221</v>
      </c>
      <c r="D48" s="12">
        <v>0</v>
      </c>
    </row>
    <row r="49" spans="1:4" x14ac:dyDescent="0.2">
      <c r="A49" s="12" t="s">
        <v>8219</v>
      </c>
      <c r="B49" s="12">
        <v>70</v>
      </c>
      <c r="C49" s="12" t="s">
        <v>8221</v>
      </c>
      <c r="D49" s="12">
        <v>13</v>
      </c>
    </row>
    <row r="50" spans="1:4" x14ac:dyDescent="0.2">
      <c r="A50" s="12" t="s">
        <v>8219</v>
      </c>
      <c r="B50" s="12">
        <v>38</v>
      </c>
      <c r="C50" s="12" t="s">
        <v>8221</v>
      </c>
      <c r="D50" s="12">
        <v>0</v>
      </c>
    </row>
    <row r="51" spans="1:4" x14ac:dyDescent="0.2">
      <c r="A51" s="12" t="s">
        <v>8219</v>
      </c>
      <c r="B51" s="12">
        <v>87</v>
      </c>
      <c r="C51" s="12" t="s">
        <v>8221</v>
      </c>
      <c r="D51" s="12">
        <v>0</v>
      </c>
    </row>
    <row r="52" spans="1:4" x14ac:dyDescent="0.2">
      <c r="A52" s="12" t="s">
        <v>8219</v>
      </c>
      <c r="B52" s="12">
        <v>22</v>
      </c>
      <c r="C52" s="12" t="s">
        <v>8221</v>
      </c>
      <c r="D52" s="12">
        <v>33</v>
      </c>
    </row>
    <row r="53" spans="1:4" x14ac:dyDescent="0.2">
      <c r="A53" s="12" t="s">
        <v>8219</v>
      </c>
      <c r="B53" s="12">
        <v>119</v>
      </c>
      <c r="C53" s="12" t="s">
        <v>8221</v>
      </c>
      <c r="D53" s="12">
        <v>12</v>
      </c>
    </row>
    <row r="54" spans="1:4" x14ac:dyDescent="0.2">
      <c r="A54" s="12" t="s">
        <v>8219</v>
      </c>
      <c r="B54" s="12">
        <v>52</v>
      </c>
      <c r="C54" s="12" t="s">
        <v>8221</v>
      </c>
      <c r="D54" s="12">
        <v>1</v>
      </c>
    </row>
    <row r="55" spans="1:4" x14ac:dyDescent="0.2">
      <c r="A55" s="12" t="s">
        <v>8219</v>
      </c>
      <c r="B55" s="12">
        <v>117</v>
      </c>
      <c r="C55" s="12" t="s">
        <v>8221</v>
      </c>
      <c r="D55" s="12">
        <v>1</v>
      </c>
    </row>
    <row r="56" spans="1:4" x14ac:dyDescent="0.2">
      <c r="A56" s="12" t="s">
        <v>8219</v>
      </c>
      <c r="B56" s="12">
        <v>52</v>
      </c>
      <c r="C56" s="12" t="s">
        <v>8221</v>
      </c>
      <c r="D56" s="12">
        <v>1</v>
      </c>
    </row>
    <row r="57" spans="1:4" x14ac:dyDescent="0.2">
      <c r="A57" s="12" t="s">
        <v>8219</v>
      </c>
      <c r="B57" s="12">
        <v>86</v>
      </c>
      <c r="C57" s="12" t="s">
        <v>8221</v>
      </c>
      <c r="D57" s="12">
        <v>1</v>
      </c>
    </row>
    <row r="58" spans="1:4" x14ac:dyDescent="0.2">
      <c r="A58" s="12" t="s">
        <v>8219</v>
      </c>
      <c r="B58" s="12">
        <v>174</v>
      </c>
      <c r="C58" s="12" t="s">
        <v>8221</v>
      </c>
      <c r="D58" s="12">
        <v>84</v>
      </c>
    </row>
    <row r="59" spans="1:4" x14ac:dyDescent="0.2">
      <c r="A59" s="12" t="s">
        <v>8219</v>
      </c>
      <c r="B59" s="12">
        <v>69</v>
      </c>
      <c r="C59" s="12" t="s">
        <v>8221</v>
      </c>
      <c r="D59" s="12">
        <v>38</v>
      </c>
    </row>
    <row r="60" spans="1:4" x14ac:dyDescent="0.2">
      <c r="A60" s="12" t="s">
        <v>8219</v>
      </c>
      <c r="B60" s="12">
        <v>75</v>
      </c>
      <c r="C60" s="12" t="s">
        <v>8221</v>
      </c>
      <c r="D60" s="12">
        <v>1</v>
      </c>
    </row>
    <row r="61" spans="1:4" x14ac:dyDescent="0.2">
      <c r="A61" s="12" t="s">
        <v>8219</v>
      </c>
      <c r="B61" s="12">
        <v>33</v>
      </c>
      <c r="C61" s="12" t="s">
        <v>8221</v>
      </c>
      <c r="D61" s="12">
        <v>76</v>
      </c>
    </row>
    <row r="62" spans="1:4" x14ac:dyDescent="0.2">
      <c r="A62" s="12" t="s">
        <v>8219</v>
      </c>
      <c r="B62" s="12">
        <v>108</v>
      </c>
      <c r="C62" s="12" t="s">
        <v>8221</v>
      </c>
      <c r="D62" s="12">
        <v>3</v>
      </c>
    </row>
    <row r="63" spans="1:4" x14ac:dyDescent="0.2">
      <c r="A63" s="12" t="s">
        <v>8219</v>
      </c>
      <c r="B63" s="12">
        <v>23</v>
      </c>
      <c r="C63" s="12" t="s">
        <v>8221</v>
      </c>
      <c r="D63" s="12">
        <v>0</v>
      </c>
    </row>
    <row r="64" spans="1:4" x14ac:dyDescent="0.2">
      <c r="A64" s="12" t="s">
        <v>8219</v>
      </c>
      <c r="B64" s="12">
        <v>48</v>
      </c>
      <c r="C64" s="12" t="s">
        <v>8221</v>
      </c>
      <c r="D64" s="12">
        <v>2</v>
      </c>
    </row>
    <row r="65" spans="1:4" x14ac:dyDescent="0.2">
      <c r="A65" s="12" t="s">
        <v>8219</v>
      </c>
      <c r="B65" s="12">
        <v>64</v>
      </c>
      <c r="C65" s="12" t="s">
        <v>8221</v>
      </c>
      <c r="D65" s="12">
        <v>0</v>
      </c>
    </row>
    <row r="66" spans="1:4" x14ac:dyDescent="0.2">
      <c r="A66" s="12" t="s">
        <v>8219</v>
      </c>
      <c r="B66" s="12">
        <v>24</v>
      </c>
      <c r="C66" s="12" t="s">
        <v>8221</v>
      </c>
      <c r="D66" s="12">
        <v>0</v>
      </c>
    </row>
    <row r="67" spans="1:4" x14ac:dyDescent="0.2">
      <c r="A67" s="12" t="s">
        <v>8219</v>
      </c>
      <c r="B67" s="12">
        <v>57</v>
      </c>
      <c r="C67" s="12" t="s">
        <v>8221</v>
      </c>
      <c r="D67" s="12">
        <v>0</v>
      </c>
    </row>
    <row r="68" spans="1:4" x14ac:dyDescent="0.2">
      <c r="A68" s="12" t="s">
        <v>8219</v>
      </c>
      <c r="B68" s="12">
        <v>26</v>
      </c>
      <c r="C68" s="12" t="s">
        <v>8221</v>
      </c>
      <c r="D68" s="12">
        <v>2</v>
      </c>
    </row>
    <row r="69" spans="1:4" x14ac:dyDescent="0.2">
      <c r="A69" s="12" t="s">
        <v>8219</v>
      </c>
      <c r="B69" s="12">
        <v>20</v>
      </c>
      <c r="C69" s="12" t="s">
        <v>8221</v>
      </c>
      <c r="D69" s="12">
        <v>0</v>
      </c>
    </row>
    <row r="70" spans="1:4" x14ac:dyDescent="0.2">
      <c r="A70" s="12" t="s">
        <v>8219</v>
      </c>
      <c r="B70" s="12">
        <v>36</v>
      </c>
      <c r="C70" s="12" t="s">
        <v>8221</v>
      </c>
      <c r="D70" s="12">
        <v>0</v>
      </c>
    </row>
    <row r="71" spans="1:4" x14ac:dyDescent="0.2">
      <c r="A71" s="12" t="s">
        <v>8219</v>
      </c>
      <c r="B71" s="12">
        <v>178</v>
      </c>
      <c r="C71" s="12" t="s">
        <v>8221</v>
      </c>
      <c r="D71" s="12">
        <v>0</v>
      </c>
    </row>
    <row r="72" spans="1:4" x14ac:dyDescent="0.2">
      <c r="A72" s="12" t="s">
        <v>8219</v>
      </c>
      <c r="B72" s="12">
        <v>17</v>
      </c>
      <c r="C72" s="12" t="s">
        <v>8221</v>
      </c>
      <c r="D72" s="12">
        <v>2</v>
      </c>
    </row>
    <row r="73" spans="1:4" x14ac:dyDescent="0.2">
      <c r="A73" s="12" t="s">
        <v>8219</v>
      </c>
      <c r="B73" s="12">
        <v>32</v>
      </c>
      <c r="C73" s="12" t="s">
        <v>8221</v>
      </c>
      <c r="D73" s="12">
        <v>0</v>
      </c>
    </row>
    <row r="74" spans="1:4" x14ac:dyDescent="0.2">
      <c r="A74" s="12" t="s">
        <v>8219</v>
      </c>
      <c r="B74" s="12">
        <v>41</v>
      </c>
      <c r="C74" s="12" t="s">
        <v>8221</v>
      </c>
      <c r="D74" s="12">
        <v>7</v>
      </c>
    </row>
    <row r="75" spans="1:4" x14ac:dyDescent="0.2">
      <c r="A75" s="12" t="s">
        <v>8219</v>
      </c>
      <c r="B75" s="12">
        <v>18</v>
      </c>
      <c r="C75" s="12" t="s">
        <v>8221</v>
      </c>
      <c r="D75" s="12">
        <v>0</v>
      </c>
    </row>
    <row r="76" spans="1:4" x14ac:dyDescent="0.2">
      <c r="A76" s="12" t="s">
        <v>8219</v>
      </c>
      <c r="B76" s="12">
        <v>29</v>
      </c>
      <c r="C76" s="12" t="s">
        <v>8221</v>
      </c>
      <c r="D76" s="12">
        <v>5</v>
      </c>
    </row>
    <row r="77" spans="1:4" x14ac:dyDescent="0.2">
      <c r="A77" s="12" t="s">
        <v>8219</v>
      </c>
      <c r="B77" s="12">
        <v>47</v>
      </c>
      <c r="C77" s="12" t="s">
        <v>8221</v>
      </c>
      <c r="D77" s="12">
        <v>0</v>
      </c>
    </row>
    <row r="78" spans="1:4" x14ac:dyDescent="0.2">
      <c r="A78" s="12" t="s">
        <v>8219</v>
      </c>
      <c r="B78" s="12">
        <v>15</v>
      </c>
      <c r="C78" s="12" t="s">
        <v>8221</v>
      </c>
      <c r="D78" s="12">
        <v>0</v>
      </c>
    </row>
    <row r="79" spans="1:4" x14ac:dyDescent="0.2">
      <c r="A79" s="12" t="s">
        <v>8219</v>
      </c>
      <c r="B79" s="12">
        <v>26</v>
      </c>
      <c r="C79" s="12" t="s">
        <v>8221</v>
      </c>
      <c r="D79" s="12">
        <v>1</v>
      </c>
    </row>
    <row r="80" spans="1:4" x14ac:dyDescent="0.2">
      <c r="A80" s="12" t="s">
        <v>8219</v>
      </c>
      <c r="B80" s="12">
        <v>35</v>
      </c>
      <c r="C80" s="12" t="s">
        <v>8221</v>
      </c>
      <c r="D80" s="12">
        <v>0</v>
      </c>
    </row>
    <row r="81" spans="1:4" x14ac:dyDescent="0.2">
      <c r="A81" s="12" t="s">
        <v>8219</v>
      </c>
      <c r="B81" s="12">
        <v>41</v>
      </c>
      <c r="C81" s="12" t="s">
        <v>8221</v>
      </c>
      <c r="D81" s="12">
        <v>5</v>
      </c>
    </row>
    <row r="82" spans="1:4" x14ac:dyDescent="0.2">
      <c r="A82" s="12" t="s">
        <v>8219</v>
      </c>
      <c r="B82" s="12">
        <v>47</v>
      </c>
      <c r="C82" s="12" t="s">
        <v>8221</v>
      </c>
      <c r="D82" s="12">
        <v>3</v>
      </c>
    </row>
    <row r="83" spans="1:4" x14ac:dyDescent="0.2">
      <c r="A83" s="12" t="s">
        <v>8219</v>
      </c>
      <c r="B83" s="12">
        <v>28</v>
      </c>
      <c r="C83" s="12" t="s">
        <v>8221</v>
      </c>
      <c r="D83" s="12">
        <v>6</v>
      </c>
    </row>
    <row r="84" spans="1:4" x14ac:dyDescent="0.2">
      <c r="A84" s="12" t="s">
        <v>8219</v>
      </c>
      <c r="B84" s="12">
        <v>100</v>
      </c>
      <c r="C84" s="12" t="s">
        <v>8221</v>
      </c>
      <c r="D84" s="12">
        <v>12</v>
      </c>
    </row>
    <row r="85" spans="1:4" x14ac:dyDescent="0.2">
      <c r="A85" s="12" t="s">
        <v>8219</v>
      </c>
      <c r="B85" s="12">
        <v>13</v>
      </c>
      <c r="C85" s="12" t="s">
        <v>8221</v>
      </c>
      <c r="D85" s="12">
        <v>13</v>
      </c>
    </row>
    <row r="86" spans="1:4" x14ac:dyDescent="0.2">
      <c r="A86" s="12" t="s">
        <v>8219</v>
      </c>
      <c r="B86" s="12">
        <v>7</v>
      </c>
      <c r="C86" s="12" t="s">
        <v>8221</v>
      </c>
      <c r="D86" s="12">
        <v>5</v>
      </c>
    </row>
    <row r="87" spans="1:4" x14ac:dyDescent="0.2">
      <c r="A87" s="12" t="s">
        <v>8219</v>
      </c>
      <c r="B87" s="12">
        <v>21</v>
      </c>
      <c r="C87" s="12" t="s">
        <v>8221</v>
      </c>
      <c r="D87" s="12">
        <v>2</v>
      </c>
    </row>
    <row r="88" spans="1:4" x14ac:dyDescent="0.2">
      <c r="A88" s="12" t="s">
        <v>8219</v>
      </c>
      <c r="B88" s="12">
        <v>17</v>
      </c>
      <c r="C88" s="12" t="s">
        <v>8221</v>
      </c>
      <c r="D88" s="12">
        <v>8</v>
      </c>
    </row>
    <row r="89" spans="1:4" x14ac:dyDescent="0.2">
      <c r="A89" s="12" t="s">
        <v>8219</v>
      </c>
      <c r="B89" s="12">
        <v>25</v>
      </c>
      <c r="C89" s="12" t="s">
        <v>8221</v>
      </c>
      <c r="D89" s="12">
        <v>0</v>
      </c>
    </row>
    <row r="90" spans="1:4" x14ac:dyDescent="0.2">
      <c r="A90" s="12" t="s">
        <v>8219</v>
      </c>
      <c r="B90" s="12">
        <v>60</v>
      </c>
      <c r="C90" s="12" t="s">
        <v>8221</v>
      </c>
      <c r="D90" s="12">
        <v>13</v>
      </c>
    </row>
    <row r="91" spans="1:4" x14ac:dyDescent="0.2">
      <c r="A91" s="12" t="s">
        <v>8219</v>
      </c>
      <c r="B91" s="12">
        <v>56</v>
      </c>
      <c r="C91" s="12" t="s">
        <v>8221</v>
      </c>
      <c r="D91" s="12">
        <v>0</v>
      </c>
    </row>
    <row r="92" spans="1:4" x14ac:dyDescent="0.2">
      <c r="A92" s="12" t="s">
        <v>8219</v>
      </c>
      <c r="B92" s="12">
        <v>16</v>
      </c>
      <c r="C92" s="12" t="s">
        <v>8221</v>
      </c>
      <c r="D92" s="12">
        <v>5</v>
      </c>
    </row>
    <row r="93" spans="1:4" x14ac:dyDescent="0.2">
      <c r="A93" s="12" t="s">
        <v>8219</v>
      </c>
      <c r="B93" s="12">
        <v>46</v>
      </c>
      <c r="C93" s="12" t="s">
        <v>8221</v>
      </c>
      <c r="D93" s="12">
        <v>8</v>
      </c>
    </row>
    <row r="94" spans="1:4" x14ac:dyDescent="0.2">
      <c r="A94" s="12" t="s">
        <v>8219</v>
      </c>
      <c r="B94" s="12">
        <v>43</v>
      </c>
      <c r="C94" s="12" t="s">
        <v>8221</v>
      </c>
      <c r="D94" s="12">
        <v>8</v>
      </c>
    </row>
    <row r="95" spans="1:4" x14ac:dyDescent="0.2">
      <c r="A95" s="12" t="s">
        <v>8219</v>
      </c>
      <c r="B95" s="12">
        <v>15</v>
      </c>
      <c r="C95" s="12" t="s">
        <v>8221</v>
      </c>
      <c r="D95" s="12">
        <v>0</v>
      </c>
    </row>
    <row r="96" spans="1:4" x14ac:dyDescent="0.2">
      <c r="A96" s="12" t="s">
        <v>8219</v>
      </c>
      <c r="B96" s="12">
        <v>12</v>
      </c>
      <c r="C96" s="12" t="s">
        <v>8221</v>
      </c>
      <c r="D96" s="12">
        <v>2</v>
      </c>
    </row>
    <row r="97" spans="1:4" x14ac:dyDescent="0.2">
      <c r="A97" s="12" t="s">
        <v>8219</v>
      </c>
      <c r="B97" s="12">
        <v>21</v>
      </c>
      <c r="C97" s="12" t="s">
        <v>8221</v>
      </c>
      <c r="D97" s="12">
        <v>3</v>
      </c>
    </row>
    <row r="98" spans="1:4" x14ac:dyDescent="0.2">
      <c r="A98" s="12" t="s">
        <v>8219</v>
      </c>
      <c r="B98" s="12">
        <v>34</v>
      </c>
      <c r="C98" s="12" t="s">
        <v>8221</v>
      </c>
      <c r="D98" s="12">
        <v>0</v>
      </c>
    </row>
    <row r="99" spans="1:4" x14ac:dyDescent="0.2">
      <c r="A99" s="12" t="s">
        <v>8219</v>
      </c>
      <c r="B99" s="12">
        <v>8</v>
      </c>
      <c r="C99" s="12" t="s">
        <v>8221</v>
      </c>
      <c r="D99" s="12">
        <v>0</v>
      </c>
    </row>
    <row r="100" spans="1:4" x14ac:dyDescent="0.2">
      <c r="A100" s="12" t="s">
        <v>8219</v>
      </c>
      <c r="B100" s="12">
        <v>60</v>
      </c>
      <c r="C100" s="12" t="s">
        <v>8221</v>
      </c>
      <c r="D100" s="12">
        <v>11</v>
      </c>
    </row>
    <row r="101" spans="1:4" x14ac:dyDescent="0.2">
      <c r="A101" s="12" t="s">
        <v>8219</v>
      </c>
      <c r="B101" s="12">
        <v>39</v>
      </c>
      <c r="C101" s="12" t="s">
        <v>8221</v>
      </c>
      <c r="D101" s="12">
        <v>0</v>
      </c>
    </row>
    <row r="102" spans="1:4" x14ac:dyDescent="0.2">
      <c r="A102" s="12" t="s">
        <v>8219</v>
      </c>
      <c r="B102" s="12">
        <v>26</v>
      </c>
      <c r="C102" s="12" t="s">
        <v>8221</v>
      </c>
      <c r="D102" s="12">
        <v>1</v>
      </c>
    </row>
    <row r="103" spans="1:4" x14ac:dyDescent="0.2">
      <c r="A103" s="12" t="s">
        <v>8219</v>
      </c>
      <c r="B103" s="12">
        <v>35</v>
      </c>
      <c r="C103" s="12" t="s">
        <v>8221</v>
      </c>
      <c r="D103" s="12">
        <v>0</v>
      </c>
    </row>
    <row r="104" spans="1:4" x14ac:dyDescent="0.2">
      <c r="A104" s="12" t="s">
        <v>8219</v>
      </c>
      <c r="B104" s="12">
        <v>65</v>
      </c>
      <c r="C104" s="12" t="s">
        <v>8221</v>
      </c>
      <c r="D104" s="12">
        <v>17</v>
      </c>
    </row>
    <row r="105" spans="1:4" x14ac:dyDescent="0.2">
      <c r="A105" s="12" t="s">
        <v>8219</v>
      </c>
      <c r="B105" s="12">
        <v>49</v>
      </c>
      <c r="C105" s="12" t="s">
        <v>8221</v>
      </c>
      <c r="D105" s="12">
        <v>2</v>
      </c>
    </row>
    <row r="106" spans="1:4" x14ac:dyDescent="0.2">
      <c r="A106" s="12" t="s">
        <v>8219</v>
      </c>
      <c r="B106" s="12">
        <v>10</v>
      </c>
      <c r="C106" s="12" t="s">
        <v>8221</v>
      </c>
      <c r="D106" s="12">
        <v>1</v>
      </c>
    </row>
    <row r="107" spans="1:4" x14ac:dyDescent="0.2">
      <c r="A107" s="12" t="s">
        <v>8219</v>
      </c>
      <c r="B107" s="12">
        <v>60</v>
      </c>
      <c r="C107" s="12" t="s">
        <v>8221</v>
      </c>
      <c r="D107" s="12">
        <v>2</v>
      </c>
    </row>
    <row r="108" spans="1:4" x14ac:dyDescent="0.2">
      <c r="A108" s="12" t="s">
        <v>8219</v>
      </c>
      <c r="B108" s="12">
        <v>27</v>
      </c>
      <c r="C108" s="12" t="s">
        <v>8221</v>
      </c>
      <c r="D108" s="12">
        <v>16</v>
      </c>
    </row>
    <row r="109" spans="1:4" x14ac:dyDescent="0.2">
      <c r="A109" s="12" t="s">
        <v>8219</v>
      </c>
      <c r="B109" s="12">
        <v>69</v>
      </c>
      <c r="C109" s="12" t="s">
        <v>8221</v>
      </c>
      <c r="D109" s="12">
        <v>1</v>
      </c>
    </row>
    <row r="110" spans="1:4" x14ac:dyDescent="0.2">
      <c r="A110" s="12" t="s">
        <v>8219</v>
      </c>
      <c r="B110" s="12">
        <v>47</v>
      </c>
      <c r="C110" s="12" t="s">
        <v>8221</v>
      </c>
      <c r="D110" s="12">
        <v>4</v>
      </c>
    </row>
    <row r="111" spans="1:4" x14ac:dyDescent="0.2">
      <c r="A111" s="12" t="s">
        <v>8219</v>
      </c>
      <c r="B111" s="12">
        <v>47</v>
      </c>
      <c r="C111" s="12" t="s">
        <v>8221</v>
      </c>
      <c r="D111" s="12">
        <v>5</v>
      </c>
    </row>
    <row r="112" spans="1:4" x14ac:dyDescent="0.2">
      <c r="A112" s="12" t="s">
        <v>8219</v>
      </c>
      <c r="B112" s="12">
        <v>26</v>
      </c>
      <c r="C112" s="12" t="s">
        <v>8221</v>
      </c>
      <c r="D112" s="12">
        <v>7</v>
      </c>
    </row>
    <row r="113" spans="1:4" x14ac:dyDescent="0.2">
      <c r="A113" s="12" t="s">
        <v>8219</v>
      </c>
      <c r="B113" s="12">
        <v>53</v>
      </c>
      <c r="C113" s="12" t="s">
        <v>8221</v>
      </c>
      <c r="D113" s="12">
        <v>0</v>
      </c>
    </row>
    <row r="114" spans="1:4" x14ac:dyDescent="0.2">
      <c r="A114" s="12" t="s">
        <v>8219</v>
      </c>
      <c r="B114" s="12">
        <v>81</v>
      </c>
      <c r="C114" s="12" t="s">
        <v>8221</v>
      </c>
      <c r="D114" s="12">
        <v>12</v>
      </c>
    </row>
    <row r="115" spans="1:4" x14ac:dyDescent="0.2">
      <c r="A115" s="12" t="s">
        <v>8219</v>
      </c>
      <c r="B115" s="12">
        <v>78</v>
      </c>
      <c r="C115" s="12" t="s">
        <v>8221</v>
      </c>
      <c r="D115" s="12">
        <v>2</v>
      </c>
    </row>
    <row r="116" spans="1:4" x14ac:dyDescent="0.2">
      <c r="A116" s="12" t="s">
        <v>8219</v>
      </c>
      <c r="B116" s="12">
        <v>35</v>
      </c>
      <c r="C116" s="12" t="s">
        <v>8221</v>
      </c>
      <c r="D116" s="12">
        <v>5</v>
      </c>
    </row>
    <row r="117" spans="1:4" x14ac:dyDescent="0.2">
      <c r="A117" s="12" t="s">
        <v>8219</v>
      </c>
      <c r="B117" s="12">
        <v>22</v>
      </c>
      <c r="C117" s="12" t="s">
        <v>8221</v>
      </c>
      <c r="D117" s="12">
        <v>2</v>
      </c>
    </row>
    <row r="118" spans="1:4" x14ac:dyDescent="0.2">
      <c r="A118" s="12" t="s">
        <v>8219</v>
      </c>
      <c r="B118" s="12">
        <v>57</v>
      </c>
      <c r="C118" s="12" t="s">
        <v>8221</v>
      </c>
      <c r="D118" s="12">
        <v>3</v>
      </c>
    </row>
    <row r="119" spans="1:4" x14ac:dyDescent="0.2">
      <c r="A119" s="12" t="s">
        <v>8219</v>
      </c>
      <c r="B119" s="12">
        <v>27</v>
      </c>
      <c r="C119" s="12" t="s">
        <v>8221</v>
      </c>
      <c r="D119" s="12">
        <v>0</v>
      </c>
    </row>
    <row r="120" spans="1:4" x14ac:dyDescent="0.2">
      <c r="A120" s="12" t="s">
        <v>8219</v>
      </c>
      <c r="B120" s="12">
        <v>39</v>
      </c>
      <c r="C120" s="12" t="s">
        <v>8221</v>
      </c>
      <c r="D120" s="12">
        <v>49</v>
      </c>
    </row>
    <row r="121" spans="1:4" x14ac:dyDescent="0.2">
      <c r="A121" s="12" t="s">
        <v>8219</v>
      </c>
      <c r="B121" s="12">
        <v>37</v>
      </c>
      <c r="C121" s="12" t="s">
        <v>8221</v>
      </c>
      <c r="D121" s="12">
        <v>1</v>
      </c>
    </row>
    <row r="122" spans="1:4" x14ac:dyDescent="0.2">
      <c r="A122" s="12" t="s">
        <v>8219</v>
      </c>
      <c r="B122" s="12">
        <v>137</v>
      </c>
      <c r="C122" s="12" t="s">
        <v>8221</v>
      </c>
      <c r="D122" s="12">
        <v>2</v>
      </c>
    </row>
    <row r="123" spans="1:4" x14ac:dyDescent="0.2">
      <c r="A123" s="12" t="s">
        <v>8219</v>
      </c>
      <c r="B123" s="12">
        <v>376</v>
      </c>
      <c r="C123" s="12" t="s">
        <v>8221</v>
      </c>
      <c r="D123" s="12">
        <v>0</v>
      </c>
    </row>
    <row r="124" spans="1:4" x14ac:dyDescent="0.2">
      <c r="A124" s="12" t="s">
        <v>8219</v>
      </c>
      <c r="B124" s="12">
        <v>202</v>
      </c>
      <c r="C124" s="12" t="s">
        <v>8221</v>
      </c>
      <c r="D124" s="12">
        <v>0</v>
      </c>
    </row>
    <row r="125" spans="1:4" x14ac:dyDescent="0.2">
      <c r="A125" s="12" t="s">
        <v>8219</v>
      </c>
      <c r="B125" s="12">
        <v>328</v>
      </c>
      <c r="C125" s="12" t="s">
        <v>8221</v>
      </c>
      <c r="D125" s="12">
        <v>11</v>
      </c>
    </row>
    <row r="126" spans="1:4" x14ac:dyDescent="0.2">
      <c r="A126" s="12" t="s">
        <v>8219</v>
      </c>
      <c r="B126" s="12">
        <v>84</v>
      </c>
      <c r="C126" s="12" t="s">
        <v>8221</v>
      </c>
      <c r="D126" s="12">
        <v>1</v>
      </c>
    </row>
    <row r="127" spans="1:4" x14ac:dyDescent="0.2">
      <c r="A127" s="12" t="s">
        <v>8219</v>
      </c>
      <c r="B127" s="12">
        <v>96</v>
      </c>
      <c r="C127" s="12" t="s">
        <v>8221</v>
      </c>
      <c r="D127" s="12">
        <v>8</v>
      </c>
    </row>
    <row r="128" spans="1:4" x14ac:dyDescent="0.2">
      <c r="A128" s="12" t="s">
        <v>8219</v>
      </c>
      <c r="B128" s="12">
        <v>223</v>
      </c>
      <c r="C128" s="12" t="s">
        <v>8221</v>
      </c>
      <c r="D128" s="12">
        <v>5</v>
      </c>
    </row>
    <row r="129" spans="1:4" x14ac:dyDescent="0.2">
      <c r="A129" s="12" t="s">
        <v>8219</v>
      </c>
      <c r="B129" s="12">
        <v>62</v>
      </c>
      <c r="C129" s="12" t="s">
        <v>8221</v>
      </c>
      <c r="D129" s="12">
        <v>39</v>
      </c>
    </row>
    <row r="130" spans="1:4" x14ac:dyDescent="0.2">
      <c r="A130" s="12" t="s">
        <v>8219</v>
      </c>
      <c r="B130" s="12">
        <v>146</v>
      </c>
      <c r="C130" s="12" t="s">
        <v>8221</v>
      </c>
      <c r="D130" s="12">
        <v>0</v>
      </c>
    </row>
    <row r="131" spans="1:4" x14ac:dyDescent="0.2">
      <c r="A131" s="12" t="s">
        <v>8219</v>
      </c>
      <c r="B131" s="12">
        <v>235</v>
      </c>
      <c r="C131" s="12" t="s">
        <v>8221</v>
      </c>
      <c r="D131" s="12">
        <v>0</v>
      </c>
    </row>
    <row r="132" spans="1:4" x14ac:dyDescent="0.2">
      <c r="A132" s="12" t="s">
        <v>8219</v>
      </c>
      <c r="B132" s="12">
        <v>437</v>
      </c>
      <c r="C132" s="12" t="s">
        <v>8221</v>
      </c>
      <c r="D132" s="12">
        <v>2</v>
      </c>
    </row>
    <row r="133" spans="1:4" x14ac:dyDescent="0.2">
      <c r="A133" s="12" t="s">
        <v>8219</v>
      </c>
      <c r="B133" s="12">
        <v>77</v>
      </c>
      <c r="C133" s="12" t="s">
        <v>8221</v>
      </c>
      <c r="D133" s="12">
        <v>170</v>
      </c>
    </row>
    <row r="134" spans="1:4" x14ac:dyDescent="0.2">
      <c r="A134" s="12" t="s">
        <v>8219</v>
      </c>
      <c r="B134" s="12">
        <v>108</v>
      </c>
      <c r="C134" s="12" t="s">
        <v>8221</v>
      </c>
      <c r="D134" s="12">
        <v>5</v>
      </c>
    </row>
    <row r="135" spans="1:4" x14ac:dyDescent="0.2">
      <c r="A135" s="12" t="s">
        <v>8219</v>
      </c>
      <c r="B135" s="12">
        <v>7</v>
      </c>
      <c r="C135" s="12" t="s">
        <v>8221</v>
      </c>
      <c r="D135" s="12">
        <v>14</v>
      </c>
    </row>
    <row r="136" spans="1:4" x14ac:dyDescent="0.2">
      <c r="A136" s="12" t="s">
        <v>8219</v>
      </c>
      <c r="B136" s="12">
        <v>314</v>
      </c>
      <c r="C136" s="12" t="s">
        <v>8221</v>
      </c>
      <c r="D136" s="12">
        <v>1</v>
      </c>
    </row>
    <row r="137" spans="1:4" x14ac:dyDescent="0.2">
      <c r="A137" s="12" t="s">
        <v>8219</v>
      </c>
      <c r="B137" s="12">
        <v>188</v>
      </c>
      <c r="C137" s="12" t="s">
        <v>8221</v>
      </c>
      <c r="D137" s="12">
        <v>0</v>
      </c>
    </row>
    <row r="138" spans="1:4" x14ac:dyDescent="0.2">
      <c r="A138" s="12" t="s">
        <v>8219</v>
      </c>
      <c r="B138" s="12">
        <v>275</v>
      </c>
      <c r="C138" s="12" t="s">
        <v>8221</v>
      </c>
      <c r="D138" s="12">
        <v>124</v>
      </c>
    </row>
    <row r="139" spans="1:4" x14ac:dyDescent="0.2">
      <c r="A139" s="12" t="s">
        <v>8219</v>
      </c>
      <c r="B139" s="12">
        <v>560</v>
      </c>
      <c r="C139" s="12" t="s">
        <v>8221</v>
      </c>
      <c r="D139" s="12">
        <v>0</v>
      </c>
    </row>
    <row r="140" spans="1:4" x14ac:dyDescent="0.2">
      <c r="A140" s="12" t="s">
        <v>8219</v>
      </c>
      <c r="B140" s="12">
        <v>688</v>
      </c>
      <c r="C140" s="12" t="s">
        <v>8221</v>
      </c>
      <c r="D140" s="12">
        <v>0</v>
      </c>
    </row>
    <row r="141" spans="1:4" x14ac:dyDescent="0.2">
      <c r="A141" s="12" t="s">
        <v>8219</v>
      </c>
      <c r="B141" s="12">
        <v>942</v>
      </c>
      <c r="C141" s="12" t="s">
        <v>8221</v>
      </c>
      <c r="D141" s="12">
        <v>55</v>
      </c>
    </row>
    <row r="142" spans="1:4" x14ac:dyDescent="0.2">
      <c r="A142" s="12" t="s">
        <v>8219</v>
      </c>
      <c r="B142" s="12">
        <v>88</v>
      </c>
      <c r="C142" s="12" t="s">
        <v>8221</v>
      </c>
      <c r="D142" s="12">
        <v>140</v>
      </c>
    </row>
    <row r="143" spans="1:4" x14ac:dyDescent="0.2">
      <c r="A143" s="12" t="s">
        <v>8219</v>
      </c>
      <c r="B143" s="12">
        <v>220</v>
      </c>
      <c r="C143" s="12" t="s">
        <v>8221</v>
      </c>
      <c r="D143" s="12">
        <v>21</v>
      </c>
    </row>
    <row r="144" spans="1:4" x14ac:dyDescent="0.2">
      <c r="A144" s="12" t="s">
        <v>8219</v>
      </c>
      <c r="B144" s="12">
        <v>145</v>
      </c>
      <c r="C144" s="12" t="s">
        <v>8221</v>
      </c>
      <c r="D144" s="12">
        <v>1</v>
      </c>
    </row>
    <row r="145" spans="1:4" x14ac:dyDescent="0.2">
      <c r="A145" s="12" t="s">
        <v>8219</v>
      </c>
      <c r="B145" s="12">
        <v>963</v>
      </c>
      <c r="C145" s="12" t="s">
        <v>8221</v>
      </c>
      <c r="D145" s="12">
        <v>147</v>
      </c>
    </row>
    <row r="146" spans="1:4" x14ac:dyDescent="0.2">
      <c r="A146" s="12" t="s">
        <v>8219</v>
      </c>
      <c r="B146" s="12">
        <v>91</v>
      </c>
      <c r="C146" s="12" t="s">
        <v>8221</v>
      </c>
      <c r="D146" s="12">
        <v>11</v>
      </c>
    </row>
    <row r="147" spans="1:4" x14ac:dyDescent="0.2">
      <c r="A147" s="12" t="s">
        <v>8219</v>
      </c>
      <c r="B147" s="12">
        <v>58</v>
      </c>
      <c r="C147" s="12" t="s">
        <v>8221</v>
      </c>
      <c r="D147" s="12">
        <v>125</v>
      </c>
    </row>
    <row r="148" spans="1:4" x14ac:dyDescent="0.2">
      <c r="A148" s="12" t="s">
        <v>8219</v>
      </c>
      <c r="B148" s="12">
        <v>36</v>
      </c>
      <c r="C148" s="12" t="s">
        <v>8221</v>
      </c>
      <c r="D148" s="12">
        <v>1</v>
      </c>
    </row>
    <row r="149" spans="1:4" x14ac:dyDescent="0.2">
      <c r="A149" s="12" t="s">
        <v>8219</v>
      </c>
      <c r="B149" s="12">
        <v>165</v>
      </c>
      <c r="C149" s="12" t="s">
        <v>8221</v>
      </c>
      <c r="D149" s="12">
        <v>0</v>
      </c>
    </row>
    <row r="150" spans="1:4" x14ac:dyDescent="0.2">
      <c r="A150" s="12" t="s">
        <v>8219</v>
      </c>
      <c r="B150" s="12">
        <v>111</v>
      </c>
      <c r="C150" s="12" t="s">
        <v>8221</v>
      </c>
      <c r="D150" s="12">
        <v>0</v>
      </c>
    </row>
    <row r="151" spans="1:4" x14ac:dyDescent="0.2">
      <c r="A151" s="12" t="s">
        <v>8219</v>
      </c>
      <c r="B151" s="12">
        <v>1596</v>
      </c>
      <c r="C151" s="12" t="s">
        <v>8221</v>
      </c>
      <c r="D151" s="12">
        <v>3</v>
      </c>
    </row>
    <row r="152" spans="1:4" x14ac:dyDescent="0.2">
      <c r="A152" s="12" t="s">
        <v>8219</v>
      </c>
      <c r="B152" s="12">
        <v>61</v>
      </c>
      <c r="C152" s="12" t="s">
        <v>8221</v>
      </c>
      <c r="D152" s="12">
        <v>0</v>
      </c>
    </row>
    <row r="153" spans="1:4" x14ac:dyDescent="0.2">
      <c r="A153" s="12" t="s">
        <v>8219</v>
      </c>
      <c r="B153" s="12">
        <v>287</v>
      </c>
      <c r="C153" s="12" t="s">
        <v>8221</v>
      </c>
      <c r="D153" s="12">
        <v>0</v>
      </c>
    </row>
    <row r="154" spans="1:4" x14ac:dyDescent="0.2">
      <c r="A154" s="12" t="s">
        <v>8219</v>
      </c>
      <c r="B154" s="12">
        <v>65</v>
      </c>
      <c r="C154" s="12" t="s">
        <v>8221</v>
      </c>
      <c r="D154" s="12">
        <v>0</v>
      </c>
    </row>
    <row r="155" spans="1:4" x14ac:dyDescent="0.2">
      <c r="A155" s="12" t="s">
        <v>8219</v>
      </c>
      <c r="B155" s="12">
        <v>118</v>
      </c>
      <c r="C155" s="12" t="s">
        <v>8221</v>
      </c>
      <c r="D155" s="12">
        <v>0</v>
      </c>
    </row>
    <row r="156" spans="1:4" x14ac:dyDescent="0.2">
      <c r="A156" s="12" t="s">
        <v>8219</v>
      </c>
      <c r="B156" s="12">
        <v>113</v>
      </c>
      <c r="C156" s="12" t="s">
        <v>8221</v>
      </c>
      <c r="D156" s="12">
        <v>3</v>
      </c>
    </row>
    <row r="157" spans="1:4" x14ac:dyDescent="0.2">
      <c r="A157" s="12" t="s">
        <v>8219</v>
      </c>
      <c r="B157" s="12">
        <v>332</v>
      </c>
      <c r="C157" s="12" t="s">
        <v>8221</v>
      </c>
      <c r="D157" s="12">
        <v>0</v>
      </c>
    </row>
    <row r="158" spans="1:4" x14ac:dyDescent="0.2">
      <c r="A158" s="12" t="s">
        <v>8219</v>
      </c>
      <c r="B158" s="12">
        <v>62</v>
      </c>
      <c r="C158" s="12" t="s">
        <v>8221</v>
      </c>
      <c r="D158" s="12">
        <v>1</v>
      </c>
    </row>
    <row r="159" spans="1:4" x14ac:dyDescent="0.2">
      <c r="A159" s="12" t="s">
        <v>8219</v>
      </c>
      <c r="B159" s="12">
        <v>951</v>
      </c>
      <c r="C159" s="12" t="s">
        <v>8221</v>
      </c>
      <c r="D159" s="12">
        <v>3</v>
      </c>
    </row>
    <row r="160" spans="1:4" x14ac:dyDescent="0.2">
      <c r="A160" s="12" t="s">
        <v>8219</v>
      </c>
      <c r="B160" s="12">
        <v>415</v>
      </c>
      <c r="C160" s="12" t="s">
        <v>8221</v>
      </c>
      <c r="D160" s="12">
        <v>22</v>
      </c>
    </row>
    <row r="161" spans="1:4" x14ac:dyDescent="0.2">
      <c r="A161" s="12" t="s">
        <v>8219</v>
      </c>
      <c r="B161" s="12">
        <v>305</v>
      </c>
      <c r="C161" s="12" t="s">
        <v>8221</v>
      </c>
      <c r="D161" s="12">
        <v>26</v>
      </c>
    </row>
    <row r="162" spans="1:4" x14ac:dyDescent="0.2">
      <c r="A162" s="12" t="s">
        <v>8219</v>
      </c>
      <c r="B162" s="12">
        <v>2139</v>
      </c>
      <c r="C162" s="12" t="s">
        <v>8221</v>
      </c>
      <c r="D162" s="12">
        <v>4</v>
      </c>
    </row>
    <row r="163" spans="1:4" x14ac:dyDescent="0.2">
      <c r="A163" s="12" t="s">
        <v>8219</v>
      </c>
      <c r="B163" s="12">
        <v>79</v>
      </c>
      <c r="C163" s="12" t="s">
        <v>8221</v>
      </c>
      <c r="D163" s="12">
        <v>0</v>
      </c>
    </row>
    <row r="164" spans="1:4" x14ac:dyDescent="0.2">
      <c r="A164" s="12" t="s">
        <v>8219</v>
      </c>
      <c r="B164" s="12">
        <v>179</v>
      </c>
      <c r="C164" s="12" t="s">
        <v>8221</v>
      </c>
      <c r="D164" s="12">
        <v>4</v>
      </c>
    </row>
    <row r="165" spans="1:4" x14ac:dyDescent="0.2">
      <c r="A165" s="12" t="s">
        <v>8219</v>
      </c>
      <c r="B165" s="12">
        <v>202</v>
      </c>
      <c r="C165" s="12" t="s">
        <v>8221</v>
      </c>
      <c r="D165" s="12">
        <v>9</v>
      </c>
    </row>
    <row r="166" spans="1:4" x14ac:dyDescent="0.2">
      <c r="A166" s="12" t="s">
        <v>8219</v>
      </c>
      <c r="B166" s="12">
        <v>760</v>
      </c>
      <c r="C166" s="12" t="s">
        <v>8221</v>
      </c>
      <c r="D166" s="12">
        <v>5</v>
      </c>
    </row>
    <row r="167" spans="1:4" x14ac:dyDescent="0.2">
      <c r="A167" s="12" t="s">
        <v>8219</v>
      </c>
      <c r="B167" s="12">
        <v>563</v>
      </c>
      <c r="C167" s="12" t="s">
        <v>8221</v>
      </c>
      <c r="D167" s="12">
        <v>14</v>
      </c>
    </row>
    <row r="168" spans="1:4" x14ac:dyDescent="0.2">
      <c r="A168" s="12" t="s">
        <v>8219</v>
      </c>
      <c r="B168" s="12">
        <v>135</v>
      </c>
      <c r="C168" s="12" t="s">
        <v>8221</v>
      </c>
      <c r="D168" s="12">
        <v>1</v>
      </c>
    </row>
    <row r="169" spans="1:4" x14ac:dyDescent="0.2">
      <c r="A169" s="12" t="s">
        <v>8219</v>
      </c>
      <c r="B169" s="12">
        <v>290</v>
      </c>
      <c r="C169" s="12" t="s">
        <v>8221</v>
      </c>
      <c r="D169" s="12">
        <v>10</v>
      </c>
    </row>
    <row r="170" spans="1:4" x14ac:dyDescent="0.2">
      <c r="A170" s="12" t="s">
        <v>8219</v>
      </c>
      <c r="B170" s="12">
        <v>447</v>
      </c>
      <c r="C170" s="12" t="s">
        <v>8221</v>
      </c>
      <c r="D170" s="12">
        <v>3</v>
      </c>
    </row>
    <row r="171" spans="1:4" x14ac:dyDescent="0.2">
      <c r="A171" s="12" t="s">
        <v>8219</v>
      </c>
      <c r="B171" s="12">
        <v>232</v>
      </c>
      <c r="C171" s="12" t="s">
        <v>8221</v>
      </c>
      <c r="D171" s="12">
        <v>1</v>
      </c>
    </row>
    <row r="172" spans="1:4" x14ac:dyDescent="0.2">
      <c r="A172" s="12" t="s">
        <v>8219</v>
      </c>
      <c r="B172" s="12">
        <v>168</v>
      </c>
      <c r="C172" s="12" t="s">
        <v>8221</v>
      </c>
      <c r="D172" s="12">
        <v>0</v>
      </c>
    </row>
    <row r="173" spans="1:4" x14ac:dyDescent="0.2">
      <c r="A173" s="12" t="s">
        <v>8219</v>
      </c>
      <c r="B173" s="12">
        <v>128</v>
      </c>
      <c r="C173" s="12" t="s">
        <v>8221</v>
      </c>
      <c r="D173" s="12">
        <v>5</v>
      </c>
    </row>
    <row r="174" spans="1:4" x14ac:dyDescent="0.2">
      <c r="A174" s="12" t="s">
        <v>8219</v>
      </c>
      <c r="B174" s="12">
        <v>493</v>
      </c>
      <c r="C174" s="12" t="s">
        <v>8221</v>
      </c>
      <c r="D174" s="12">
        <v>2</v>
      </c>
    </row>
    <row r="175" spans="1:4" x14ac:dyDescent="0.2">
      <c r="A175" s="12" t="s">
        <v>8219</v>
      </c>
      <c r="B175" s="12">
        <v>131</v>
      </c>
      <c r="C175" s="12" t="s">
        <v>8221</v>
      </c>
      <c r="D175" s="12">
        <v>68</v>
      </c>
    </row>
    <row r="176" spans="1:4" x14ac:dyDescent="0.2">
      <c r="A176" s="12" t="s">
        <v>8219</v>
      </c>
      <c r="B176" s="12">
        <v>50</v>
      </c>
      <c r="C176" s="12" t="s">
        <v>8221</v>
      </c>
      <c r="D176" s="12">
        <v>3</v>
      </c>
    </row>
    <row r="177" spans="1:4" x14ac:dyDescent="0.2">
      <c r="A177" s="12" t="s">
        <v>8219</v>
      </c>
      <c r="B177" s="12">
        <v>665</v>
      </c>
      <c r="C177" s="12" t="s">
        <v>8221</v>
      </c>
      <c r="D177" s="12">
        <v>34</v>
      </c>
    </row>
    <row r="178" spans="1:4" x14ac:dyDescent="0.2">
      <c r="A178" s="12" t="s">
        <v>8219</v>
      </c>
      <c r="B178" s="12">
        <v>129</v>
      </c>
      <c r="C178" s="12" t="s">
        <v>8221</v>
      </c>
      <c r="D178" s="12">
        <v>0</v>
      </c>
    </row>
    <row r="179" spans="1:4" x14ac:dyDescent="0.2">
      <c r="A179" s="12" t="s">
        <v>8219</v>
      </c>
      <c r="B179" s="12">
        <v>142</v>
      </c>
      <c r="C179" s="12" t="s">
        <v>8221</v>
      </c>
      <c r="D179" s="12">
        <v>3</v>
      </c>
    </row>
    <row r="180" spans="1:4" x14ac:dyDescent="0.2">
      <c r="A180" s="12" t="s">
        <v>8219</v>
      </c>
      <c r="B180" s="12">
        <v>2436</v>
      </c>
      <c r="C180" s="12" t="s">
        <v>8221</v>
      </c>
      <c r="D180" s="12">
        <v>0</v>
      </c>
    </row>
    <row r="181" spans="1:4" x14ac:dyDescent="0.2">
      <c r="A181" s="12" t="s">
        <v>8219</v>
      </c>
      <c r="B181" s="12">
        <v>244</v>
      </c>
      <c r="C181" s="12" t="s">
        <v>8221</v>
      </c>
      <c r="D181" s="12">
        <v>70</v>
      </c>
    </row>
    <row r="182" spans="1:4" x14ac:dyDescent="0.2">
      <c r="A182" s="12" t="s">
        <v>8219</v>
      </c>
      <c r="B182" s="12">
        <v>298</v>
      </c>
      <c r="C182" s="12" t="s">
        <v>8221</v>
      </c>
      <c r="D182" s="12">
        <v>1</v>
      </c>
    </row>
    <row r="183" spans="1:4" x14ac:dyDescent="0.2">
      <c r="A183" s="12" t="s">
        <v>8219</v>
      </c>
      <c r="B183" s="12">
        <v>251</v>
      </c>
      <c r="C183" s="12" t="s">
        <v>8221</v>
      </c>
      <c r="D183" s="12">
        <v>1</v>
      </c>
    </row>
    <row r="184" spans="1:4" x14ac:dyDescent="0.2">
      <c r="A184" s="12" t="s">
        <v>8219</v>
      </c>
      <c r="B184" s="12">
        <v>108</v>
      </c>
      <c r="C184" s="12" t="s">
        <v>8221</v>
      </c>
      <c r="D184" s="12">
        <v>1</v>
      </c>
    </row>
    <row r="185" spans="1:4" x14ac:dyDescent="0.2">
      <c r="A185" s="12" t="s">
        <v>8219</v>
      </c>
      <c r="B185" s="12">
        <v>82</v>
      </c>
      <c r="C185" s="12" t="s">
        <v>8221</v>
      </c>
      <c r="D185" s="12">
        <v>2</v>
      </c>
    </row>
    <row r="186" spans="1:4" x14ac:dyDescent="0.2">
      <c r="A186" s="12" t="s">
        <v>8219</v>
      </c>
      <c r="B186" s="12">
        <v>74</v>
      </c>
      <c r="C186" s="12" t="s">
        <v>8221</v>
      </c>
      <c r="D186" s="12">
        <v>2</v>
      </c>
    </row>
    <row r="187" spans="1:4" x14ac:dyDescent="0.2">
      <c r="A187" s="12" t="s">
        <v>8219</v>
      </c>
      <c r="B187" s="12">
        <v>189</v>
      </c>
      <c r="C187" s="12" t="s">
        <v>8221</v>
      </c>
      <c r="D187" s="12">
        <v>34</v>
      </c>
    </row>
    <row r="188" spans="1:4" x14ac:dyDescent="0.2">
      <c r="A188" s="12" t="s">
        <v>8219</v>
      </c>
      <c r="B188" s="12">
        <v>80</v>
      </c>
      <c r="C188" s="12" t="s">
        <v>8221</v>
      </c>
      <c r="D188" s="12">
        <v>2</v>
      </c>
    </row>
    <row r="189" spans="1:4" x14ac:dyDescent="0.2">
      <c r="A189" s="12" t="s">
        <v>8219</v>
      </c>
      <c r="B189" s="12">
        <v>576</v>
      </c>
      <c r="C189" s="12" t="s">
        <v>8221</v>
      </c>
      <c r="D189" s="12">
        <v>0</v>
      </c>
    </row>
    <row r="190" spans="1:4" x14ac:dyDescent="0.2">
      <c r="A190" s="12" t="s">
        <v>8219</v>
      </c>
      <c r="B190" s="12">
        <v>202</v>
      </c>
      <c r="C190" s="12" t="s">
        <v>8221</v>
      </c>
      <c r="D190" s="12">
        <v>1</v>
      </c>
    </row>
    <row r="191" spans="1:4" x14ac:dyDescent="0.2">
      <c r="A191" s="12" t="s">
        <v>8219</v>
      </c>
      <c r="B191" s="12">
        <v>238</v>
      </c>
      <c r="C191" s="12" t="s">
        <v>8221</v>
      </c>
      <c r="D191" s="12">
        <v>8</v>
      </c>
    </row>
    <row r="192" spans="1:4" x14ac:dyDescent="0.2">
      <c r="A192" s="12" t="s">
        <v>8219</v>
      </c>
      <c r="B192" s="12">
        <v>36</v>
      </c>
      <c r="C192" s="12" t="s">
        <v>8221</v>
      </c>
      <c r="D192" s="12">
        <v>4</v>
      </c>
    </row>
    <row r="193" spans="1:4" x14ac:dyDescent="0.2">
      <c r="A193" s="12" t="s">
        <v>8219</v>
      </c>
      <c r="B193" s="12">
        <v>150</v>
      </c>
      <c r="C193" s="12" t="s">
        <v>8221</v>
      </c>
      <c r="D193" s="12">
        <v>28</v>
      </c>
    </row>
    <row r="194" spans="1:4" x14ac:dyDescent="0.2">
      <c r="A194" s="12" t="s">
        <v>8219</v>
      </c>
      <c r="B194" s="12">
        <v>146</v>
      </c>
      <c r="C194" s="12" t="s">
        <v>8221</v>
      </c>
      <c r="D194" s="12">
        <v>0</v>
      </c>
    </row>
    <row r="195" spans="1:4" x14ac:dyDescent="0.2">
      <c r="A195" s="12" t="s">
        <v>8219</v>
      </c>
      <c r="B195" s="12">
        <v>222</v>
      </c>
      <c r="C195" s="12" t="s">
        <v>8221</v>
      </c>
      <c r="D195" s="12">
        <v>6</v>
      </c>
    </row>
    <row r="196" spans="1:4" x14ac:dyDescent="0.2">
      <c r="A196" s="12" t="s">
        <v>8219</v>
      </c>
      <c r="B196" s="12">
        <v>120</v>
      </c>
      <c r="C196" s="12" t="s">
        <v>8221</v>
      </c>
      <c r="D196" s="12">
        <v>22</v>
      </c>
    </row>
    <row r="197" spans="1:4" x14ac:dyDescent="0.2">
      <c r="A197" s="12" t="s">
        <v>8219</v>
      </c>
      <c r="B197" s="12">
        <v>126</v>
      </c>
      <c r="C197" s="12" t="s">
        <v>8221</v>
      </c>
      <c r="D197" s="12">
        <v>0</v>
      </c>
    </row>
    <row r="198" spans="1:4" x14ac:dyDescent="0.2">
      <c r="A198" s="12" t="s">
        <v>8219</v>
      </c>
      <c r="B198" s="12">
        <v>158</v>
      </c>
      <c r="C198" s="12" t="s">
        <v>8221</v>
      </c>
      <c r="D198" s="12">
        <v>1</v>
      </c>
    </row>
    <row r="199" spans="1:4" x14ac:dyDescent="0.2">
      <c r="A199" s="12" t="s">
        <v>8219</v>
      </c>
      <c r="B199" s="12">
        <v>316</v>
      </c>
      <c r="C199" s="12" t="s">
        <v>8221</v>
      </c>
      <c r="D199" s="12">
        <v>20</v>
      </c>
    </row>
    <row r="200" spans="1:4" x14ac:dyDescent="0.2">
      <c r="A200" s="12" t="s">
        <v>8219</v>
      </c>
      <c r="B200" s="12">
        <v>284</v>
      </c>
      <c r="C200" s="12" t="s">
        <v>8221</v>
      </c>
      <c r="D200" s="12">
        <v>0</v>
      </c>
    </row>
    <row r="201" spans="1:4" x14ac:dyDescent="0.2">
      <c r="A201" s="12" t="s">
        <v>8219</v>
      </c>
      <c r="B201" s="12">
        <v>51</v>
      </c>
      <c r="C201" s="12" t="s">
        <v>8221</v>
      </c>
      <c r="D201" s="12">
        <v>1</v>
      </c>
    </row>
    <row r="202" spans="1:4" x14ac:dyDescent="0.2">
      <c r="A202" s="12" t="s">
        <v>8219</v>
      </c>
      <c r="B202" s="12">
        <v>158</v>
      </c>
      <c r="C202" s="12" t="s">
        <v>8221</v>
      </c>
      <c r="D202" s="12">
        <v>3</v>
      </c>
    </row>
    <row r="203" spans="1:4" x14ac:dyDescent="0.2">
      <c r="A203" s="12" t="s">
        <v>8219</v>
      </c>
      <c r="B203" s="12">
        <v>337</v>
      </c>
      <c r="C203" s="12" t="s">
        <v>8221</v>
      </c>
      <c r="D203" s="12">
        <v>2</v>
      </c>
    </row>
    <row r="204" spans="1:4" x14ac:dyDescent="0.2">
      <c r="A204" s="12" t="s">
        <v>8219</v>
      </c>
      <c r="B204" s="12">
        <v>186</v>
      </c>
      <c r="C204" s="12" t="s">
        <v>8221</v>
      </c>
      <c r="D204" s="12">
        <v>0</v>
      </c>
    </row>
    <row r="205" spans="1:4" x14ac:dyDescent="0.2">
      <c r="A205" s="12" t="s">
        <v>8219</v>
      </c>
      <c r="B205" s="12">
        <v>58</v>
      </c>
      <c r="C205" s="12" t="s">
        <v>8221</v>
      </c>
      <c r="D205" s="12">
        <v>2</v>
      </c>
    </row>
    <row r="206" spans="1:4" x14ac:dyDescent="0.2">
      <c r="A206" s="12" t="s">
        <v>8219</v>
      </c>
      <c r="B206" s="12">
        <v>82</v>
      </c>
      <c r="C206" s="12" t="s">
        <v>8221</v>
      </c>
      <c r="D206" s="12">
        <v>1</v>
      </c>
    </row>
    <row r="207" spans="1:4" x14ac:dyDescent="0.2">
      <c r="A207" s="12" t="s">
        <v>8219</v>
      </c>
      <c r="B207" s="12">
        <v>736</v>
      </c>
      <c r="C207" s="12" t="s">
        <v>8221</v>
      </c>
      <c r="D207" s="12">
        <v>0</v>
      </c>
    </row>
    <row r="208" spans="1:4" x14ac:dyDescent="0.2">
      <c r="A208" s="12" t="s">
        <v>8219</v>
      </c>
      <c r="B208" s="12">
        <v>1151</v>
      </c>
      <c r="C208" s="12" t="s">
        <v>8221</v>
      </c>
      <c r="D208" s="12">
        <v>1</v>
      </c>
    </row>
    <row r="209" spans="1:4" x14ac:dyDescent="0.2">
      <c r="A209" s="12" t="s">
        <v>8219</v>
      </c>
      <c r="B209" s="12">
        <v>34</v>
      </c>
      <c r="C209" s="12" t="s">
        <v>8221</v>
      </c>
      <c r="D209" s="12">
        <v>0</v>
      </c>
    </row>
    <row r="210" spans="1:4" x14ac:dyDescent="0.2">
      <c r="A210" s="12" t="s">
        <v>8219</v>
      </c>
      <c r="B210" s="12">
        <v>498</v>
      </c>
      <c r="C210" s="12" t="s">
        <v>8221</v>
      </c>
      <c r="D210" s="12">
        <v>5</v>
      </c>
    </row>
    <row r="211" spans="1:4" x14ac:dyDescent="0.2">
      <c r="A211" s="12" t="s">
        <v>8219</v>
      </c>
      <c r="B211" s="12">
        <v>167</v>
      </c>
      <c r="C211" s="12" t="s">
        <v>8221</v>
      </c>
      <c r="D211" s="12">
        <v>1</v>
      </c>
    </row>
    <row r="212" spans="1:4" x14ac:dyDescent="0.2">
      <c r="A212" s="12" t="s">
        <v>8219</v>
      </c>
      <c r="B212" s="12">
        <v>340</v>
      </c>
      <c r="C212" s="12" t="s">
        <v>8221</v>
      </c>
      <c r="D212" s="12">
        <v>1</v>
      </c>
    </row>
    <row r="213" spans="1:4" x14ac:dyDescent="0.2">
      <c r="A213" s="12" t="s">
        <v>8219</v>
      </c>
      <c r="B213" s="12">
        <v>438</v>
      </c>
      <c r="C213" s="12" t="s">
        <v>8221</v>
      </c>
      <c r="D213" s="12">
        <v>2</v>
      </c>
    </row>
    <row r="214" spans="1:4" x14ac:dyDescent="0.2">
      <c r="A214" s="12" t="s">
        <v>8219</v>
      </c>
      <c r="B214" s="12">
        <v>555</v>
      </c>
      <c r="C214" s="12" t="s">
        <v>8221</v>
      </c>
      <c r="D214" s="12">
        <v>0</v>
      </c>
    </row>
    <row r="215" spans="1:4" x14ac:dyDescent="0.2">
      <c r="A215" s="12" t="s">
        <v>8219</v>
      </c>
      <c r="B215" s="12">
        <v>266</v>
      </c>
      <c r="C215" s="12" t="s">
        <v>8221</v>
      </c>
      <c r="D215" s="12">
        <v>9</v>
      </c>
    </row>
    <row r="216" spans="1:4" x14ac:dyDescent="0.2">
      <c r="A216" s="12" t="s">
        <v>8219</v>
      </c>
      <c r="B216" s="12">
        <v>69</v>
      </c>
      <c r="C216" s="12" t="s">
        <v>8221</v>
      </c>
      <c r="D216" s="12">
        <v>4</v>
      </c>
    </row>
    <row r="217" spans="1:4" x14ac:dyDescent="0.2">
      <c r="A217" s="12" t="s">
        <v>8219</v>
      </c>
      <c r="B217" s="12">
        <v>80</v>
      </c>
      <c r="C217" s="12" t="s">
        <v>8221</v>
      </c>
      <c r="D217" s="12">
        <v>4</v>
      </c>
    </row>
    <row r="218" spans="1:4" x14ac:dyDescent="0.2">
      <c r="A218" s="12" t="s">
        <v>8219</v>
      </c>
      <c r="B218" s="12">
        <v>493</v>
      </c>
      <c r="C218" s="12" t="s">
        <v>8221</v>
      </c>
      <c r="D218" s="12">
        <v>1</v>
      </c>
    </row>
    <row r="219" spans="1:4" x14ac:dyDescent="0.2">
      <c r="A219" s="12" t="s">
        <v>8219</v>
      </c>
      <c r="B219" s="12">
        <v>31</v>
      </c>
      <c r="C219" s="12" t="s">
        <v>8221</v>
      </c>
      <c r="D219" s="12">
        <v>1</v>
      </c>
    </row>
    <row r="220" spans="1:4" x14ac:dyDescent="0.2">
      <c r="A220" s="12" t="s">
        <v>8219</v>
      </c>
      <c r="B220" s="12">
        <v>236</v>
      </c>
      <c r="C220" s="12" t="s">
        <v>8221</v>
      </c>
      <c r="D220" s="12">
        <v>7</v>
      </c>
    </row>
    <row r="221" spans="1:4" x14ac:dyDescent="0.2">
      <c r="A221" s="12" t="s">
        <v>8219</v>
      </c>
      <c r="B221" s="12">
        <v>89</v>
      </c>
      <c r="C221" s="12" t="s">
        <v>8221</v>
      </c>
      <c r="D221" s="12">
        <v>5</v>
      </c>
    </row>
    <row r="222" spans="1:4" x14ac:dyDescent="0.2">
      <c r="A222" s="12" t="s">
        <v>8219</v>
      </c>
      <c r="B222" s="12">
        <v>299</v>
      </c>
      <c r="C222" s="12" t="s">
        <v>8221</v>
      </c>
      <c r="D222" s="12">
        <v>1</v>
      </c>
    </row>
    <row r="223" spans="1:4" x14ac:dyDescent="0.2">
      <c r="A223" s="12" t="s">
        <v>8219</v>
      </c>
      <c r="B223" s="12">
        <v>55</v>
      </c>
      <c r="C223" s="12" t="s">
        <v>8221</v>
      </c>
      <c r="D223" s="12">
        <v>0</v>
      </c>
    </row>
    <row r="224" spans="1:4" x14ac:dyDescent="0.2">
      <c r="A224" s="12" t="s">
        <v>8219</v>
      </c>
      <c r="B224" s="12">
        <v>325</v>
      </c>
      <c r="C224" s="12" t="s">
        <v>8221</v>
      </c>
      <c r="D224" s="12">
        <v>0</v>
      </c>
    </row>
    <row r="225" spans="1:4" x14ac:dyDescent="0.2">
      <c r="A225" s="12" t="s">
        <v>8219</v>
      </c>
      <c r="B225" s="12">
        <v>524</v>
      </c>
      <c r="C225" s="12" t="s">
        <v>8221</v>
      </c>
      <c r="D225" s="12">
        <v>1</v>
      </c>
    </row>
    <row r="226" spans="1:4" x14ac:dyDescent="0.2">
      <c r="A226" s="12" t="s">
        <v>8219</v>
      </c>
      <c r="B226" s="12">
        <v>285</v>
      </c>
      <c r="C226" s="12" t="s">
        <v>8221</v>
      </c>
      <c r="D226" s="12">
        <v>2</v>
      </c>
    </row>
    <row r="227" spans="1:4" x14ac:dyDescent="0.2">
      <c r="A227" s="12" t="s">
        <v>8219</v>
      </c>
      <c r="B227" s="12">
        <v>179</v>
      </c>
      <c r="C227" s="12" t="s">
        <v>8221</v>
      </c>
      <c r="D227" s="12">
        <v>0</v>
      </c>
    </row>
    <row r="228" spans="1:4" x14ac:dyDescent="0.2">
      <c r="A228" s="12" t="s">
        <v>8219</v>
      </c>
      <c r="B228" s="12">
        <v>188</v>
      </c>
      <c r="C228" s="12" t="s">
        <v>8221</v>
      </c>
      <c r="D228" s="12">
        <v>4</v>
      </c>
    </row>
    <row r="229" spans="1:4" x14ac:dyDescent="0.2">
      <c r="A229" s="12" t="s">
        <v>8219</v>
      </c>
      <c r="B229" s="12">
        <v>379</v>
      </c>
      <c r="C229" s="12" t="s">
        <v>8221</v>
      </c>
      <c r="D229" s="12">
        <v>7</v>
      </c>
    </row>
    <row r="230" spans="1:4" x14ac:dyDescent="0.2">
      <c r="A230" s="12" t="s">
        <v>8219</v>
      </c>
      <c r="B230" s="12">
        <v>119</v>
      </c>
      <c r="C230" s="12" t="s">
        <v>8221</v>
      </c>
      <c r="D230" s="12">
        <v>2</v>
      </c>
    </row>
    <row r="231" spans="1:4" x14ac:dyDescent="0.2">
      <c r="A231" s="12" t="s">
        <v>8219</v>
      </c>
      <c r="B231" s="12">
        <v>167</v>
      </c>
      <c r="C231" s="12" t="s">
        <v>8221</v>
      </c>
      <c r="D231" s="12">
        <v>1</v>
      </c>
    </row>
    <row r="232" spans="1:4" x14ac:dyDescent="0.2">
      <c r="A232" s="12" t="s">
        <v>8219</v>
      </c>
      <c r="B232" s="12">
        <v>221</v>
      </c>
      <c r="C232" s="12" t="s">
        <v>8221</v>
      </c>
      <c r="D232" s="12">
        <v>9</v>
      </c>
    </row>
    <row r="233" spans="1:4" x14ac:dyDescent="0.2">
      <c r="A233" s="12" t="s">
        <v>8219</v>
      </c>
      <c r="B233" s="12">
        <v>964</v>
      </c>
      <c r="C233" s="12" t="s">
        <v>8221</v>
      </c>
      <c r="D233" s="12">
        <v>2</v>
      </c>
    </row>
    <row r="234" spans="1:4" x14ac:dyDescent="0.2">
      <c r="A234" s="12" t="s">
        <v>8219</v>
      </c>
      <c r="B234" s="12">
        <v>286</v>
      </c>
      <c r="C234" s="12" t="s">
        <v>8221</v>
      </c>
      <c r="D234" s="12">
        <v>1</v>
      </c>
    </row>
    <row r="235" spans="1:4" x14ac:dyDescent="0.2">
      <c r="A235" s="12" t="s">
        <v>8219</v>
      </c>
      <c r="B235" s="12">
        <v>613</v>
      </c>
      <c r="C235" s="12" t="s">
        <v>8221</v>
      </c>
      <c r="D235" s="12">
        <v>7</v>
      </c>
    </row>
    <row r="236" spans="1:4" x14ac:dyDescent="0.2">
      <c r="A236" s="12" t="s">
        <v>8219</v>
      </c>
      <c r="B236" s="12">
        <v>29</v>
      </c>
      <c r="C236" s="12" t="s">
        <v>8221</v>
      </c>
      <c r="D236" s="12">
        <v>2</v>
      </c>
    </row>
    <row r="237" spans="1:4" x14ac:dyDescent="0.2">
      <c r="A237" s="12" t="s">
        <v>8219</v>
      </c>
      <c r="B237" s="12">
        <v>165</v>
      </c>
      <c r="C237" s="12" t="s">
        <v>8221</v>
      </c>
      <c r="D237" s="12">
        <v>8</v>
      </c>
    </row>
    <row r="238" spans="1:4" x14ac:dyDescent="0.2">
      <c r="A238" s="12" t="s">
        <v>8219</v>
      </c>
      <c r="B238" s="12">
        <v>97</v>
      </c>
      <c r="C238" s="12" t="s">
        <v>8221</v>
      </c>
      <c r="D238" s="12">
        <v>2</v>
      </c>
    </row>
    <row r="239" spans="1:4" x14ac:dyDescent="0.2">
      <c r="A239" s="12" t="s">
        <v>8219</v>
      </c>
      <c r="B239" s="12">
        <v>303</v>
      </c>
      <c r="C239" s="12" t="s">
        <v>8221</v>
      </c>
      <c r="D239" s="12">
        <v>2</v>
      </c>
    </row>
    <row r="240" spans="1:4" x14ac:dyDescent="0.2">
      <c r="A240" s="12" t="s">
        <v>8219</v>
      </c>
      <c r="B240" s="12">
        <v>267</v>
      </c>
      <c r="C240" s="12" t="s">
        <v>8221</v>
      </c>
      <c r="D240" s="12">
        <v>7</v>
      </c>
    </row>
    <row r="241" spans="1:4" x14ac:dyDescent="0.2">
      <c r="A241" s="12" t="s">
        <v>8219</v>
      </c>
      <c r="B241" s="12">
        <v>302</v>
      </c>
      <c r="C241" s="12" t="s">
        <v>8221</v>
      </c>
      <c r="D241" s="12">
        <v>2</v>
      </c>
    </row>
    <row r="242" spans="1:4" x14ac:dyDescent="0.2">
      <c r="A242" s="12" t="s">
        <v>8219</v>
      </c>
      <c r="B242" s="12">
        <v>87</v>
      </c>
      <c r="C242" s="12" t="s">
        <v>8221</v>
      </c>
      <c r="D242" s="12">
        <v>18</v>
      </c>
    </row>
    <row r="243" spans="1:4" x14ac:dyDescent="0.2">
      <c r="A243" s="12" t="s">
        <v>8219</v>
      </c>
      <c r="B243" s="12">
        <v>354</v>
      </c>
      <c r="C243" s="12" t="s">
        <v>8221</v>
      </c>
      <c r="D243" s="12">
        <v>9</v>
      </c>
    </row>
    <row r="244" spans="1:4" x14ac:dyDescent="0.2">
      <c r="A244" s="12" t="s">
        <v>8219</v>
      </c>
      <c r="B244" s="12">
        <v>86</v>
      </c>
      <c r="C244" s="12" t="s">
        <v>8221</v>
      </c>
      <c r="D244" s="12">
        <v>4</v>
      </c>
    </row>
    <row r="245" spans="1:4" x14ac:dyDescent="0.2">
      <c r="A245" s="12" t="s">
        <v>8219</v>
      </c>
      <c r="B245" s="12">
        <v>26</v>
      </c>
      <c r="C245" s="12" t="s">
        <v>8221</v>
      </c>
      <c r="D245" s="12">
        <v>7</v>
      </c>
    </row>
    <row r="246" spans="1:4" x14ac:dyDescent="0.2">
      <c r="A246" s="12" t="s">
        <v>8219</v>
      </c>
      <c r="B246" s="12">
        <v>113</v>
      </c>
      <c r="C246" s="12" t="s">
        <v>8221</v>
      </c>
      <c r="D246" s="12">
        <v>29</v>
      </c>
    </row>
    <row r="247" spans="1:4" x14ac:dyDescent="0.2">
      <c r="A247" s="12" t="s">
        <v>8219</v>
      </c>
      <c r="B247" s="12">
        <v>65</v>
      </c>
      <c r="C247" s="12" t="s">
        <v>8221</v>
      </c>
      <c r="D247" s="12">
        <v>12</v>
      </c>
    </row>
    <row r="248" spans="1:4" x14ac:dyDescent="0.2">
      <c r="A248" s="12" t="s">
        <v>8219</v>
      </c>
      <c r="B248" s="12">
        <v>134</v>
      </c>
      <c r="C248" s="12" t="s">
        <v>8221</v>
      </c>
      <c r="D248" s="12">
        <v>4</v>
      </c>
    </row>
    <row r="249" spans="1:4" x14ac:dyDescent="0.2">
      <c r="A249" s="12" t="s">
        <v>8219</v>
      </c>
      <c r="B249" s="12">
        <v>119</v>
      </c>
      <c r="C249" s="12" t="s">
        <v>8221</v>
      </c>
      <c r="D249" s="12">
        <v>28</v>
      </c>
    </row>
    <row r="250" spans="1:4" x14ac:dyDescent="0.2">
      <c r="A250" s="12" t="s">
        <v>8219</v>
      </c>
      <c r="B250" s="12">
        <v>159</v>
      </c>
      <c r="C250" s="12" t="s">
        <v>8221</v>
      </c>
      <c r="D250" s="12">
        <v>25</v>
      </c>
    </row>
    <row r="251" spans="1:4" x14ac:dyDescent="0.2">
      <c r="A251" s="12" t="s">
        <v>8219</v>
      </c>
      <c r="B251" s="12">
        <v>167</v>
      </c>
      <c r="C251" s="12" t="s">
        <v>8221</v>
      </c>
      <c r="D251" s="12">
        <v>28</v>
      </c>
    </row>
    <row r="252" spans="1:4" x14ac:dyDescent="0.2">
      <c r="A252" s="12" t="s">
        <v>8219</v>
      </c>
      <c r="B252" s="12">
        <v>43</v>
      </c>
      <c r="C252" s="12" t="s">
        <v>8221</v>
      </c>
      <c r="D252" s="12">
        <v>310</v>
      </c>
    </row>
    <row r="253" spans="1:4" x14ac:dyDescent="0.2">
      <c r="A253" s="12" t="s">
        <v>8219</v>
      </c>
      <c r="B253" s="12">
        <v>1062</v>
      </c>
      <c r="C253" s="12" t="s">
        <v>8221</v>
      </c>
      <c r="D253" s="12">
        <v>15</v>
      </c>
    </row>
    <row r="254" spans="1:4" x14ac:dyDescent="0.2">
      <c r="A254" s="12" t="s">
        <v>8219</v>
      </c>
      <c r="B254" s="12">
        <v>9</v>
      </c>
      <c r="C254" s="12" t="s">
        <v>8221</v>
      </c>
      <c r="D254" s="12">
        <v>215</v>
      </c>
    </row>
    <row r="255" spans="1:4" x14ac:dyDescent="0.2">
      <c r="A255" s="12" t="s">
        <v>8219</v>
      </c>
      <c r="B255" s="12">
        <v>89</v>
      </c>
      <c r="C255" s="12" t="s">
        <v>8221</v>
      </c>
      <c r="D255" s="12">
        <v>3</v>
      </c>
    </row>
    <row r="256" spans="1:4" x14ac:dyDescent="0.2">
      <c r="A256" s="12" t="s">
        <v>8219</v>
      </c>
      <c r="B256" s="12">
        <v>174</v>
      </c>
      <c r="C256" s="12" t="s">
        <v>8221</v>
      </c>
      <c r="D256" s="12">
        <v>2</v>
      </c>
    </row>
    <row r="257" spans="1:4" x14ac:dyDescent="0.2">
      <c r="A257" s="12" t="s">
        <v>8219</v>
      </c>
      <c r="B257" s="12">
        <v>14</v>
      </c>
      <c r="C257" s="12" t="s">
        <v>8221</v>
      </c>
      <c r="D257" s="12">
        <v>26</v>
      </c>
    </row>
    <row r="258" spans="1:4" x14ac:dyDescent="0.2">
      <c r="A258" s="12" t="s">
        <v>8219</v>
      </c>
      <c r="B258" s="12">
        <v>48</v>
      </c>
      <c r="C258" s="12" t="s">
        <v>8221</v>
      </c>
      <c r="D258" s="12">
        <v>24</v>
      </c>
    </row>
    <row r="259" spans="1:4" x14ac:dyDescent="0.2">
      <c r="A259" s="12" t="s">
        <v>8219</v>
      </c>
      <c r="B259" s="12">
        <v>133</v>
      </c>
      <c r="C259" s="12" t="s">
        <v>8221</v>
      </c>
      <c r="D259" s="12">
        <v>96</v>
      </c>
    </row>
    <row r="260" spans="1:4" x14ac:dyDescent="0.2">
      <c r="A260" s="12" t="s">
        <v>8219</v>
      </c>
      <c r="B260" s="12">
        <v>83</v>
      </c>
      <c r="C260" s="12" t="s">
        <v>8221</v>
      </c>
      <c r="D260" s="12">
        <v>17</v>
      </c>
    </row>
    <row r="261" spans="1:4" x14ac:dyDescent="0.2">
      <c r="A261" s="12" t="s">
        <v>8219</v>
      </c>
      <c r="B261" s="12">
        <v>149</v>
      </c>
      <c r="C261" s="12" t="s">
        <v>8221</v>
      </c>
      <c r="D261" s="12">
        <v>94</v>
      </c>
    </row>
    <row r="262" spans="1:4" x14ac:dyDescent="0.2">
      <c r="A262" s="12" t="s">
        <v>8219</v>
      </c>
      <c r="B262" s="12">
        <v>49</v>
      </c>
      <c r="C262" s="12" t="s">
        <v>8221</v>
      </c>
      <c r="D262" s="12">
        <v>129</v>
      </c>
    </row>
    <row r="263" spans="1:4" x14ac:dyDescent="0.2">
      <c r="A263" s="12" t="s">
        <v>8219</v>
      </c>
      <c r="B263" s="12">
        <v>251</v>
      </c>
      <c r="C263" s="12" t="s">
        <v>8221</v>
      </c>
      <c r="D263" s="12">
        <v>1</v>
      </c>
    </row>
    <row r="264" spans="1:4" x14ac:dyDescent="0.2">
      <c r="A264" s="12" t="s">
        <v>8219</v>
      </c>
      <c r="B264" s="12">
        <v>22</v>
      </c>
      <c r="C264" s="12" t="s">
        <v>8221</v>
      </c>
      <c r="D264" s="12">
        <v>4</v>
      </c>
    </row>
    <row r="265" spans="1:4" x14ac:dyDescent="0.2">
      <c r="A265" s="12" t="s">
        <v>8219</v>
      </c>
      <c r="B265" s="12">
        <v>48</v>
      </c>
      <c r="C265" s="12" t="s">
        <v>8221</v>
      </c>
      <c r="D265" s="12">
        <v>3</v>
      </c>
    </row>
    <row r="266" spans="1:4" x14ac:dyDescent="0.2">
      <c r="A266" s="12" t="s">
        <v>8219</v>
      </c>
      <c r="B266" s="12">
        <v>383</v>
      </c>
      <c r="C266" s="12" t="s">
        <v>8221</v>
      </c>
      <c r="D266" s="12">
        <v>135</v>
      </c>
    </row>
    <row r="267" spans="1:4" x14ac:dyDescent="0.2">
      <c r="A267" s="12" t="s">
        <v>8219</v>
      </c>
      <c r="B267" s="12">
        <v>237</v>
      </c>
      <c r="C267" s="12" t="s">
        <v>8221</v>
      </c>
      <c r="D267" s="12">
        <v>10</v>
      </c>
    </row>
    <row r="268" spans="1:4" x14ac:dyDescent="0.2">
      <c r="A268" s="12" t="s">
        <v>8219</v>
      </c>
      <c r="B268" s="12">
        <v>13</v>
      </c>
      <c r="C268" s="12" t="s">
        <v>8221</v>
      </c>
      <c r="D268" s="12">
        <v>0</v>
      </c>
    </row>
    <row r="269" spans="1:4" x14ac:dyDescent="0.2">
      <c r="A269" s="12" t="s">
        <v>8219</v>
      </c>
      <c r="B269" s="12">
        <v>562</v>
      </c>
      <c r="C269" s="12" t="s">
        <v>8221</v>
      </c>
      <c r="D269" s="12">
        <v>6</v>
      </c>
    </row>
    <row r="270" spans="1:4" x14ac:dyDescent="0.2">
      <c r="A270" s="12" t="s">
        <v>8219</v>
      </c>
      <c r="B270" s="12">
        <v>71</v>
      </c>
      <c r="C270" s="12" t="s">
        <v>8221</v>
      </c>
      <c r="D270" s="12">
        <v>36</v>
      </c>
    </row>
    <row r="271" spans="1:4" x14ac:dyDescent="0.2">
      <c r="A271" s="12" t="s">
        <v>8219</v>
      </c>
      <c r="B271" s="12">
        <v>1510</v>
      </c>
      <c r="C271" s="12" t="s">
        <v>8221</v>
      </c>
      <c r="D271" s="12">
        <v>336</v>
      </c>
    </row>
    <row r="272" spans="1:4" x14ac:dyDescent="0.2">
      <c r="A272" s="12" t="s">
        <v>8219</v>
      </c>
      <c r="B272" s="12">
        <v>14</v>
      </c>
      <c r="C272" s="12" t="s">
        <v>8221</v>
      </c>
      <c r="D272" s="12">
        <v>34</v>
      </c>
    </row>
    <row r="273" spans="1:4" x14ac:dyDescent="0.2">
      <c r="A273" s="12" t="s">
        <v>8219</v>
      </c>
      <c r="B273" s="12">
        <v>193</v>
      </c>
      <c r="C273" s="12" t="s">
        <v>8221</v>
      </c>
      <c r="D273" s="12">
        <v>10</v>
      </c>
    </row>
    <row r="274" spans="1:4" x14ac:dyDescent="0.2">
      <c r="A274" s="12" t="s">
        <v>8219</v>
      </c>
      <c r="B274" s="12">
        <v>206</v>
      </c>
      <c r="C274" s="12" t="s">
        <v>8221</v>
      </c>
      <c r="D274" s="12">
        <v>201</v>
      </c>
    </row>
    <row r="275" spans="1:4" x14ac:dyDescent="0.2">
      <c r="A275" s="12" t="s">
        <v>8219</v>
      </c>
      <c r="B275" s="12">
        <v>351</v>
      </c>
      <c r="C275" s="12" t="s">
        <v>8221</v>
      </c>
      <c r="D275" s="12">
        <v>296</v>
      </c>
    </row>
    <row r="276" spans="1:4" x14ac:dyDescent="0.2">
      <c r="A276" s="12" t="s">
        <v>8219</v>
      </c>
      <c r="B276" s="12">
        <v>50</v>
      </c>
      <c r="C276" s="12" t="s">
        <v>8221</v>
      </c>
      <c r="D276" s="12">
        <v>7</v>
      </c>
    </row>
    <row r="277" spans="1:4" x14ac:dyDescent="0.2">
      <c r="A277" s="12" t="s">
        <v>8219</v>
      </c>
      <c r="B277" s="12">
        <v>184</v>
      </c>
      <c r="C277" s="12" t="s">
        <v>8221</v>
      </c>
      <c r="D277" s="12">
        <v>7</v>
      </c>
    </row>
    <row r="278" spans="1:4" x14ac:dyDescent="0.2">
      <c r="A278" s="12" t="s">
        <v>8219</v>
      </c>
      <c r="B278" s="12">
        <v>196</v>
      </c>
      <c r="C278" s="12" t="s">
        <v>8221</v>
      </c>
      <c r="D278" s="12">
        <v>1</v>
      </c>
    </row>
    <row r="279" spans="1:4" x14ac:dyDescent="0.2">
      <c r="A279" s="12" t="s">
        <v>8219</v>
      </c>
      <c r="B279" s="12">
        <v>229</v>
      </c>
      <c r="C279" s="12" t="s">
        <v>8221</v>
      </c>
      <c r="D279" s="12">
        <v>114</v>
      </c>
    </row>
    <row r="280" spans="1:4" x14ac:dyDescent="0.2">
      <c r="A280" s="12" t="s">
        <v>8219</v>
      </c>
      <c r="B280" s="12">
        <v>67</v>
      </c>
      <c r="C280" s="12" t="s">
        <v>8221</v>
      </c>
      <c r="D280" s="12">
        <v>29</v>
      </c>
    </row>
    <row r="281" spans="1:4" x14ac:dyDescent="0.2">
      <c r="A281" s="12" t="s">
        <v>8219</v>
      </c>
      <c r="B281" s="12">
        <v>95</v>
      </c>
      <c r="C281" s="12" t="s">
        <v>8221</v>
      </c>
      <c r="D281" s="12">
        <v>890</v>
      </c>
    </row>
    <row r="282" spans="1:4" x14ac:dyDescent="0.2">
      <c r="A282" s="12" t="s">
        <v>8219</v>
      </c>
      <c r="B282" s="12">
        <v>62</v>
      </c>
      <c r="C282" s="12" t="s">
        <v>8221</v>
      </c>
      <c r="D282" s="12">
        <v>31</v>
      </c>
    </row>
    <row r="283" spans="1:4" x14ac:dyDescent="0.2">
      <c r="A283" s="12" t="s">
        <v>8219</v>
      </c>
      <c r="B283" s="12">
        <v>73</v>
      </c>
      <c r="C283" s="12" t="s">
        <v>8221</v>
      </c>
      <c r="D283" s="12">
        <v>21</v>
      </c>
    </row>
    <row r="284" spans="1:4" x14ac:dyDescent="0.2">
      <c r="A284" s="12" t="s">
        <v>8219</v>
      </c>
      <c r="B284" s="12">
        <v>43</v>
      </c>
      <c r="C284" s="12" t="s">
        <v>8221</v>
      </c>
      <c r="D284" s="12">
        <v>37</v>
      </c>
    </row>
    <row r="285" spans="1:4" x14ac:dyDescent="0.2">
      <c r="A285" s="12" t="s">
        <v>8219</v>
      </c>
      <c r="B285" s="12">
        <v>70</v>
      </c>
      <c r="C285" s="12" t="s">
        <v>8221</v>
      </c>
      <c r="D285" s="12">
        <v>7</v>
      </c>
    </row>
    <row r="286" spans="1:4" x14ac:dyDescent="0.2">
      <c r="A286" s="12" t="s">
        <v>8219</v>
      </c>
      <c r="B286" s="12">
        <v>271</v>
      </c>
      <c r="C286" s="12" t="s">
        <v>8221</v>
      </c>
      <c r="D286" s="12">
        <v>4</v>
      </c>
    </row>
    <row r="287" spans="1:4" x14ac:dyDescent="0.2">
      <c r="A287" s="12" t="s">
        <v>8219</v>
      </c>
      <c r="B287" s="12">
        <v>55</v>
      </c>
      <c r="C287" s="12" t="s">
        <v>8221</v>
      </c>
      <c r="D287" s="12">
        <v>5</v>
      </c>
    </row>
    <row r="288" spans="1:4" x14ac:dyDescent="0.2">
      <c r="A288" s="12" t="s">
        <v>8219</v>
      </c>
      <c r="B288" s="12">
        <v>35</v>
      </c>
      <c r="C288" s="12" t="s">
        <v>8221</v>
      </c>
      <c r="D288" s="12">
        <v>0</v>
      </c>
    </row>
    <row r="289" spans="1:4" x14ac:dyDescent="0.2">
      <c r="A289" s="12" t="s">
        <v>8219</v>
      </c>
      <c r="B289" s="12">
        <v>22</v>
      </c>
      <c r="C289" s="12" t="s">
        <v>8221</v>
      </c>
      <c r="D289" s="12">
        <v>456</v>
      </c>
    </row>
    <row r="290" spans="1:4" x14ac:dyDescent="0.2">
      <c r="A290" s="12" t="s">
        <v>8219</v>
      </c>
      <c r="B290" s="12">
        <v>38</v>
      </c>
      <c r="C290" s="12" t="s">
        <v>8221</v>
      </c>
      <c r="D290" s="12">
        <v>369</v>
      </c>
    </row>
    <row r="291" spans="1:4" x14ac:dyDescent="0.2">
      <c r="A291" s="12" t="s">
        <v>8219</v>
      </c>
      <c r="B291" s="12">
        <v>15</v>
      </c>
      <c r="C291" s="12" t="s">
        <v>8221</v>
      </c>
      <c r="D291" s="12">
        <v>2</v>
      </c>
    </row>
    <row r="292" spans="1:4" x14ac:dyDescent="0.2">
      <c r="A292" s="12" t="s">
        <v>8219</v>
      </c>
      <c r="B292" s="12">
        <v>7</v>
      </c>
      <c r="C292" s="12" t="s">
        <v>8221</v>
      </c>
      <c r="D292" s="12">
        <v>0</v>
      </c>
    </row>
    <row r="293" spans="1:4" x14ac:dyDescent="0.2">
      <c r="A293" s="12" t="s">
        <v>8219</v>
      </c>
      <c r="B293" s="12">
        <v>241</v>
      </c>
      <c r="C293" s="12" t="s">
        <v>8221</v>
      </c>
      <c r="D293" s="12">
        <v>338</v>
      </c>
    </row>
    <row r="294" spans="1:4" x14ac:dyDescent="0.2">
      <c r="A294" s="12" t="s">
        <v>8219</v>
      </c>
      <c r="B294" s="12">
        <v>55</v>
      </c>
      <c r="C294" s="12" t="s">
        <v>8221</v>
      </c>
      <c r="D294" s="12">
        <v>4</v>
      </c>
    </row>
    <row r="295" spans="1:4" x14ac:dyDescent="0.2">
      <c r="A295" s="12" t="s">
        <v>8219</v>
      </c>
      <c r="B295" s="12">
        <v>171</v>
      </c>
      <c r="C295" s="12" t="s">
        <v>8221</v>
      </c>
      <c r="D295" s="12">
        <v>1</v>
      </c>
    </row>
    <row r="296" spans="1:4" x14ac:dyDescent="0.2">
      <c r="A296" s="12" t="s">
        <v>8219</v>
      </c>
      <c r="B296" s="12">
        <v>208</v>
      </c>
      <c r="C296" s="12" t="s">
        <v>8221</v>
      </c>
      <c r="D296" s="12">
        <v>28</v>
      </c>
    </row>
    <row r="297" spans="1:4" x14ac:dyDescent="0.2">
      <c r="A297" s="12" t="s">
        <v>8219</v>
      </c>
      <c r="B297" s="12">
        <v>21</v>
      </c>
      <c r="C297" s="12" t="s">
        <v>8221</v>
      </c>
      <c r="D297" s="12">
        <v>12</v>
      </c>
    </row>
    <row r="298" spans="1:4" x14ac:dyDescent="0.2">
      <c r="A298" s="12" t="s">
        <v>8219</v>
      </c>
      <c r="B298" s="12">
        <v>25</v>
      </c>
      <c r="C298" s="12" t="s">
        <v>8221</v>
      </c>
      <c r="D298" s="12">
        <v>16</v>
      </c>
    </row>
    <row r="299" spans="1:4" x14ac:dyDescent="0.2">
      <c r="A299" s="12" t="s">
        <v>8219</v>
      </c>
      <c r="B299" s="12">
        <v>52</v>
      </c>
      <c r="C299" s="12" t="s">
        <v>8221</v>
      </c>
      <c r="D299" s="12">
        <v>4</v>
      </c>
    </row>
    <row r="300" spans="1:4" x14ac:dyDescent="0.2">
      <c r="A300" s="12" t="s">
        <v>8219</v>
      </c>
      <c r="B300" s="12">
        <v>104</v>
      </c>
      <c r="C300" s="12" t="s">
        <v>8221</v>
      </c>
      <c r="D300" s="12">
        <v>4</v>
      </c>
    </row>
    <row r="301" spans="1:4" x14ac:dyDescent="0.2">
      <c r="A301" s="12" t="s">
        <v>8219</v>
      </c>
      <c r="B301" s="12">
        <v>73</v>
      </c>
      <c r="C301" s="12" t="s">
        <v>8221</v>
      </c>
      <c r="D301" s="12">
        <v>10</v>
      </c>
    </row>
    <row r="302" spans="1:4" x14ac:dyDescent="0.2">
      <c r="A302" s="12" t="s">
        <v>8219</v>
      </c>
      <c r="B302" s="12">
        <v>34</v>
      </c>
      <c r="C302" s="12" t="s">
        <v>8221</v>
      </c>
      <c r="D302" s="12">
        <v>0</v>
      </c>
    </row>
    <row r="303" spans="1:4" x14ac:dyDescent="0.2">
      <c r="A303" s="12" t="s">
        <v>8219</v>
      </c>
      <c r="B303" s="12">
        <v>56</v>
      </c>
      <c r="C303" s="12" t="s">
        <v>8221</v>
      </c>
      <c r="D303" s="12">
        <v>6</v>
      </c>
    </row>
    <row r="304" spans="1:4" x14ac:dyDescent="0.2">
      <c r="A304" s="12" t="s">
        <v>8219</v>
      </c>
      <c r="B304" s="12">
        <v>31</v>
      </c>
      <c r="C304" s="12" t="s">
        <v>8221</v>
      </c>
      <c r="D304" s="12">
        <v>0</v>
      </c>
    </row>
    <row r="305" spans="1:4" x14ac:dyDescent="0.2">
      <c r="A305" s="12" t="s">
        <v>8219</v>
      </c>
      <c r="B305" s="12">
        <v>84</v>
      </c>
      <c r="C305" s="12" t="s">
        <v>8221</v>
      </c>
      <c r="D305" s="12">
        <v>1</v>
      </c>
    </row>
    <row r="306" spans="1:4" x14ac:dyDescent="0.2">
      <c r="A306" s="12" t="s">
        <v>8219</v>
      </c>
      <c r="B306" s="12">
        <v>130</v>
      </c>
      <c r="C306" s="12" t="s">
        <v>8221</v>
      </c>
      <c r="D306" s="12">
        <v>0</v>
      </c>
    </row>
    <row r="307" spans="1:4" x14ac:dyDescent="0.2">
      <c r="A307" s="12" t="s">
        <v>8219</v>
      </c>
      <c r="B307" s="12">
        <v>12</v>
      </c>
      <c r="C307" s="12" t="s">
        <v>8221</v>
      </c>
      <c r="D307" s="12">
        <v>44</v>
      </c>
    </row>
    <row r="308" spans="1:4" x14ac:dyDescent="0.2">
      <c r="A308" s="12" t="s">
        <v>8219</v>
      </c>
      <c r="B308" s="12">
        <v>23</v>
      </c>
      <c r="C308" s="12" t="s">
        <v>8221</v>
      </c>
      <c r="D308" s="12">
        <v>0</v>
      </c>
    </row>
    <row r="309" spans="1:4" x14ac:dyDescent="0.2">
      <c r="A309" s="12" t="s">
        <v>8219</v>
      </c>
      <c r="B309" s="12">
        <v>158</v>
      </c>
      <c r="C309" s="12" t="s">
        <v>8221</v>
      </c>
      <c r="D309" s="12">
        <v>3</v>
      </c>
    </row>
    <row r="310" spans="1:4" x14ac:dyDescent="0.2">
      <c r="A310" s="12" t="s">
        <v>8219</v>
      </c>
      <c r="B310" s="12">
        <v>30</v>
      </c>
      <c r="C310" s="12" t="s">
        <v>8221</v>
      </c>
      <c r="D310" s="12">
        <v>0</v>
      </c>
    </row>
    <row r="311" spans="1:4" x14ac:dyDescent="0.2">
      <c r="A311" s="12" t="s">
        <v>8219</v>
      </c>
      <c r="B311" s="12">
        <v>18</v>
      </c>
      <c r="C311" s="12" t="s">
        <v>8221</v>
      </c>
      <c r="D311" s="12">
        <v>52</v>
      </c>
    </row>
    <row r="312" spans="1:4" x14ac:dyDescent="0.2">
      <c r="A312" s="12" t="s">
        <v>8219</v>
      </c>
      <c r="B312" s="12">
        <v>29</v>
      </c>
      <c r="C312" s="12" t="s">
        <v>8221</v>
      </c>
      <c r="D312" s="12">
        <v>0</v>
      </c>
    </row>
    <row r="313" spans="1:4" x14ac:dyDescent="0.2">
      <c r="A313" s="12" t="s">
        <v>8219</v>
      </c>
      <c r="B313" s="12">
        <v>31</v>
      </c>
      <c r="C313" s="12" t="s">
        <v>8221</v>
      </c>
      <c r="D313" s="12">
        <v>1</v>
      </c>
    </row>
    <row r="314" spans="1:4" x14ac:dyDescent="0.2">
      <c r="A314" s="12" t="s">
        <v>8219</v>
      </c>
      <c r="B314" s="12">
        <v>173</v>
      </c>
      <c r="C314" s="12" t="s">
        <v>8221</v>
      </c>
      <c r="D314" s="12">
        <v>1</v>
      </c>
    </row>
    <row r="315" spans="1:4" x14ac:dyDescent="0.2">
      <c r="A315" s="12" t="s">
        <v>8219</v>
      </c>
      <c r="B315" s="12">
        <v>17</v>
      </c>
      <c r="C315" s="12" t="s">
        <v>8221</v>
      </c>
      <c r="D315" s="12">
        <v>2</v>
      </c>
    </row>
    <row r="316" spans="1:4" x14ac:dyDescent="0.2">
      <c r="A316" s="12" t="s">
        <v>8219</v>
      </c>
      <c r="B316" s="12">
        <v>48</v>
      </c>
      <c r="C316" s="12" t="s">
        <v>8221</v>
      </c>
      <c r="D316" s="12">
        <v>9</v>
      </c>
    </row>
    <row r="317" spans="1:4" x14ac:dyDescent="0.2">
      <c r="A317" s="12" t="s">
        <v>8219</v>
      </c>
      <c r="B317" s="12">
        <v>59</v>
      </c>
      <c r="C317" s="12" t="s">
        <v>8221</v>
      </c>
      <c r="D317" s="12">
        <v>5</v>
      </c>
    </row>
    <row r="318" spans="1:4" x14ac:dyDescent="0.2">
      <c r="A318" s="12" t="s">
        <v>8219</v>
      </c>
      <c r="B318" s="12">
        <v>39</v>
      </c>
      <c r="C318" s="12" t="s">
        <v>8221</v>
      </c>
      <c r="D318" s="12">
        <v>57</v>
      </c>
    </row>
    <row r="319" spans="1:4" x14ac:dyDescent="0.2">
      <c r="A319" s="12" t="s">
        <v>8219</v>
      </c>
      <c r="B319" s="12">
        <v>59</v>
      </c>
      <c r="C319" s="12" t="s">
        <v>8221</v>
      </c>
      <c r="D319" s="12">
        <v>3</v>
      </c>
    </row>
    <row r="320" spans="1:4" x14ac:dyDescent="0.2">
      <c r="A320" s="12" t="s">
        <v>8219</v>
      </c>
      <c r="B320" s="12">
        <v>60</v>
      </c>
      <c r="C320" s="12" t="s">
        <v>8221</v>
      </c>
      <c r="D320" s="12">
        <v>1</v>
      </c>
    </row>
    <row r="321" spans="1:4" x14ac:dyDescent="0.2">
      <c r="A321" s="12" t="s">
        <v>8219</v>
      </c>
      <c r="B321" s="12">
        <v>20</v>
      </c>
      <c r="C321" s="12" t="s">
        <v>8221</v>
      </c>
      <c r="D321" s="12">
        <v>6</v>
      </c>
    </row>
    <row r="322" spans="1:4" x14ac:dyDescent="0.2">
      <c r="A322" s="12" t="s">
        <v>8219</v>
      </c>
      <c r="B322" s="12">
        <v>2</v>
      </c>
      <c r="C322" s="12" t="s">
        <v>8221</v>
      </c>
      <c r="D322" s="12">
        <v>48</v>
      </c>
    </row>
    <row r="323" spans="1:4" x14ac:dyDescent="0.2">
      <c r="A323" s="12" t="s">
        <v>8219</v>
      </c>
      <c r="B323" s="12">
        <v>315</v>
      </c>
      <c r="C323" s="12" t="s">
        <v>8221</v>
      </c>
      <c r="D323" s="12">
        <v>2</v>
      </c>
    </row>
    <row r="324" spans="1:4" x14ac:dyDescent="0.2">
      <c r="A324" s="12" t="s">
        <v>8219</v>
      </c>
      <c r="B324" s="12">
        <v>2174</v>
      </c>
      <c r="C324" s="12" t="s">
        <v>8221</v>
      </c>
      <c r="D324" s="12">
        <v>4</v>
      </c>
    </row>
    <row r="325" spans="1:4" x14ac:dyDescent="0.2">
      <c r="A325" s="12" t="s">
        <v>8219</v>
      </c>
      <c r="B325" s="12">
        <v>152</v>
      </c>
      <c r="C325" s="12" t="s">
        <v>8221</v>
      </c>
      <c r="D325" s="12">
        <v>5</v>
      </c>
    </row>
    <row r="326" spans="1:4" x14ac:dyDescent="0.2">
      <c r="A326" s="12" t="s">
        <v>8219</v>
      </c>
      <c r="B326" s="12">
        <v>1021</v>
      </c>
      <c r="C326" s="12" t="s">
        <v>8221</v>
      </c>
      <c r="D326" s="12">
        <v>79</v>
      </c>
    </row>
    <row r="327" spans="1:4" x14ac:dyDescent="0.2">
      <c r="A327" s="12" t="s">
        <v>8219</v>
      </c>
      <c r="B327" s="12">
        <v>237</v>
      </c>
      <c r="C327" s="12" t="s">
        <v>8221</v>
      </c>
      <c r="D327" s="12">
        <v>2</v>
      </c>
    </row>
    <row r="328" spans="1:4" x14ac:dyDescent="0.2">
      <c r="A328" s="12" t="s">
        <v>8219</v>
      </c>
      <c r="B328" s="12">
        <v>27</v>
      </c>
      <c r="C328" s="12" t="s">
        <v>8221</v>
      </c>
      <c r="D328" s="12">
        <v>11</v>
      </c>
    </row>
    <row r="329" spans="1:4" x14ac:dyDescent="0.2">
      <c r="A329" s="12" t="s">
        <v>8219</v>
      </c>
      <c r="B329" s="12">
        <v>17</v>
      </c>
      <c r="C329" s="12" t="s">
        <v>8221</v>
      </c>
      <c r="D329" s="12">
        <v>11</v>
      </c>
    </row>
    <row r="330" spans="1:4" x14ac:dyDescent="0.2">
      <c r="A330" s="12" t="s">
        <v>8219</v>
      </c>
      <c r="B330" s="12">
        <v>27</v>
      </c>
      <c r="C330" s="12" t="s">
        <v>8221</v>
      </c>
      <c r="D330" s="12">
        <v>1</v>
      </c>
    </row>
    <row r="331" spans="1:4" x14ac:dyDescent="0.2">
      <c r="A331" s="12" t="s">
        <v>8219</v>
      </c>
      <c r="B331" s="12">
        <v>82</v>
      </c>
      <c r="C331" s="12" t="s">
        <v>8221</v>
      </c>
      <c r="D331" s="12">
        <v>3</v>
      </c>
    </row>
    <row r="332" spans="1:4" x14ac:dyDescent="0.2">
      <c r="A332" s="12" t="s">
        <v>8219</v>
      </c>
      <c r="B332" s="12">
        <v>48</v>
      </c>
      <c r="C332" s="12" t="s">
        <v>8221</v>
      </c>
      <c r="D332" s="12">
        <v>5</v>
      </c>
    </row>
    <row r="333" spans="1:4" x14ac:dyDescent="0.2">
      <c r="A333" s="12" t="s">
        <v>8219</v>
      </c>
      <c r="B333" s="12">
        <v>105</v>
      </c>
      <c r="C333" s="12" t="s">
        <v>8221</v>
      </c>
      <c r="D333" s="12">
        <v>12</v>
      </c>
    </row>
    <row r="334" spans="1:4" x14ac:dyDescent="0.2">
      <c r="A334" s="12" t="s">
        <v>8219</v>
      </c>
      <c r="B334" s="12">
        <v>28</v>
      </c>
      <c r="C334" s="12" t="s">
        <v>8221</v>
      </c>
      <c r="D334" s="12">
        <v>2</v>
      </c>
    </row>
    <row r="335" spans="1:4" x14ac:dyDescent="0.2">
      <c r="A335" s="12" t="s">
        <v>8219</v>
      </c>
      <c r="B335" s="12">
        <v>1107</v>
      </c>
      <c r="C335" s="12" t="s">
        <v>8221</v>
      </c>
      <c r="D335" s="12">
        <v>5</v>
      </c>
    </row>
    <row r="336" spans="1:4" x14ac:dyDescent="0.2">
      <c r="A336" s="12" t="s">
        <v>8219</v>
      </c>
      <c r="B336" s="12">
        <v>1013</v>
      </c>
      <c r="C336" s="12" t="s">
        <v>8221</v>
      </c>
      <c r="D336" s="12">
        <v>21</v>
      </c>
    </row>
    <row r="337" spans="1:4" x14ac:dyDescent="0.2">
      <c r="A337" s="12" t="s">
        <v>8219</v>
      </c>
      <c r="B337" s="12">
        <v>274</v>
      </c>
      <c r="C337" s="12" t="s">
        <v>8221</v>
      </c>
      <c r="D337" s="12">
        <v>0</v>
      </c>
    </row>
    <row r="338" spans="1:4" x14ac:dyDescent="0.2">
      <c r="A338" s="12" t="s">
        <v>8219</v>
      </c>
      <c r="B338" s="12">
        <v>87</v>
      </c>
      <c r="C338" s="12" t="s">
        <v>8221</v>
      </c>
      <c r="D338" s="12">
        <v>45</v>
      </c>
    </row>
    <row r="339" spans="1:4" x14ac:dyDescent="0.2">
      <c r="A339" s="12" t="s">
        <v>8219</v>
      </c>
      <c r="B339" s="12">
        <v>99</v>
      </c>
      <c r="C339" s="12" t="s">
        <v>8221</v>
      </c>
      <c r="D339" s="12">
        <v>29</v>
      </c>
    </row>
    <row r="340" spans="1:4" x14ac:dyDescent="0.2">
      <c r="A340" s="12" t="s">
        <v>8219</v>
      </c>
      <c r="B340" s="12">
        <v>276</v>
      </c>
      <c r="C340" s="12" t="s">
        <v>8221</v>
      </c>
      <c r="D340" s="12">
        <v>2</v>
      </c>
    </row>
    <row r="341" spans="1:4" x14ac:dyDescent="0.2">
      <c r="A341" s="12" t="s">
        <v>8219</v>
      </c>
      <c r="B341" s="12">
        <v>21</v>
      </c>
      <c r="C341" s="12" t="s">
        <v>8221</v>
      </c>
      <c r="D341" s="12">
        <v>30</v>
      </c>
    </row>
    <row r="342" spans="1:4" x14ac:dyDescent="0.2">
      <c r="A342" s="12" t="s">
        <v>8219</v>
      </c>
      <c r="B342" s="12">
        <v>41</v>
      </c>
      <c r="C342" s="12" t="s">
        <v>8221</v>
      </c>
      <c r="D342" s="12">
        <v>8</v>
      </c>
    </row>
    <row r="343" spans="1:4" x14ac:dyDescent="0.2">
      <c r="A343" s="12" t="s">
        <v>8219</v>
      </c>
      <c r="B343" s="12">
        <v>119</v>
      </c>
      <c r="C343" s="12" t="s">
        <v>8221</v>
      </c>
      <c r="D343" s="12">
        <v>1</v>
      </c>
    </row>
    <row r="344" spans="1:4" x14ac:dyDescent="0.2">
      <c r="A344" s="12" t="s">
        <v>8219</v>
      </c>
      <c r="B344" s="12">
        <v>153</v>
      </c>
      <c r="C344" s="12" t="s">
        <v>8221</v>
      </c>
      <c r="D344" s="12">
        <v>14</v>
      </c>
    </row>
    <row r="345" spans="1:4" x14ac:dyDescent="0.2">
      <c r="A345" s="12" t="s">
        <v>8219</v>
      </c>
      <c r="B345" s="12">
        <v>100</v>
      </c>
      <c r="C345" s="12" t="s">
        <v>8221</v>
      </c>
      <c r="D345" s="12">
        <v>24</v>
      </c>
    </row>
    <row r="346" spans="1:4" x14ac:dyDescent="0.2">
      <c r="A346" s="12" t="s">
        <v>8219</v>
      </c>
      <c r="B346" s="12">
        <v>143</v>
      </c>
      <c r="C346" s="12" t="s">
        <v>8221</v>
      </c>
      <c r="D346" s="12">
        <v>2</v>
      </c>
    </row>
    <row r="347" spans="1:4" x14ac:dyDescent="0.2">
      <c r="A347" s="12" t="s">
        <v>8219</v>
      </c>
      <c r="B347" s="12">
        <v>140</v>
      </c>
      <c r="C347" s="12" t="s">
        <v>8221</v>
      </c>
      <c r="D347" s="12">
        <v>21</v>
      </c>
    </row>
    <row r="348" spans="1:4" x14ac:dyDescent="0.2">
      <c r="A348" s="12" t="s">
        <v>8219</v>
      </c>
      <c r="B348" s="12">
        <v>35</v>
      </c>
      <c r="C348" s="12" t="s">
        <v>8221</v>
      </c>
      <c r="D348" s="12">
        <v>7</v>
      </c>
    </row>
    <row r="349" spans="1:4" x14ac:dyDescent="0.2">
      <c r="A349" s="12" t="s">
        <v>8219</v>
      </c>
      <c r="B349" s="12">
        <v>149</v>
      </c>
      <c r="C349" s="12" t="s">
        <v>8221</v>
      </c>
      <c r="D349" s="12">
        <v>0</v>
      </c>
    </row>
    <row r="350" spans="1:4" x14ac:dyDescent="0.2">
      <c r="A350" s="12" t="s">
        <v>8219</v>
      </c>
      <c r="B350" s="12">
        <v>130</v>
      </c>
      <c r="C350" s="12" t="s">
        <v>8221</v>
      </c>
      <c r="D350" s="12">
        <v>4</v>
      </c>
    </row>
    <row r="351" spans="1:4" x14ac:dyDescent="0.2">
      <c r="A351" s="12" t="s">
        <v>8219</v>
      </c>
      <c r="B351" s="12">
        <v>120</v>
      </c>
      <c r="C351" s="12" t="s">
        <v>8221</v>
      </c>
      <c r="D351" s="12">
        <v>32</v>
      </c>
    </row>
    <row r="352" spans="1:4" x14ac:dyDescent="0.2">
      <c r="A352" s="12" t="s">
        <v>8219</v>
      </c>
      <c r="B352" s="12">
        <v>265</v>
      </c>
      <c r="C352" s="12" t="s">
        <v>8221</v>
      </c>
      <c r="D352" s="12">
        <v>4</v>
      </c>
    </row>
    <row r="353" spans="1:4" x14ac:dyDescent="0.2">
      <c r="A353" s="12" t="s">
        <v>8219</v>
      </c>
      <c r="B353" s="12">
        <v>71</v>
      </c>
      <c r="C353" s="12" t="s">
        <v>8221</v>
      </c>
      <c r="D353" s="12">
        <v>9</v>
      </c>
    </row>
    <row r="354" spans="1:4" x14ac:dyDescent="0.2">
      <c r="A354" s="12" t="s">
        <v>8219</v>
      </c>
      <c r="B354" s="12">
        <v>13</v>
      </c>
      <c r="C354" s="12" t="s">
        <v>8221</v>
      </c>
      <c r="D354" s="12">
        <v>17</v>
      </c>
    </row>
    <row r="355" spans="1:4" x14ac:dyDescent="0.2">
      <c r="A355" s="12" t="s">
        <v>8219</v>
      </c>
      <c r="B355" s="12">
        <v>169</v>
      </c>
      <c r="C355" s="12" t="s">
        <v>8221</v>
      </c>
      <c r="D355" s="12">
        <v>5</v>
      </c>
    </row>
    <row r="356" spans="1:4" x14ac:dyDescent="0.2">
      <c r="A356" s="12" t="s">
        <v>8219</v>
      </c>
      <c r="B356" s="12">
        <v>57</v>
      </c>
      <c r="C356" s="12" t="s">
        <v>8221</v>
      </c>
      <c r="D356" s="12">
        <v>53</v>
      </c>
    </row>
    <row r="357" spans="1:4" x14ac:dyDescent="0.2">
      <c r="A357" s="12" t="s">
        <v>8219</v>
      </c>
      <c r="B357" s="12">
        <v>229</v>
      </c>
      <c r="C357" s="12" t="s">
        <v>8221</v>
      </c>
      <c r="D357" s="12">
        <v>7</v>
      </c>
    </row>
    <row r="358" spans="1:4" x14ac:dyDescent="0.2">
      <c r="A358" s="12" t="s">
        <v>8219</v>
      </c>
      <c r="B358" s="12">
        <v>108</v>
      </c>
      <c r="C358" s="12" t="s">
        <v>8221</v>
      </c>
      <c r="D358" s="12">
        <v>72</v>
      </c>
    </row>
    <row r="359" spans="1:4" x14ac:dyDescent="0.2">
      <c r="A359" s="12" t="s">
        <v>8219</v>
      </c>
      <c r="B359" s="12">
        <v>108</v>
      </c>
      <c r="C359" s="12" t="s">
        <v>8221</v>
      </c>
      <c r="D359" s="12">
        <v>0</v>
      </c>
    </row>
    <row r="360" spans="1:4" x14ac:dyDescent="0.2">
      <c r="A360" s="12" t="s">
        <v>8219</v>
      </c>
      <c r="B360" s="12">
        <v>41</v>
      </c>
      <c r="C360" s="12" t="s">
        <v>8221</v>
      </c>
      <c r="D360" s="12">
        <v>2</v>
      </c>
    </row>
    <row r="361" spans="1:4" x14ac:dyDescent="0.2">
      <c r="A361" s="12" t="s">
        <v>8219</v>
      </c>
      <c r="B361" s="12">
        <v>139</v>
      </c>
      <c r="C361" s="12" t="s">
        <v>8221</v>
      </c>
      <c r="D361" s="12">
        <v>8</v>
      </c>
    </row>
    <row r="362" spans="1:4" x14ac:dyDescent="0.2">
      <c r="A362" s="12" t="s">
        <v>8219</v>
      </c>
      <c r="B362" s="12">
        <v>19</v>
      </c>
      <c r="C362" s="12" t="s">
        <v>8221</v>
      </c>
      <c r="D362" s="12">
        <v>2</v>
      </c>
    </row>
    <row r="363" spans="1:4" x14ac:dyDescent="0.2">
      <c r="A363" s="12" t="s">
        <v>8219</v>
      </c>
      <c r="B363" s="12">
        <v>94</v>
      </c>
      <c r="C363" s="12" t="s">
        <v>8221</v>
      </c>
      <c r="D363" s="12">
        <v>0</v>
      </c>
    </row>
    <row r="364" spans="1:4" x14ac:dyDescent="0.2">
      <c r="A364" s="12" t="s">
        <v>8219</v>
      </c>
      <c r="B364" s="12">
        <v>23</v>
      </c>
      <c r="C364" s="12" t="s">
        <v>8221</v>
      </c>
      <c r="D364" s="12">
        <v>3</v>
      </c>
    </row>
    <row r="365" spans="1:4" x14ac:dyDescent="0.2">
      <c r="A365" s="12" t="s">
        <v>8219</v>
      </c>
      <c r="B365" s="12">
        <v>15</v>
      </c>
      <c r="C365" s="12" t="s">
        <v>8221</v>
      </c>
      <c r="D365" s="12">
        <v>4</v>
      </c>
    </row>
    <row r="366" spans="1:4" x14ac:dyDescent="0.2">
      <c r="A366" s="12" t="s">
        <v>8219</v>
      </c>
      <c r="B366" s="12">
        <v>62</v>
      </c>
      <c r="C366" s="12" t="s">
        <v>8221</v>
      </c>
      <c r="D366" s="12">
        <v>3</v>
      </c>
    </row>
    <row r="367" spans="1:4" x14ac:dyDescent="0.2">
      <c r="A367" s="12" t="s">
        <v>8219</v>
      </c>
      <c r="B367" s="12">
        <v>74</v>
      </c>
      <c r="C367" s="12" t="s">
        <v>8221</v>
      </c>
      <c r="D367" s="12">
        <v>6</v>
      </c>
    </row>
    <row r="368" spans="1:4" x14ac:dyDescent="0.2">
      <c r="A368" s="12" t="s">
        <v>8219</v>
      </c>
      <c r="B368" s="12">
        <v>97</v>
      </c>
      <c r="C368" s="12" t="s">
        <v>8221</v>
      </c>
      <c r="D368" s="12">
        <v>0</v>
      </c>
    </row>
    <row r="369" spans="1:4" x14ac:dyDescent="0.2">
      <c r="A369" s="12" t="s">
        <v>8219</v>
      </c>
      <c r="B369" s="12">
        <v>55</v>
      </c>
      <c r="C369" s="12" t="s">
        <v>8221</v>
      </c>
      <c r="D369" s="12">
        <v>0</v>
      </c>
    </row>
    <row r="370" spans="1:4" x14ac:dyDescent="0.2">
      <c r="A370" s="12" t="s">
        <v>8219</v>
      </c>
      <c r="B370" s="12">
        <v>44</v>
      </c>
      <c r="C370" s="12" t="s">
        <v>8221</v>
      </c>
      <c r="D370" s="12">
        <v>0</v>
      </c>
    </row>
    <row r="371" spans="1:4" x14ac:dyDescent="0.2">
      <c r="A371" s="12" t="s">
        <v>8219</v>
      </c>
      <c r="B371" s="12">
        <v>110</v>
      </c>
      <c r="C371" s="12" t="s">
        <v>8221</v>
      </c>
      <c r="D371" s="12">
        <v>8</v>
      </c>
    </row>
    <row r="372" spans="1:4" x14ac:dyDescent="0.2">
      <c r="A372" s="12" t="s">
        <v>8219</v>
      </c>
      <c r="B372" s="12">
        <v>59</v>
      </c>
      <c r="C372" s="12" t="s">
        <v>8221</v>
      </c>
      <c r="D372" s="12">
        <v>5</v>
      </c>
    </row>
    <row r="373" spans="1:4" x14ac:dyDescent="0.2">
      <c r="A373" s="12" t="s">
        <v>8219</v>
      </c>
      <c r="B373" s="12">
        <v>62</v>
      </c>
      <c r="C373" s="12" t="s">
        <v>8221</v>
      </c>
      <c r="D373" s="12">
        <v>0</v>
      </c>
    </row>
    <row r="374" spans="1:4" x14ac:dyDescent="0.2">
      <c r="A374" s="12" t="s">
        <v>8219</v>
      </c>
      <c r="B374" s="12">
        <v>105</v>
      </c>
      <c r="C374" s="12" t="s">
        <v>8221</v>
      </c>
      <c r="D374" s="12">
        <v>2</v>
      </c>
    </row>
    <row r="375" spans="1:4" x14ac:dyDescent="0.2">
      <c r="A375" s="12" t="s">
        <v>8219</v>
      </c>
      <c r="B375" s="12">
        <v>26</v>
      </c>
      <c r="C375" s="12" t="s">
        <v>8221</v>
      </c>
      <c r="D375" s="12">
        <v>24</v>
      </c>
    </row>
    <row r="376" spans="1:4" x14ac:dyDescent="0.2">
      <c r="A376" s="12" t="s">
        <v>8219</v>
      </c>
      <c r="B376" s="12">
        <v>49</v>
      </c>
      <c r="C376" s="12" t="s">
        <v>8221</v>
      </c>
      <c r="D376" s="12">
        <v>0</v>
      </c>
    </row>
    <row r="377" spans="1:4" x14ac:dyDescent="0.2">
      <c r="A377" s="12" t="s">
        <v>8219</v>
      </c>
      <c r="B377" s="12">
        <v>68</v>
      </c>
      <c r="C377" s="12" t="s">
        <v>8221</v>
      </c>
      <c r="D377" s="12">
        <v>9</v>
      </c>
    </row>
    <row r="378" spans="1:4" x14ac:dyDescent="0.2">
      <c r="A378" s="12" t="s">
        <v>8219</v>
      </c>
      <c r="B378" s="12">
        <v>22</v>
      </c>
      <c r="C378" s="12" t="s">
        <v>8221</v>
      </c>
      <c r="D378" s="12">
        <v>0</v>
      </c>
    </row>
    <row r="379" spans="1:4" x14ac:dyDescent="0.2">
      <c r="A379" s="12" t="s">
        <v>8219</v>
      </c>
      <c r="B379" s="12">
        <v>18</v>
      </c>
      <c r="C379" s="12" t="s">
        <v>8221</v>
      </c>
      <c r="D379" s="12">
        <v>1</v>
      </c>
    </row>
    <row r="380" spans="1:4" x14ac:dyDescent="0.2">
      <c r="A380" s="12" t="s">
        <v>8219</v>
      </c>
      <c r="B380" s="12">
        <v>19</v>
      </c>
      <c r="C380" s="12" t="s">
        <v>8221</v>
      </c>
      <c r="D380" s="12">
        <v>10</v>
      </c>
    </row>
    <row r="381" spans="1:4" x14ac:dyDescent="0.2">
      <c r="A381" s="12" t="s">
        <v>8219</v>
      </c>
      <c r="B381" s="12">
        <v>99</v>
      </c>
      <c r="C381" s="12" t="s">
        <v>8221</v>
      </c>
      <c r="D381" s="12">
        <v>1</v>
      </c>
    </row>
    <row r="382" spans="1:4" x14ac:dyDescent="0.2">
      <c r="A382" s="12" t="s">
        <v>8219</v>
      </c>
      <c r="B382" s="12">
        <v>27</v>
      </c>
      <c r="C382" s="12" t="s">
        <v>8221</v>
      </c>
      <c r="D382" s="12">
        <v>0</v>
      </c>
    </row>
    <row r="383" spans="1:4" x14ac:dyDescent="0.2">
      <c r="A383" s="12" t="s">
        <v>8219</v>
      </c>
      <c r="B383" s="12">
        <v>25</v>
      </c>
      <c r="C383" s="12" t="s">
        <v>8221</v>
      </c>
      <c r="D383" s="12">
        <v>20</v>
      </c>
    </row>
    <row r="384" spans="1:4" x14ac:dyDescent="0.2">
      <c r="A384" s="12" t="s">
        <v>8219</v>
      </c>
      <c r="B384" s="12">
        <v>14</v>
      </c>
      <c r="C384" s="12" t="s">
        <v>8221</v>
      </c>
      <c r="D384" s="12">
        <v>30</v>
      </c>
    </row>
    <row r="385" spans="1:4" x14ac:dyDescent="0.2">
      <c r="A385" s="12" t="s">
        <v>8219</v>
      </c>
      <c r="B385" s="12">
        <v>35</v>
      </c>
      <c r="C385" s="12" t="s">
        <v>8221</v>
      </c>
      <c r="D385" s="12">
        <v>6</v>
      </c>
    </row>
    <row r="386" spans="1:4" x14ac:dyDescent="0.2">
      <c r="A386" s="12" t="s">
        <v>8219</v>
      </c>
      <c r="B386" s="12">
        <v>10</v>
      </c>
      <c r="C386" s="12" t="s">
        <v>8221</v>
      </c>
      <c r="D386" s="12">
        <v>15</v>
      </c>
    </row>
    <row r="387" spans="1:4" x14ac:dyDescent="0.2">
      <c r="A387" s="12" t="s">
        <v>8219</v>
      </c>
      <c r="B387" s="12">
        <v>29</v>
      </c>
      <c r="C387" s="12" t="s">
        <v>8221</v>
      </c>
      <c r="D387" s="12">
        <v>5</v>
      </c>
    </row>
    <row r="388" spans="1:4" x14ac:dyDescent="0.2">
      <c r="A388" s="12" t="s">
        <v>8219</v>
      </c>
      <c r="B388" s="12">
        <v>44</v>
      </c>
      <c r="C388" s="12" t="s">
        <v>8221</v>
      </c>
      <c r="D388" s="12">
        <v>0</v>
      </c>
    </row>
    <row r="389" spans="1:4" x14ac:dyDescent="0.2">
      <c r="A389" s="12" t="s">
        <v>8219</v>
      </c>
      <c r="B389" s="12">
        <v>17</v>
      </c>
      <c r="C389" s="12" t="s">
        <v>8221</v>
      </c>
      <c r="D389" s="12">
        <v>0</v>
      </c>
    </row>
    <row r="390" spans="1:4" x14ac:dyDescent="0.2">
      <c r="A390" s="12" t="s">
        <v>8219</v>
      </c>
      <c r="B390" s="12">
        <v>34</v>
      </c>
      <c r="C390" s="12" t="s">
        <v>8221</v>
      </c>
      <c r="D390" s="12">
        <v>28</v>
      </c>
    </row>
    <row r="391" spans="1:4" x14ac:dyDescent="0.2">
      <c r="A391" s="12" t="s">
        <v>8219</v>
      </c>
      <c r="B391" s="12">
        <v>14</v>
      </c>
      <c r="C391" s="12" t="s">
        <v>8221</v>
      </c>
      <c r="D391" s="12">
        <v>0</v>
      </c>
    </row>
    <row r="392" spans="1:4" x14ac:dyDescent="0.2">
      <c r="A392" s="12" t="s">
        <v>8219</v>
      </c>
      <c r="B392" s="12">
        <v>156</v>
      </c>
      <c r="C392" s="12" t="s">
        <v>8221</v>
      </c>
      <c r="D392" s="12">
        <v>5</v>
      </c>
    </row>
    <row r="393" spans="1:4" x14ac:dyDescent="0.2">
      <c r="A393" s="12" t="s">
        <v>8219</v>
      </c>
      <c r="B393" s="12">
        <v>128</v>
      </c>
      <c r="C393" s="12" t="s">
        <v>8221</v>
      </c>
      <c r="D393" s="12">
        <v>7</v>
      </c>
    </row>
    <row r="394" spans="1:4" x14ac:dyDescent="0.2">
      <c r="A394" s="12" t="s">
        <v>8219</v>
      </c>
      <c r="B394" s="12">
        <v>60</v>
      </c>
      <c r="C394" s="12" t="s">
        <v>8221</v>
      </c>
      <c r="D394" s="12">
        <v>30</v>
      </c>
    </row>
    <row r="395" spans="1:4" x14ac:dyDescent="0.2">
      <c r="A395" s="12" t="s">
        <v>8219</v>
      </c>
      <c r="B395" s="12">
        <v>32</v>
      </c>
      <c r="C395" s="12" t="s">
        <v>8221</v>
      </c>
      <c r="D395" s="12">
        <v>2</v>
      </c>
    </row>
    <row r="396" spans="1:4" x14ac:dyDescent="0.2">
      <c r="A396" s="12" t="s">
        <v>8219</v>
      </c>
      <c r="B396" s="12">
        <v>53</v>
      </c>
      <c r="C396" s="12" t="s">
        <v>8221</v>
      </c>
      <c r="D396" s="12">
        <v>30</v>
      </c>
    </row>
    <row r="397" spans="1:4" x14ac:dyDescent="0.2">
      <c r="A397" s="12" t="s">
        <v>8219</v>
      </c>
      <c r="B397" s="12">
        <v>184</v>
      </c>
      <c r="C397" s="12" t="s">
        <v>8221</v>
      </c>
      <c r="D397" s="12">
        <v>2</v>
      </c>
    </row>
    <row r="398" spans="1:4" x14ac:dyDescent="0.2">
      <c r="A398" s="12" t="s">
        <v>8219</v>
      </c>
      <c r="B398" s="12">
        <v>90</v>
      </c>
      <c r="C398" s="12" t="s">
        <v>8221</v>
      </c>
      <c r="D398" s="12">
        <v>0</v>
      </c>
    </row>
    <row r="399" spans="1:4" x14ac:dyDescent="0.2">
      <c r="A399" s="12" t="s">
        <v>8219</v>
      </c>
      <c r="B399" s="12">
        <v>71</v>
      </c>
      <c r="C399" s="12" t="s">
        <v>8221</v>
      </c>
      <c r="D399" s="12">
        <v>2</v>
      </c>
    </row>
    <row r="400" spans="1:4" x14ac:dyDescent="0.2">
      <c r="A400" s="12" t="s">
        <v>8219</v>
      </c>
      <c r="B400" s="12">
        <v>87</v>
      </c>
      <c r="C400" s="12" t="s">
        <v>8221</v>
      </c>
      <c r="D400" s="12">
        <v>1</v>
      </c>
    </row>
    <row r="401" spans="1:4" x14ac:dyDescent="0.2">
      <c r="A401" s="12" t="s">
        <v>8219</v>
      </c>
      <c r="B401" s="12">
        <v>28</v>
      </c>
      <c r="C401" s="12" t="s">
        <v>8221</v>
      </c>
      <c r="D401" s="12">
        <v>2</v>
      </c>
    </row>
    <row r="402" spans="1:4" x14ac:dyDescent="0.2">
      <c r="A402" s="12" t="s">
        <v>8219</v>
      </c>
      <c r="B402" s="12">
        <v>56</v>
      </c>
      <c r="C402" s="12" t="s">
        <v>8221</v>
      </c>
      <c r="D402" s="12">
        <v>14</v>
      </c>
    </row>
    <row r="403" spans="1:4" x14ac:dyDescent="0.2">
      <c r="A403" s="12" t="s">
        <v>8219</v>
      </c>
      <c r="B403" s="12">
        <v>51</v>
      </c>
      <c r="C403" s="12" t="s">
        <v>8221</v>
      </c>
      <c r="D403" s="12">
        <v>31</v>
      </c>
    </row>
    <row r="404" spans="1:4" x14ac:dyDescent="0.2">
      <c r="A404" s="12" t="s">
        <v>8219</v>
      </c>
      <c r="B404" s="12">
        <v>75</v>
      </c>
      <c r="C404" s="12" t="s">
        <v>8221</v>
      </c>
      <c r="D404" s="12">
        <v>16</v>
      </c>
    </row>
    <row r="405" spans="1:4" x14ac:dyDescent="0.2">
      <c r="A405" s="12" t="s">
        <v>8219</v>
      </c>
      <c r="B405" s="12">
        <v>38</v>
      </c>
      <c r="C405" s="12" t="s">
        <v>8221</v>
      </c>
      <c r="D405" s="12">
        <v>12</v>
      </c>
    </row>
    <row r="406" spans="1:4" x14ac:dyDescent="0.2">
      <c r="A406" s="12" t="s">
        <v>8219</v>
      </c>
      <c r="B406" s="12">
        <v>18</v>
      </c>
      <c r="C406" s="12" t="s">
        <v>8221</v>
      </c>
      <c r="D406" s="12">
        <v>96</v>
      </c>
    </row>
    <row r="407" spans="1:4" x14ac:dyDescent="0.2">
      <c r="A407" s="12" t="s">
        <v>8219</v>
      </c>
      <c r="B407" s="12">
        <v>54</v>
      </c>
      <c r="C407" s="12" t="s">
        <v>8221</v>
      </c>
      <c r="D407" s="12">
        <v>16</v>
      </c>
    </row>
    <row r="408" spans="1:4" x14ac:dyDescent="0.2">
      <c r="A408" s="12" t="s">
        <v>8219</v>
      </c>
      <c r="B408" s="12">
        <v>71</v>
      </c>
      <c r="C408" s="12" t="s">
        <v>8221</v>
      </c>
      <c r="D408" s="12">
        <v>5</v>
      </c>
    </row>
    <row r="409" spans="1:4" x14ac:dyDescent="0.2">
      <c r="A409" s="12" t="s">
        <v>8219</v>
      </c>
      <c r="B409" s="12">
        <v>57</v>
      </c>
      <c r="C409" s="12" t="s">
        <v>8221</v>
      </c>
      <c r="D409" s="12">
        <v>0</v>
      </c>
    </row>
    <row r="410" spans="1:4" x14ac:dyDescent="0.2">
      <c r="A410" s="12" t="s">
        <v>8219</v>
      </c>
      <c r="B410" s="12">
        <v>43</v>
      </c>
      <c r="C410" s="12" t="s">
        <v>8221</v>
      </c>
      <c r="D410" s="12">
        <v>8</v>
      </c>
    </row>
    <row r="411" spans="1:4" x14ac:dyDescent="0.2">
      <c r="A411" s="12" t="s">
        <v>8219</v>
      </c>
      <c r="B411" s="12">
        <v>52</v>
      </c>
      <c r="C411" s="12" t="s">
        <v>8221</v>
      </c>
      <c r="D411" s="12">
        <v>7</v>
      </c>
    </row>
    <row r="412" spans="1:4" x14ac:dyDescent="0.2">
      <c r="A412" s="12" t="s">
        <v>8219</v>
      </c>
      <c r="B412" s="12">
        <v>27</v>
      </c>
      <c r="C412" s="12" t="s">
        <v>8221</v>
      </c>
      <c r="D412" s="12">
        <v>24</v>
      </c>
    </row>
    <row r="413" spans="1:4" x14ac:dyDescent="0.2">
      <c r="A413" s="12" t="s">
        <v>8219</v>
      </c>
      <c r="B413" s="12">
        <v>12</v>
      </c>
      <c r="C413" s="12" t="s">
        <v>8221</v>
      </c>
      <c r="D413" s="12">
        <v>121</v>
      </c>
    </row>
    <row r="414" spans="1:4" x14ac:dyDescent="0.2">
      <c r="A414" s="12" t="s">
        <v>8219</v>
      </c>
      <c r="B414" s="12">
        <v>33</v>
      </c>
      <c r="C414" s="12" t="s">
        <v>8221</v>
      </c>
      <c r="D414" s="12">
        <v>196</v>
      </c>
    </row>
    <row r="415" spans="1:4" x14ac:dyDescent="0.2">
      <c r="A415" s="12" t="s">
        <v>8219</v>
      </c>
      <c r="B415" s="12">
        <v>96</v>
      </c>
      <c r="C415" s="12" t="s">
        <v>8221</v>
      </c>
      <c r="D415" s="12">
        <v>5</v>
      </c>
    </row>
    <row r="416" spans="1:4" x14ac:dyDescent="0.2">
      <c r="A416" s="12" t="s">
        <v>8219</v>
      </c>
      <c r="B416" s="12">
        <v>28</v>
      </c>
      <c r="C416" s="12" t="s">
        <v>8221</v>
      </c>
      <c r="D416" s="12">
        <v>73</v>
      </c>
    </row>
    <row r="417" spans="1:4" x14ac:dyDescent="0.2">
      <c r="A417" s="12" t="s">
        <v>8219</v>
      </c>
      <c r="B417" s="12">
        <v>43</v>
      </c>
      <c r="C417" s="12" t="s">
        <v>8221</v>
      </c>
      <c r="D417" s="12">
        <v>93</v>
      </c>
    </row>
    <row r="418" spans="1:4" x14ac:dyDescent="0.2">
      <c r="A418" s="12" t="s">
        <v>8219</v>
      </c>
      <c r="B418" s="12">
        <v>205</v>
      </c>
      <c r="C418" s="12" t="s">
        <v>8221</v>
      </c>
      <c r="D418" s="12">
        <v>17</v>
      </c>
    </row>
    <row r="419" spans="1:4" x14ac:dyDescent="0.2">
      <c r="A419" s="12" t="s">
        <v>8219</v>
      </c>
      <c r="B419" s="12">
        <v>23</v>
      </c>
      <c r="C419" s="12" t="s">
        <v>8221</v>
      </c>
      <c r="D419" s="12">
        <v>7</v>
      </c>
    </row>
    <row r="420" spans="1:4" x14ac:dyDescent="0.2">
      <c r="A420" s="12" t="s">
        <v>8219</v>
      </c>
      <c r="B420" s="12">
        <v>19</v>
      </c>
      <c r="C420" s="12" t="s">
        <v>8221</v>
      </c>
      <c r="D420" s="12">
        <v>17</v>
      </c>
    </row>
    <row r="421" spans="1:4" x14ac:dyDescent="0.2">
      <c r="A421" s="12" t="s">
        <v>8219</v>
      </c>
      <c r="B421" s="12">
        <v>14</v>
      </c>
      <c r="C421" s="12" t="s">
        <v>8221</v>
      </c>
      <c r="D421" s="12">
        <v>171</v>
      </c>
    </row>
    <row r="422" spans="1:4" x14ac:dyDescent="0.2">
      <c r="A422" s="12" t="s">
        <v>8219</v>
      </c>
      <c r="B422" s="12">
        <v>38</v>
      </c>
      <c r="C422" s="12" t="s">
        <v>8221</v>
      </c>
      <c r="D422" s="12">
        <v>188</v>
      </c>
    </row>
    <row r="423" spans="1:4" x14ac:dyDescent="0.2">
      <c r="A423" s="12" t="s">
        <v>8219</v>
      </c>
      <c r="B423" s="12">
        <v>78</v>
      </c>
      <c r="C423" s="12" t="s">
        <v>8221</v>
      </c>
      <c r="D423" s="12">
        <v>110</v>
      </c>
    </row>
    <row r="424" spans="1:4" x14ac:dyDescent="0.2">
      <c r="A424" s="12" t="s">
        <v>8219</v>
      </c>
      <c r="B424" s="12">
        <v>69</v>
      </c>
      <c r="C424" s="12" t="s">
        <v>8221</v>
      </c>
      <c r="D424" s="12">
        <v>37</v>
      </c>
    </row>
    <row r="425" spans="1:4" x14ac:dyDescent="0.2">
      <c r="A425" s="12" t="s">
        <v>8219</v>
      </c>
      <c r="B425" s="12">
        <v>33</v>
      </c>
      <c r="C425" s="12" t="s">
        <v>8221</v>
      </c>
      <c r="D425" s="12">
        <v>9</v>
      </c>
    </row>
    <row r="426" spans="1:4" x14ac:dyDescent="0.2">
      <c r="A426" s="12" t="s">
        <v>8219</v>
      </c>
      <c r="B426" s="12">
        <v>54</v>
      </c>
      <c r="C426" s="12" t="s">
        <v>8221</v>
      </c>
      <c r="D426" s="12">
        <v>29</v>
      </c>
    </row>
    <row r="427" spans="1:4" x14ac:dyDescent="0.2">
      <c r="A427" s="12" t="s">
        <v>8219</v>
      </c>
      <c r="B427" s="12">
        <v>99</v>
      </c>
      <c r="C427" s="12" t="s">
        <v>8221</v>
      </c>
      <c r="D427" s="12">
        <v>6</v>
      </c>
    </row>
    <row r="428" spans="1:4" x14ac:dyDescent="0.2">
      <c r="A428" s="12" t="s">
        <v>8219</v>
      </c>
      <c r="B428" s="12">
        <v>49</v>
      </c>
      <c r="C428" s="12" t="s">
        <v>8221</v>
      </c>
      <c r="D428" s="12">
        <v>30</v>
      </c>
    </row>
    <row r="429" spans="1:4" x14ac:dyDescent="0.2">
      <c r="A429" s="12" t="s">
        <v>8219</v>
      </c>
      <c r="B429" s="12">
        <v>11</v>
      </c>
      <c r="C429" s="12" t="s">
        <v>8221</v>
      </c>
      <c r="D429" s="12">
        <v>81</v>
      </c>
    </row>
    <row r="430" spans="1:4" x14ac:dyDescent="0.2">
      <c r="A430" s="12" t="s">
        <v>8219</v>
      </c>
      <c r="B430" s="12">
        <v>38</v>
      </c>
      <c r="C430" s="12" t="s">
        <v>8221</v>
      </c>
      <c r="D430" s="12">
        <v>4</v>
      </c>
    </row>
    <row r="431" spans="1:4" x14ac:dyDescent="0.2">
      <c r="A431" s="12" t="s">
        <v>8219</v>
      </c>
      <c r="B431" s="12">
        <v>16</v>
      </c>
      <c r="C431" s="12" t="s">
        <v>8221</v>
      </c>
      <c r="D431" s="12">
        <v>11</v>
      </c>
    </row>
    <row r="432" spans="1:4" x14ac:dyDescent="0.2">
      <c r="A432" s="12" t="s">
        <v>8219</v>
      </c>
      <c r="B432" s="12">
        <v>32</v>
      </c>
      <c r="C432" s="12" t="s">
        <v>8221</v>
      </c>
      <c r="D432" s="12">
        <v>14</v>
      </c>
    </row>
    <row r="433" spans="1:4" x14ac:dyDescent="0.2">
      <c r="A433" s="12" t="s">
        <v>8219</v>
      </c>
      <c r="B433" s="12">
        <v>20</v>
      </c>
      <c r="C433" s="12" t="s">
        <v>8221</v>
      </c>
      <c r="D433" s="12">
        <v>5</v>
      </c>
    </row>
    <row r="434" spans="1:4" x14ac:dyDescent="0.2">
      <c r="A434" s="12" t="s">
        <v>8219</v>
      </c>
      <c r="B434" s="12">
        <v>154</v>
      </c>
      <c r="C434" s="12" t="s">
        <v>8221</v>
      </c>
      <c r="D434" s="12">
        <v>45</v>
      </c>
    </row>
    <row r="435" spans="1:4" x14ac:dyDescent="0.2">
      <c r="A435" s="12" t="s">
        <v>8219</v>
      </c>
      <c r="B435" s="12">
        <v>41</v>
      </c>
      <c r="C435" s="12" t="s">
        <v>8221</v>
      </c>
      <c r="D435" s="12">
        <v>8</v>
      </c>
    </row>
    <row r="436" spans="1:4" x14ac:dyDescent="0.2">
      <c r="A436" s="12" t="s">
        <v>8219</v>
      </c>
      <c r="B436" s="12">
        <v>75</v>
      </c>
      <c r="C436" s="12" t="s">
        <v>8221</v>
      </c>
      <c r="D436" s="12">
        <v>3</v>
      </c>
    </row>
    <row r="437" spans="1:4" x14ac:dyDescent="0.2">
      <c r="A437" s="12" t="s">
        <v>8219</v>
      </c>
      <c r="B437" s="12">
        <v>40</v>
      </c>
      <c r="C437" s="12" t="s">
        <v>8221</v>
      </c>
      <c r="D437" s="12">
        <v>24</v>
      </c>
    </row>
    <row r="438" spans="1:4" x14ac:dyDescent="0.2">
      <c r="A438" s="12" t="s">
        <v>8219</v>
      </c>
      <c r="B438" s="12">
        <v>46</v>
      </c>
      <c r="C438" s="12" t="s">
        <v>8221</v>
      </c>
      <c r="D438" s="12">
        <v>18</v>
      </c>
    </row>
    <row r="439" spans="1:4" x14ac:dyDescent="0.2">
      <c r="A439" s="12" t="s">
        <v>8219</v>
      </c>
      <c r="B439" s="12">
        <v>62</v>
      </c>
      <c r="C439" s="12" t="s">
        <v>8221</v>
      </c>
      <c r="D439" s="12">
        <v>12</v>
      </c>
    </row>
    <row r="440" spans="1:4" x14ac:dyDescent="0.2">
      <c r="A440" s="12" t="s">
        <v>8219</v>
      </c>
      <c r="B440" s="12">
        <v>61</v>
      </c>
      <c r="C440" s="12" t="s">
        <v>8221</v>
      </c>
      <c r="D440" s="12">
        <v>123</v>
      </c>
    </row>
    <row r="441" spans="1:4" x14ac:dyDescent="0.2">
      <c r="A441" s="12" t="s">
        <v>8219</v>
      </c>
      <c r="B441" s="12">
        <v>96</v>
      </c>
      <c r="C441" s="12" t="s">
        <v>8221</v>
      </c>
      <c r="D441" s="12">
        <v>96</v>
      </c>
    </row>
    <row r="442" spans="1:4" x14ac:dyDescent="0.2">
      <c r="A442" s="12" t="s">
        <v>8219</v>
      </c>
      <c r="B442" s="12">
        <v>190</v>
      </c>
      <c r="C442" s="12" t="s">
        <v>8221</v>
      </c>
      <c r="D442" s="12">
        <v>31</v>
      </c>
    </row>
    <row r="443" spans="1:4" x14ac:dyDescent="0.2">
      <c r="A443" s="12" t="s">
        <v>8219</v>
      </c>
      <c r="B443" s="12">
        <v>94</v>
      </c>
      <c r="C443" s="12" t="s">
        <v>8221</v>
      </c>
      <c r="D443" s="12">
        <v>4</v>
      </c>
    </row>
    <row r="444" spans="1:4" x14ac:dyDescent="0.2">
      <c r="A444" s="12" t="s">
        <v>8219</v>
      </c>
      <c r="B444" s="12">
        <v>39</v>
      </c>
      <c r="C444" s="12" t="s">
        <v>8221</v>
      </c>
      <c r="D444" s="12">
        <v>3</v>
      </c>
    </row>
    <row r="445" spans="1:4" x14ac:dyDescent="0.2">
      <c r="A445" s="12" t="s">
        <v>8219</v>
      </c>
      <c r="B445" s="12">
        <v>127</v>
      </c>
      <c r="C445" s="12" t="s">
        <v>8221</v>
      </c>
      <c r="D445" s="12">
        <v>179</v>
      </c>
    </row>
    <row r="446" spans="1:4" x14ac:dyDescent="0.2">
      <c r="A446" s="12" t="s">
        <v>8219</v>
      </c>
      <c r="B446" s="12">
        <v>159</v>
      </c>
      <c r="C446" s="12" t="s">
        <v>8221</v>
      </c>
      <c r="D446" s="12">
        <v>3</v>
      </c>
    </row>
    <row r="447" spans="1:4" x14ac:dyDescent="0.2">
      <c r="A447" s="12" t="s">
        <v>8219</v>
      </c>
      <c r="B447" s="12">
        <v>177</v>
      </c>
      <c r="C447" s="12" t="s">
        <v>8221</v>
      </c>
      <c r="D447" s="12">
        <v>23</v>
      </c>
    </row>
    <row r="448" spans="1:4" x14ac:dyDescent="0.2">
      <c r="A448" s="12" t="s">
        <v>8219</v>
      </c>
      <c r="B448" s="12">
        <v>47</v>
      </c>
      <c r="C448" s="12" t="s">
        <v>8221</v>
      </c>
      <c r="D448" s="12">
        <v>23</v>
      </c>
    </row>
    <row r="449" spans="1:4" x14ac:dyDescent="0.2">
      <c r="A449" s="12" t="s">
        <v>8219</v>
      </c>
      <c r="B449" s="12">
        <v>1</v>
      </c>
      <c r="C449" s="12" t="s">
        <v>8221</v>
      </c>
      <c r="D449" s="12">
        <v>41</v>
      </c>
    </row>
    <row r="450" spans="1:4" x14ac:dyDescent="0.2">
      <c r="A450" s="12" t="s">
        <v>8219</v>
      </c>
      <c r="B450" s="12">
        <v>16</v>
      </c>
      <c r="C450" s="12" t="s">
        <v>8221</v>
      </c>
      <c r="D450" s="12">
        <v>0</v>
      </c>
    </row>
    <row r="451" spans="1:4" x14ac:dyDescent="0.2">
      <c r="A451" s="12" t="s">
        <v>8219</v>
      </c>
      <c r="B451" s="12">
        <v>115</v>
      </c>
      <c r="C451" s="12" t="s">
        <v>8221</v>
      </c>
      <c r="D451" s="12">
        <v>32</v>
      </c>
    </row>
    <row r="452" spans="1:4" x14ac:dyDescent="0.2">
      <c r="A452" s="12" t="s">
        <v>8219</v>
      </c>
      <c r="B452" s="12">
        <v>133</v>
      </c>
      <c r="C452" s="12" t="s">
        <v>8221</v>
      </c>
      <c r="D452" s="12">
        <v>2</v>
      </c>
    </row>
    <row r="453" spans="1:4" x14ac:dyDescent="0.2">
      <c r="A453" s="12" t="s">
        <v>8219</v>
      </c>
      <c r="B453" s="12">
        <v>70</v>
      </c>
      <c r="C453" s="12" t="s">
        <v>8221</v>
      </c>
      <c r="D453" s="12">
        <v>7</v>
      </c>
    </row>
    <row r="454" spans="1:4" x14ac:dyDescent="0.2">
      <c r="A454" s="12" t="s">
        <v>8219</v>
      </c>
      <c r="B454" s="12">
        <v>62</v>
      </c>
      <c r="C454" s="12" t="s">
        <v>8221</v>
      </c>
      <c r="D454" s="12">
        <v>4</v>
      </c>
    </row>
    <row r="455" spans="1:4" x14ac:dyDescent="0.2">
      <c r="A455" s="12" t="s">
        <v>8219</v>
      </c>
      <c r="B455" s="12">
        <v>10</v>
      </c>
      <c r="C455" s="12" t="s">
        <v>8221</v>
      </c>
      <c r="D455" s="12">
        <v>196</v>
      </c>
    </row>
    <row r="456" spans="1:4" x14ac:dyDescent="0.2">
      <c r="A456" s="12" t="s">
        <v>8219</v>
      </c>
      <c r="B456" s="12">
        <v>499</v>
      </c>
      <c r="C456" s="12" t="s">
        <v>8221</v>
      </c>
      <c r="D456" s="12">
        <v>11</v>
      </c>
    </row>
    <row r="457" spans="1:4" x14ac:dyDescent="0.2">
      <c r="A457" s="12" t="s">
        <v>8219</v>
      </c>
      <c r="B457" s="12">
        <v>47</v>
      </c>
      <c r="C457" s="12" t="s">
        <v>8221</v>
      </c>
      <c r="D457" s="12">
        <v>9</v>
      </c>
    </row>
    <row r="458" spans="1:4" x14ac:dyDescent="0.2">
      <c r="A458" s="12" t="s">
        <v>8219</v>
      </c>
      <c r="B458" s="12">
        <v>28</v>
      </c>
      <c r="C458" s="12" t="s">
        <v>8221</v>
      </c>
      <c r="D458" s="12">
        <v>5</v>
      </c>
    </row>
    <row r="459" spans="1:4" x14ac:dyDescent="0.2">
      <c r="A459" s="12" t="s">
        <v>8219</v>
      </c>
      <c r="B459" s="12">
        <v>24</v>
      </c>
      <c r="C459" s="12" t="s">
        <v>8221</v>
      </c>
      <c r="D459" s="12">
        <v>8</v>
      </c>
    </row>
    <row r="460" spans="1:4" x14ac:dyDescent="0.2">
      <c r="A460" s="12" t="s">
        <v>8219</v>
      </c>
      <c r="B460" s="12">
        <v>76</v>
      </c>
      <c r="C460" s="12" t="s">
        <v>8221</v>
      </c>
      <c r="D460" s="12">
        <v>229</v>
      </c>
    </row>
    <row r="461" spans="1:4" x14ac:dyDescent="0.2">
      <c r="A461" s="12" t="s">
        <v>8219</v>
      </c>
      <c r="B461" s="12">
        <v>98</v>
      </c>
      <c r="C461" s="12" t="s">
        <v>8221</v>
      </c>
      <c r="D461" s="12">
        <v>40</v>
      </c>
    </row>
    <row r="462" spans="1:4" x14ac:dyDescent="0.2">
      <c r="A462" s="12" t="s">
        <v>8219</v>
      </c>
      <c r="B462" s="12">
        <v>30</v>
      </c>
      <c r="C462" s="12" t="s">
        <v>8221</v>
      </c>
      <c r="D462" s="12">
        <v>123</v>
      </c>
    </row>
    <row r="463" spans="1:4" x14ac:dyDescent="0.2">
      <c r="A463" s="12" t="s">
        <v>8219</v>
      </c>
      <c r="B463" s="12">
        <v>478</v>
      </c>
      <c r="C463" s="12" t="s">
        <v>8221</v>
      </c>
      <c r="D463" s="12">
        <v>5</v>
      </c>
    </row>
    <row r="464" spans="1:4" x14ac:dyDescent="0.2">
      <c r="A464" s="12" t="s">
        <v>8219</v>
      </c>
      <c r="B464" s="12">
        <v>74</v>
      </c>
      <c r="C464" s="12" t="s">
        <v>8221</v>
      </c>
      <c r="D464" s="12">
        <v>148</v>
      </c>
    </row>
    <row r="465" spans="1:4" x14ac:dyDescent="0.2">
      <c r="A465" s="12" t="s">
        <v>8219</v>
      </c>
      <c r="B465" s="12">
        <v>131</v>
      </c>
      <c r="C465" s="12" t="s">
        <v>8221</v>
      </c>
      <c r="D465" s="12">
        <v>10</v>
      </c>
    </row>
    <row r="466" spans="1:4" x14ac:dyDescent="0.2">
      <c r="A466" s="12" t="s">
        <v>8219</v>
      </c>
      <c r="B466" s="12">
        <v>61</v>
      </c>
      <c r="C466" s="12" t="s">
        <v>8221</v>
      </c>
      <c r="D466" s="12">
        <v>4</v>
      </c>
    </row>
    <row r="467" spans="1:4" x14ac:dyDescent="0.2">
      <c r="A467" s="12" t="s">
        <v>8219</v>
      </c>
      <c r="B467" s="12">
        <v>1071</v>
      </c>
      <c r="C467" s="12" t="s">
        <v>8221</v>
      </c>
      <c r="D467" s="12">
        <v>21</v>
      </c>
    </row>
    <row r="468" spans="1:4" x14ac:dyDescent="0.2">
      <c r="A468" s="12" t="s">
        <v>8219</v>
      </c>
      <c r="B468" s="12">
        <v>122</v>
      </c>
      <c r="C468" s="12" t="s">
        <v>8221</v>
      </c>
      <c r="D468" s="12">
        <v>2</v>
      </c>
    </row>
    <row r="469" spans="1:4" x14ac:dyDescent="0.2">
      <c r="A469" s="12" t="s">
        <v>8219</v>
      </c>
      <c r="B469" s="12">
        <v>111</v>
      </c>
      <c r="C469" s="12" t="s">
        <v>8221</v>
      </c>
      <c r="D469" s="12">
        <v>0</v>
      </c>
    </row>
    <row r="470" spans="1:4" x14ac:dyDescent="0.2">
      <c r="A470" s="12" t="s">
        <v>8219</v>
      </c>
      <c r="B470" s="12">
        <v>255</v>
      </c>
      <c r="C470" s="12" t="s">
        <v>8221</v>
      </c>
      <c r="D470" s="12">
        <v>4</v>
      </c>
    </row>
    <row r="471" spans="1:4" x14ac:dyDescent="0.2">
      <c r="A471" s="12" t="s">
        <v>8219</v>
      </c>
      <c r="B471" s="12">
        <v>141</v>
      </c>
      <c r="C471" s="12" t="s">
        <v>8221</v>
      </c>
      <c r="D471" s="12">
        <v>1</v>
      </c>
    </row>
    <row r="472" spans="1:4" x14ac:dyDescent="0.2">
      <c r="A472" s="12" t="s">
        <v>8219</v>
      </c>
      <c r="B472" s="12">
        <v>159</v>
      </c>
      <c r="C472" s="12" t="s">
        <v>8221</v>
      </c>
      <c r="D472" s="12">
        <v>30</v>
      </c>
    </row>
    <row r="473" spans="1:4" x14ac:dyDescent="0.2">
      <c r="A473" s="12" t="s">
        <v>8219</v>
      </c>
      <c r="B473" s="12">
        <v>99</v>
      </c>
      <c r="C473" s="12" t="s">
        <v>8221</v>
      </c>
      <c r="D473" s="12">
        <v>3</v>
      </c>
    </row>
    <row r="474" spans="1:4" x14ac:dyDescent="0.2">
      <c r="A474" s="12" t="s">
        <v>8219</v>
      </c>
      <c r="B474" s="12">
        <v>96</v>
      </c>
      <c r="C474" s="12" t="s">
        <v>8221</v>
      </c>
      <c r="D474" s="12">
        <v>975</v>
      </c>
    </row>
    <row r="475" spans="1:4" x14ac:dyDescent="0.2">
      <c r="A475" s="12" t="s">
        <v>8219</v>
      </c>
      <c r="B475" s="12">
        <v>27</v>
      </c>
      <c r="C475" s="12" t="s">
        <v>8221</v>
      </c>
      <c r="D475" s="12">
        <v>167</v>
      </c>
    </row>
    <row r="476" spans="1:4" x14ac:dyDescent="0.2">
      <c r="A476" s="12" t="s">
        <v>8219</v>
      </c>
      <c r="B476" s="12">
        <v>166</v>
      </c>
      <c r="C476" s="12" t="s">
        <v>8221</v>
      </c>
      <c r="D476" s="12">
        <v>5</v>
      </c>
    </row>
    <row r="477" spans="1:4" x14ac:dyDescent="0.2">
      <c r="A477" s="12" t="s">
        <v>8219</v>
      </c>
      <c r="B477" s="12">
        <v>76</v>
      </c>
      <c r="C477" s="12" t="s">
        <v>8221</v>
      </c>
      <c r="D477" s="12">
        <v>18</v>
      </c>
    </row>
    <row r="478" spans="1:4" x14ac:dyDescent="0.2">
      <c r="A478" s="12" t="s">
        <v>8219</v>
      </c>
      <c r="B478" s="12">
        <v>211</v>
      </c>
      <c r="C478" s="12" t="s">
        <v>8221</v>
      </c>
      <c r="D478" s="12">
        <v>98</v>
      </c>
    </row>
    <row r="479" spans="1:4" x14ac:dyDescent="0.2">
      <c r="A479" s="12" t="s">
        <v>8219</v>
      </c>
      <c r="B479" s="12">
        <v>21</v>
      </c>
      <c r="C479" s="12" t="s">
        <v>8221</v>
      </c>
      <c r="D479" s="12">
        <v>4</v>
      </c>
    </row>
    <row r="480" spans="1:4" x14ac:dyDescent="0.2">
      <c r="A480" s="12" t="s">
        <v>8219</v>
      </c>
      <c r="B480" s="12">
        <v>61</v>
      </c>
      <c r="C480" s="12" t="s">
        <v>8221</v>
      </c>
      <c r="D480" s="12">
        <v>3</v>
      </c>
    </row>
    <row r="481" spans="1:4" x14ac:dyDescent="0.2">
      <c r="A481" s="12" t="s">
        <v>8219</v>
      </c>
      <c r="B481" s="12">
        <v>30</v>
      </c>
      <c r="C481" s="12" t="s">
        <v>8221</v>
      </c>
      <c r="D481" s="12">
        <v>1</v>
      </c>
    </row>
    <row r="482" spans="1:4" x14ac:dyDescent="0.2">
      <c r="A482" s="12" t="s">
        <v>8219</v>
      </c>
      <c r="B482" s="12">
        <v>375</v>
      </c>
      <c r="C482" s="12" t="s">
        <v>8221</v>
      </c>
      <c r="D482" s="12">
        <v>0</v>
      </c>
    </row>
    <row r="483" spans="1:4" x14ac:dyDescent="0.2">
      <c r="A483" s="12" t="s">
        <v>8219</v>
      </c>
      <c r="B483" s="12">
        <v>111</v>
      </c>
      <c r="C483" s="12" t="s">
        <v>8221</v>
      </c>
      <c r="D483" s="12">
        <v>9</v>
      </c>
    </row>
    <row r="484" spans="1:4" x14ac:dyDescent="0.2">
      <c r="A484" s="12" t="s">
        <v>8219</v>
      </c>
      <c r="B484" s="12">
        <v>123</v>
      </c>
      <c r="C484" s="12" t="s">
        <v>8221</v>
      </c>
      <c r="D484" s="12">
        <v>2</v>
      </c>
    </row>
    <row r="485" spans="1:4" x14ac:dyDescent="0.2">
      <c r="A485" s="12" t="s">
        <v>8219</v>
      </c>
      <c r="B485" s="12">
        <v>70</v>
      </c>
      <c r="C485" s="12" t="s">
        <v>8221</v>
      </c>
      <c r="D485" s="12">
        <v>0</v>
      </c>
    </row>
    <row r="486" spans="1:4" x14ac:dyDescent="0.2">
      <c r="A486" s="12" t="s">
        <v>8219</v>
      </c>
      <c r="B486" s="12">
        <v>85</v>
      </c>
      <c r="C486" s="12" t="s">
        <v>8221</v>
      </c>
      <c r="D486" s="12">
        <v>147</v>
      </c>
    </row>
    <row r="487" spans="1:4" x14ac:dyDescent="0.2">
      <c r="A487" s="12" t="s">
        <v>8219</v>
      </c>
      <c r="B487" s="12">
        <v>86</v>
      </c>
      <c r="C487" s="12" t="s">
        <v>8221</v>
      </c>
      <c r="D487" s="12">
        <v>49</v>
      </c>
    </row>
    <row r="488" spans="1:4" x14ac:dyDescent="0.2">
      <c r="A488" s="12" t="s">
        <v>8219</v>
      </c>
      <c r="B488" s="12">
        <v>13</v>
      </c>
      <c r="C488" s="12" t="s">
        <v>8221</v>
      </c>
      <c r="D488" s="12">
        <v>1</v>
      </c>
    </row>
    <row r="489" spans="1:4" x14ac:dyDescent="0.2">
      <c r="A489" s="12" t="s">
        <v>8219</v>
      </c>
      <c r="B489" s="12">
        <v>33</v>
      </c>
      <c r="C489" s="12" t="s">
        <v>8221</v>
      </c>
      <c r="D489" s="12">
        <v>2</v>
      </c>
    </row>
    <row r="490" spans="1:4" x14ac:dyDescent="0.2">
      <c r="A490" s="12" t="s">
        <v>8219</v>
      </c>
      <c r="B490" s="12">
        <v>15</v>
      </c>
      <c r="C490" s="12" t="s">
        <v>8221</v>
      </c>
      <c r="D490" s="12">
        <v>7</v>
      </c>
    </row>
    <row r="491" spans="1:4" x14ac:dyDescent="0.2">
      <c r="A491" s="12" t="s">
        <v>8219</v>
      </c>
      <c r="B491" s="12">
        <v>273</v>
      </c>
      <c r="C491" s="12" t="s">
        <v>8221</v>
      </c>
      <c r="D491" s="12">
        <v>4</v>
      </c>
    </row>
    <row r="492" spans="1:4" x14ac:dyDescent="0.2">
      <c r="A492" s="12" t="s">
        <v>8219</v>
      </c>
      <c r="B492" s="12">
        <v>714</v>
      </c>
      <c r="C492" s="12" t="s">
        <v>8221</v>
      </c>
      <c r="D492" s="12">
        <v>27</v>
      </c>
    </row>
    <row r="493" spans="1:4" x14ac:dyDescent="0.2">
      <c r="A493" s="12" t="s">
        <v>8219</v>
      </c>
      <c r="B493" s="12">
        <v>170</v>
      </c>
      <c r="C493" s="12" t="s">
        <v>8221</v>
      </c>
      <c r="D493" s="12">
        <v>94</v>
      </c>
    </row>
    <row r="494" spans="1:4" x14ac:dyDescent="0.2">
      <c r="A494" s="12" t="s">
        <v>8219</v>
      </c>
      <c r="B494" s="12">
        <v>512</v>
      </c>
      <c r="C494" s="12" t="s">
        <v>8221</v>
      </c>
      <c r="D494" s="12">
        <v>29</v>
      </c>
    </row>
    <row r="495" spans="1:4" x14ac:dyDescent="0.2">
      <c r="A495" s="12" t="s">
        <v>8219</v>
      </c>
      <c r="B495" s="12">
        <v>314</v>
      </c>
      <c r="C495" s="12" t="s">
        <v>8221</v>
      </c>
      <c r="D495" s="12">
        <v>7</v>
      </c>
    </row>
    <row r="496" spans="1:4" x14ac:dyDescent="0.2">
      <c r="A496" s="12" t="s">
        <v>8219</v>
      </c>
      <c r="B496" s="12">
        <v>167</v>
      </c>
      <c r="C496" s="12" t="s">
        <v>8221</v>
      </c>
      <c r="D496" s="12">
        <v>22</v>
      </c>
    </row>
    <row r="497" spans="1:4" x14ac:dyDescent="0.2">
      <c r="A497" s="12" t="s">
        <v>8219</v>
      </c>
      <c r="B497" s="12">
        <v>9</v>
      </c>
      <c r="C497" s="12" t="s">
        <v>8221</v>
      </c>
      <c r="D497" s="12">
        <v>1</v>
      </c>
    </row>
    <row r="498" spans="1:4" x14ac:dyDescent="0.2">
      <c r="A498" s="12" t="s">
        <v>8219</v>
      </c>
      <c r="B498" s="12">
        <v>103</v>
      </c>
      <c r="C498" s="12" t="s">
        <v>8221</v>
      </c>
      <c r="D498" s="12">
        <v>10</v>
      </c>
    </row>
    <row r="499" spans="1:4" x14ac:dyDescent="0.2">
      <c r="A499" s="12" t="s">
        <v>8219</v>
      </c>
      <c r="B499" s="12">
        <v>111</v>
      </c>
      <c r="C499" s="12" t="s">
        <v>8221</v>
      </c>
      <c r="D499" s="12">
        <v>6</v>
      </c>
    </row>
    <row r="500" spans="1:4" x14ac:dyDescent="0.2">
      <c r="A500" s="12" t="s">
        <v>8219</v>
      </c>
      <c r="B500" s="12">
        <v>271</v>
      </c>
      <c r="C500" s="12" t="s">
        <v>8221</v>
      </c>
      <c r="D500" s="12">
        <v>24</v>
      </c>
    </row>
    <row r="501" spans="1:4" x14ac:dyDescent="0.2">
      <c r="A501" s="12" t="s">
        <v>8219</v>
      </c>
      <c r="B501" s="12">
        <v>101</v>
      </c>
      <c r="C501" s="12" t="s">
        <v>8221</v>
      </c>
      <c r="D501" s="12">
        <v>15</v>
      </c>
    </row>
    <row r="502" spans="1:4" x14ac:dyDescent="0.2">
      <c r="A502" s="12" t="s">
        <v>8219</v>
      </c>
      <c r="B502" s="12">
        <v>57</v>
      </c>
      <c r="C502" s="12" t="s">
        <v>8221</v>
      </c>
      <c r="D502" s="12">
        <v>37</v>
      </c>
    </row>
    <row r="503" spans="1:4" x14ac:dyDescent="0.2">
      <c r="A503" s="12" t="s">
        <v>8219</v>
      </c>
      <c r="B503" s="12">
        <v>62</v>
      </c>
      <c r="C503" s="12" t="s">
        <v>8221</v>
      </c>
      <c r="D503" s="12">
        <v>20</v>
      </c>
    </row>
    <row r="504" spans="1:4" x14ac:dyDescent="0.2">
      <c r="A504" s="12" t="s">
        <v>8219</v>
      </c>
      <c r="B504" s="12">
        <v>32</v>
      </c>
      <c r="C504" s="12" t="s">
        <v>8221</v>
      </c>
      <c r="D504" s="12">
        <v>7</v>
      </c>
    </row>
    <row r="505" spans="1:4" x14ac:dyDescent="0.2">
      <c r="A505" s="12" t="s">
        <v>8219</v>
      </c>
      <c r="B505" s="12">
        <v>141</v>
      </c>
      <c r="C505" s="12" t="s">
        <v>8221</v>
      </c>
      <c r="D505" s="12">
        <v>0</v>
      </c>
    </row>
    <row r="506" spans="1:4" x14ac:dyDescent="0.2">
      <c r="A506" s="12" t="s">
        <v>8219</v>
      </c>
      <c r="B506" s="12">
        <v>75</v>
      </c>
      <c r="C506" s="12" t="s">
        <v>8221</v>
      </c>
      <c r="D506" s="12">
        <v>21</v>
      </c>
    </row>
    <row r="507" spans="1:4" x14ac:dyDescent="0.2">
      <c r="A507" s="12" t="s">
        <v>8219</v>
      </c>
      <c r="B507" s="12">
        <v>46</v>
      </c>
      <c r="C507" s="12" t="s">
        <v>8221</v>
      </c>
      <c r="D507" s="12">
        <v>3</v>
      </c>
    </row>
    <row r="508" spans="1:4" x14ac:dyDescent="0.2">
      <c r="A508" s="12" t="s">
        <v>8219</v>
      </c>
      <c r="B508" s="12">
        <v>103</v>
      </c>
      <c r="C508" s="12" t="s">
        <v>8221</v>
      </c>
      <c r="D508" s="12">
        <v>11</v>
      </c>
    </row>
    <row r="509" spans="1:4" x14ac:dyDescent="0.2">
      <c r="A509" s="12" t="s">
        <v>8219</v>
      </c>
      <c r="B509" s="12">
        <v>6</v>
      </c>
      <c r="C509" s="12" t="s">
        <v>8221</v>
      </c>
      <c r="D509" s="12">
        <v>1</v>
      </c>
    </row>
    <row r="510" spans="1:4" x14ac:dyDescent="0.2">
      <c r="A510" s="12" t="s">
        <v>8219</v>
      </c>
      <c r="B510" s="12">
        <v>83</v>
      </c>
      <c r="C510" s="12" t="s">
        <v>8221</v>
      </c>
      <c r="D510" s="12">
        <v>312</v>
      </c>
    </row>
    <row r="511" spans="1:4" x14ac:dyDescent="0.2">
      <c r="A511" s="12" t="s">
        <v>8219</v>
      </c>
      <c r="B511" s="12">
        <v>108</v>
      </c>
      <c r="C511" s="12" t="s">
        <v>8221</v>
      </c>
      <c r="D511" s="12">
        <v>1</v>
      </c>
    </row>
    <row r="512" spans="1:4" x14ac:dyDescent="0.2">
      <c r="A512" s="12" t="s">
        <v>8219</v>
      </c>
      <c r="B512" s="12">
        <v>25</v>
      </c>
      <c r="C512" s="12" t="s">
        <v>8221</v>
      </c>
      <c r="D512" s="12">
        <v>3</v>
      </c>
    </row>
    <row r="513" spans="1:4" x14ac:dyDescent="0.2">
      <c r="A513" s="12" t="s">
        <v>8219</v>
      </c>
      <c r="B513" s="12">
        <v>549</v>
      </c>
      <c r="C513" s="12" t="s">
        <v>8221</v>
      </c>
      <c r="D513" s="12">
        <v>4</v>
      </c>
    </row>
    <row r="514" spans="1:4" x14ac:dyDescent="0.2">
      <c r="A514" s="12" t="s">
        <v>8219</v>
      </c>
      <c r="B514" s="12">
        <v>222</v>
      </c>
      <c r="C514" s="12" t="s">
        <v>8221</v>
      </c>
      <c r="D514" s="12">
        <v>10</v>
      </c>
    </row>
    <row r="515" spans="1:4" x14ac:dyDescent="0.2">
      <c r="A515" s="12" t="s">
        <v>8219</v>
      </c>
      <c r="B515" s="12">
        <v>183</v>
      </c>
      <c r="C515" s="12" t="s">
        <v>8221</v>
      </c>
      <c r="D515" s="12">
        <v>8</v>
      </c>
    </row>
    <row r="516" spans="1:4" x14ac:dyDescent="0.2">
      <c r="A516" s="12" t="s">
        <v>8219</v>
      </c>
      <c r="B516" s="12">
        <v>89</v>
      </c>
      <c r="C516" s="12" t="s">
        <v>8221</v>
      </c>
      <c r="D516" s="12">
        <v>3</v>
      </c>
    </row>
    <row r="517" spans="1:4" x14ac:dyDescent="0.2">
      <c r="A517" s="12" t="s">
        <v>8219</v>
      </c>
      <c r="B517" s="12">
        <v>253</v>
      </c>
      <c r="C517" s="12" t="s">
        <v>8221</v>
      </c>
      <c r="D517" s="12">
        <v>1</v>
      </c>
    </row>
    <row r="518" spans="1:4" x14ac:dyDescent="0.2">
      <c r="A518" s="12" t="s">
        <v>8219</v>
      </c>
      <c r="B518" s="12">
        <v>140</v>
      </c>
      <c r="C518" s="12" t="s">
        <v>8221</v>
      </c>
      <c r="D518" s="12">
        <v>0</v>
      </c>
    </row>
    <row r="519" spans="1:4" x14ac:dyDescent="0.2">
      <c r="A519" s="12" t="s">
        <v>8219</v>
      </c>
      <c r="B519" s="12">
        <v>103</v>
      </c>
      <c r="C519" s="12" t="s">
        <v>8221</v>
      </c>
      <c r="D519" s="12">
        <v>5</v>
      </c>
    </row>
    <row r="520" spans="1:4" x14ac:dyDescent="0.2">
      <c r="A520" s="12" t="s">
        <v>8219</v>
      </c>
      <c r="B520" s="12">
        <v>138</v>
      </c>
      <c r="C520" s="12" t="s">
        <v>8221</v>
      </c>
      <c r="D520" s="12">
        <v>0</v>
      </c>
    </row>
    <row r="521" spans="1:4" x14ac:dyDescent="0.2">
      <c r="A521" s="12" t="s">
        <v>8219</v>
      </c>
      <c r="B521" s="12">
        <v>191</v>
      </c>
      <c r="C521" s="12" t="s">
        <v>8221</v>
      </c>
      <c r="D521" s="12">
        <v>3</v>
      </c>
    </row>
    <row r="522" spans="1:4" x14ac:dyDescent="0.2">
      <c r="A522" s="12" t="s">
        <v>8219</v>
      </c>
      <c r="B522" s="12">
        <v>45</v>
      </c>
      <c r="C522" s="12" t="s">
        <v>8221</v>
      </c>
      <c r="D522" s="12">
        <v>7</v>
      </c>
    </row>
    <row r="523" spans="1:4" x14ac:dyDescent="0.2">
      <c r="A523" s="12" t="s">
        <v>8219</v>
      </c>
      <c r="B523" s="12">
        <v>17</v>
      </c>
      <c r="C523" s="12" t="s">
        <v>8221</v>
      </c>
      <c r="D523" s="12">
        <v>0</v>
      </c>
    </row>
    <row r="524" spans="1:4" x14ac:dyDescent="0.2">
      <c r="A524" s="12" t="s">
        <v>8219</v>
      </c>
      <c r="B524" s="12">
        <v>31</v>
      </c>
      <c r="C524" s="12" t="s">
        <v>8221</v>
      </c>
      <c r="D524" s="12">
        <v>2</v>
      </c>
    </row>
    <row r="525" spans="1:4" x14ac:dyDescent="0.2">
      <c r="A525" s="12" t="s">
        <v>8219</v>
      </c>
      <c r="B525" s="12">
        <v>50</v>
      </c>
      <c r="C525" s="12" t="s">
        <v>8221</v>
      </c>
      <c r="D525" s="12">
        <v>23</v>
      </c>
    </row>
    <row r="526" spans="1:4" x14ac:dyDescent="0.2">
      <c r="A526" s="12" t="s">
        <v>8219</v>
      </c>
      <c r="B526" s="12">
        <v>59</v>
      </c>
      <c r="C526" s="12" t="s">
        <v>8221</v>
      </c>
      <c r="D526" s="12">
        <v>1</v>
      </c>
    </row>
    <row r="527" spans="1:4" x14ac:dyDescent="0.2">
      <c r="A527" s="12" t="s">
        <v>8219</v>
      </c>
      <c r="B527" s="12">
        <v>81</v>
      </c>
      <c r="C527" s="12" t="s">
        <v>8221</v>
      </c>
      <c r="D527" s="12">
        <v>2</v>
      </c>
    </row>
    <row r="528" spans="1:4" x14ac:dyDescent="0.2">
      <c r="A528" s="12" t="s">
        <v>8219</v>
      </c>
      <c r="B528" s="12">
        <v>508</v>
      </c>
      <c r="C528" s="12" t="s">
        <v>8221</v>
      </c>
      <c r="D528" s="12">
        <v>3</v>
      </c>
    </row>
    <row r="529" spans="1:4" x14ac:dyDescent="0.2">
      <c r="A529" s="12" t="s">
        <v>8219</v>
      </c>
      <c r="B529" s="12">
        <v>74</v>
      </c>
      <c r="C529" s="12" t="s">
        <v>8221</v>
      </c>
      <c r="D529" s="12">
        <v>0</v>
      </c>
    </row>
    <row r="530" spans="1:4" x14ac:dyDescent="0.2">
      <c r="A530" s="12" t="s">
        <v>8219</v>
      </c>
      <c r="B530" s="12">
        <v>141</v>
      </c>
      <c r="C530" s="12" t="s">
        <v>8221</v>
      </c>
      <c r="D530" s="12">
        <v>13</v>
      </c>
    </row>
    <row r="531" spans="1:4" x14ac:dyDescent="0.2">
      <c r="A531" s="12" t="s">
        <v>8219</v>
      </c>
      <c r="B531" s="12">
        <v>711</v>
      </c>
      <c r="C531" s="12" t="s">
        <v>8221</v>
      </c>
      <c r="D531" s="12">
        <v>1</v>
      </c>
    </row>
    <row r="532" spans="1:4" x14ac:dyDescent="0.2">
      <c r="A532" s="12" t="s">
        <v>8219</v>
      </c>
      <c r="B532" s="12">
        <v>141</v>
      </c>
      <c r="C532" s="12" t="s">
        <v>8221</v>
      </c>
      <c r="D532" s="12">
        <v>1</v>
      </c>
    </row>
    <row r="533" spans="1:4" x14ac:dyDescent="0.2">
      <c r="A533" s="12" t="s">
        <v>8219</v>
      </c>
      <c r="B533" s="12">
        <v>109</v>
      </c>
      <c r="C533" s="12" t="s">
        <v>8221</v>
      </c>
      <c r="D533" s="12">
        <v>1</v>
      </c>
    </row>
    <row r="534" spans="1:4" x14ac:dyDescent="0.2">
      <c r="A534" s="12" t="s">
        <v>8219</v>
      </c>
      <c r="B534" s="12">
        <v>361</v>
      </c>
      <c r="C534" s="12" t="s">
        <v>8221</v>
      </c>
      <c r="D534" s="12">
        <v>6</v>
      </c>
    </row>
    <row r="535" spans="1:4" x14ac:dyDescent="0.2">
      <c r="A535" s="12" t="s">
        <v>8219</v>
      </c>
      <c r="B535" s="12">
        <v>176</v>
      </c>
      <c r="C535" s="12" t="s">
        <v>8221</v>
      </c>
      <c r="D535" s="12">
        <v>39</v>
      </c>
    </row>
    <row r="536" spans="1:4" x14ac:dyDescent="0.2">
      <c r="A536" s="12" t="s">
        <v>8219</v>
      </c>
      <c r="B536" s="12">
        <v>670</v>
      </c>
      <c r="C536" s="12" t="s">
        <v>8221</v>
      </c>
      <c r="D536" s="12">
        <v>4</v>
      </c>
    </row>
    <row r="537" spans="1:4" x14ac:dyDescent="0.2">
      <c r="A537" s="12" t="s">
        <v>8219</v>
      </c>
      <c r="B537" s="12">
        <v>96</v>
      </c>
      <c r="C537" s="12" t="s">
        <v>8221</v>
      </c>
      <c r="D537" s="12">
        <v>1</v>
      </c>
    </row>
    <row r="538" spans="1:4" x14ac:dyDescent="0.2">
      <c r="A538" s="12" t="s">
        <v>8219</v>
      </c>
      <c r="B538" s="12">
        <v>74</v>
      </c>
      <c r="C538" s="12" t="s">
        <v>8221</v>
      </c>
      <c r="D538" s="12">
        <v>0</v>
      </c>
    </row>
    <row r="539" spans="1:4" x14ac:dyDescent="0.2">
      <c r="A539" s="12" t="s">
        <v>8219</v>
      </c>
      <c r="B539" s="12">
        <v>52</v>
      </c>
      <c r="C539" s="12" t="s">
        <v>8221</v>
      </c>
      <c r="D539" s="12">
        <v>0</v>
      </c>
    </row>
    <row r="540" spans="1:4" x14ac:dyDescent="0.2">
      <c r="A540" s="12" t="s">
        <v>8219</v>
      </c>
      <c r="B540" s="12">
        <v>105</v>
      </c>
      <c r="C540" s="12" t="s">
        <v>8221</v>
      </c>
      <c r="D540" s="12">
        <v>0</v>
      </c>
    </row>
    <row r="541" spans="1:4" x14ac:dyDescent="0.2">
      <c r="A541" s="12" t="s">
        <v>8219</v>
      </c>
      <c r="B541" s="12">
        <v>41</v>
      </c>
      <c r="C541" s="12" t="s">
        <v>8221</v>
      </c>
      <c r="D541" s="12">
        <v>8</v>
      </c>
    </row>
    <row r="542" spans="1:4" x14ac:dyDescent="0.2">
      <c r="A542" s="12" t="s">
        <v>8219</v>
      </c>
      <c r="B542" s="12">
        <v>34</v>
      </c>
      <c r="C542" s="12" t="s">
        <v>8221</v>
      </c>
      <c r="D542" s="12">
        <v>0</v>
      </c>
    </row>
    <row r="543" spans="1:4" x14ac:dyDescent="0.2">
      <c r="A543" s="12" t="s">
        <v>8219</v>
      </c>
      <c r="B543" s="12">
        <v>66</v>
      </c>
      <c r="C543" s="12" t="s">
        <v>8221</v>
      </c>
      <c r="D543" s="12">
        <v>1</v>
      </c>
    </row>
    <row r="544" spans="1:4" x14ac:dyDescent="0.2">
      <c r="A544" s="12" t="s">
        <v>8219</v>
      </c>
      <c r="B544" s="12">
        <v>50</v>
      </c>
      <c r="C544" s="12" t="s">
        <v>8221</v>
      </c>
      <c r="D544" s="12">
        <v>12</v>
      </c>
    </row>
    <row r="545" spans="1:4" x14ac:dyDescent="0.2">
      <c r="A545" s="12" t="s">
        <v>8219</v>
      </c>
      <c r="B545" s="12">
        <v>159</v>
      </c>
      <c r="C545" s="12" t="s">
        <v>8221</v>
      </c>
      <c r="D545" s="12">
        <v>0</v>
      </c>
    </row>
    <row r="546" spans="1:4" x14ac:dyDescent="0.2">
      <c r="A546" s="12" t="s">
        <v>8219</v>
      </c>
      <c r="B546" s="12">
        <v>182</v>
      </c>
      <c r="C546" s="12" t="s">
        <v>8221</v>
      </c>
      <c r="D546" s="12">
        <v>3</v>
      </c>
    </row>
    <row r="547" spans="1:4" x14ac:dyDescent="0.2">
      <c r="A547" s="12" t="s">
        <v>8219</v>
      </c>
      <c r="B547" s="12">
        <v>206</v>
      </c>
      <c r="C547" s="12" t="s">
        <v>8221</v>
      </c>
      <c r="D547" s="12">
        <v>2</v>
      </c>
    </row>
    <row r="548" spans="1:4" x14ac:dyDescent="0.2">
      <c r="A548" s="12" t="s">
        <v>8219</v>
      </c>
      <c r="B548" s="12">
        <v>169</v>
      </c>
      <c r="C548" s="12" t="s">
        <v>8221</v>
      </c>
      <c r="D548" s="12">
        <v>6</v>
      </c>
    </row>
    <row r="549" spans="1:4" x14ac:dyDescent="0.2">
      <c r="A549" s="12" t="s">
        <v>8219</v>
      </c>
      <c r="B549" s="12">
        <v>31</v>
      </c>
      <c r="C549" s="12" t="s">
        <v>8221</v>
      </c>
      <c r="D549" s="12">
        <v>0</v>
      </c>
    </row>
    <row r="550" spans="1:4" x14ac:dyDescent="0.2">
      <c r="A550" s="12" t="s">
        <v>8219</v>
      </c>
      <c r="B550" s="12">
        <v>28</v>
      </c>
      <c r="C550" s="12" t="s">
        <v>8221</v>
      </c>
      <c r="D550" s="12">
        <v>15</v>
      </c>
    </row>
    <row r="551" spans="1:4" x14ac:dyDescent="0.2">
      <c r="A551" s="12" t="s">
        <v>8219</v>
      </c>
      <c r="B551" s="12">
        <v>54</v>
      </c>
      <c r="C551" s="12" t="s">
        <v>8221</v>
      </c>
      <c r="D551" s="12">
        <v>1</v>
      </c>
    </row>
    <row r="552" spans="1:4" x14ac:dyDescent="0.2">
      <c r="A552" s="12" t="s">
        <v>8219</v>
      </c>
      <c r="B552" s="12">
        <v>467</v>
      </c>
      <c r="C552" s="12" t="s">
        <v>8221</v>
      </c>
      <c r="D552" s="12">
        <v>3</v>
      </c>
    </row>
    <row r="553" spans="1:4" x14ac:dyDescent="0.2">
      <c r="A553" s="12" t="s">
        <v>8219</v>
      </c>
      <c r="B553" s="12">
        <v>389</v>
      </c>
      <c r="C553" s="12" t="s">
        <v>8221</v>
      </c>
      <c r="D553" s="12">
        <v>8</v>
      </c>
    </row>
    <row r="554" spans="1:4" x14ac:dyDescent="0.2">
      <c r="A554" s="12" t="s">
        <v>8219</v>
      </c>
      <c r="B554" s="12">
        <v>68</v>
      </c>
      <c r="C554" s="12" t="s">
        <v>8221</v>
      </c>
      <c r="D554" s="12">
        <v>0</v>
      </c>
    </row>
    <row r="555" spans="1:4" x14ac:dyDescent="0.2">
      <c r="A555" s="12" t="s">
        <v>8219</v>
      </c>
      <c r="B555" s="12">
        <v>413</v>
      </c>
      <c r="C555" s="12" t="s">
        <v>8221</v>
      </c>
      <c r="D555" s="12">
        <v>3</v>
      </c>
    </row>
    <row r="556" spans="1:4" x14ac:dyDescent="0.2">
      <c r="A556" s="12" t="s">
        <v>8219</v>
      </c>
      <c r="B556" s="12">
        <v>190</v>
      </c>
      <c r="C556" s="12" t="s">
        <v>8221</v>
      </c>
      <c r="D556" s="12">
        <v>3</v>
      </c>
    </row>
    <row r="557" spans="1:4" x14ac:dyDescent="0.2">
      <c r="A557" s="12" t="s">
        <v>8219</v>
      </c>
      <c r="B557" s="12">
        <v>189</v>
      </c>
      <c r="C557" s="12" t="s">
        <v>8221</v>
      </c>
      <c r="D557" s="12">
        <v>0</v>
      </c>
    </row>
    <row r="558" spans="1:4" x14ac:dyDescent="0.2">
      <c r="A558" s="12" t="s">
        <v>8219</v>
      </c>
      <c r="B558" s="12">
        <v>130</v>
      </c>
      <c r="C558" s="12" t="s">
        <v>8221</v>
      </c>
      <c r="D558" s="12">
        <v>19</v>
      </c>
    </row>
    <row r="559" spans="1:4" x14ac:dyDescent="0.2">
      <c r="A559" s="12" t="s">
        <v>8219</v>
      </c>
      <c r="B559" s="12">
        <v>74</v>
      </c>
      <c r="C559" s="12" t="s">
        <v>8221</v>
      </c>
      <c r="D559" s="12">
        <v>0</v>
      </c>
    </row>
    <row r="560" spans="1:4" x14ac:dyDescent="0.2">
      <c r="A560" s="12" t="s">
        <v>8219</v>
      </c>
      <c r="B560" s="12">
        <v>274</v>
      </c>
      <c r="C560" s="12" t="s">
        <v>8221</v>
      </c>
      <c r="D560" s="12">
        <v>2</v>
      </c>
    </row>
    <row r="561" spans="1:4" x14ac:dyDescent="0.2">
      <c r="A561" s="12" t="s">
        <v>8219</v>
      </c>
      <c r="B561" s="12">
        <v>22</v>
      </c>
      <c r="C561" s="12" t="s">
        <v>8221</v>
      </c>
      <c r="D561" s="12">
        <v>0</v>
      </c>
    </row>
    <row r="562" spans="1:4" x14ac:dyDescent="0.2">
      <c r="A562" s="12" t="s">
        <v>8219</v>
      </c>
      <c r="B562" s="12">
        <v>31</v>
      </c>
      <c r="C562" s="12" t="s">
        <v>8221</v>
      </c>
      <c r="D562" s="12">
        <v>0</v>
      </c>
    </row>
    <row r="563" spans="1:4" x14ac:dyDescent="0.2">
      <c r="A563" s="12" t="s">
        <v>8219</v>
      </c>
      <c r="B563" s="12">
        <v>63</v>
      </c>
      <c r="C563" s="12" t="s">
        <v>8221</v>
      </c>
      <c r="D563" s="12">
        <v>25</v>
      </c>
    </row>
    <row r="564" spans="1:4" x14ac:dyDescent="0.2">
      <c r="A564" s="12" t="s">
        <v>8219</v>
      </c>
      <c r="B564" s="12">
        <v>20</v>
      </c>
      <c r="C564" s="12" t="s">
        <v>8221</v>
      </c>
      <c r="D564" s="12">
        <v>8</v>
      </c>
    </row>
    <row r="565" spans="1:4" x14ac:dyDescent="0.2">
      <c r="A565" s="12" t="s">
        <v>8219</v>
      </c>
      <c r="B565" s="12">
        <v>25</v>
      </c>
      <c r="C565" s="12" t="s">
        <v>8221</v>
      </c>
      <c r="D565" s="12">
        <v>16</v>
      </c>
    </row>
    <row r="566" spans="1:4" x14ac:dyDescent="0.2">
      <c r="A566" s="12" t="s">
        <v>8219</v>
      </c>
      <c r="B566" s="12">
        <v>61</v>
      </c>
      <c r="C566" s="12" t="s">
        <v>8221</v>
      </c>
      <c r="D566" s="12">
        <v>3</v>
      </c>
    </row>
    <row r="567" spans="1:4" x14ac:dyDescent="0.2">
      <c r="A567" s="12" t="s">
        <v>8219</v>
      </c>
      <c r="B567" s="12">
        <v>52</v>
      </c>
      <c r="C567" s="12" t="s">
        <v>8221</v>
      </c>
      <c r="D567" s="12">
        <v>3</v>
      </c>
    </row>
    <row r="568" spans="1:4" x14ac:dyDescent="0.2">
      <c r="A568" s="12" t="s">
        <v>8219</v>
      </c>
      <c r="B568" s="12">
        <v>86</v>
      </c>
      <c r="C568" s="12" t="s">
        <v>8221</v>
      </c>
      <c r="D568" s="12">
        <v>2</v>
      </c>
    </row>
    <row r="569" spans="1:4" x14ac:dyDescent="0.2">
      <c r="A569" s="12" t="s">
        <v>8219</v>
      </c>
      <c r="B569" s="12">
        <v>42</v>
      </c>
      <c r="C569" s="12" t="s">
        <v>8221</v>
      </c>
      <c r="D569" s="12">
        <v>1</v>
      </c>
    </row>
    <row r="570" spans="1:4" x14ac:dyDescent="0.2">
      <c r="A570" s="12" t="s">
        <v>8219</v>
      </c>
      <c r="B570" s="12">
        <v>52</v>
      </c>
      <c r="C570" s="12" t="s">
        <v>8221</v>
      </c>
      <c r="D570" s="12">
        <v>0</v>
      </c>
    </row>
    <row r="571" spans="1:4" x14ac:dyDescent="0.2">
      <c r="A571" s="12" t="s">
        <v>8219</v>
      </c>
      <c r="B571" s="12">
        <v>120</v>
      </c>
      <c r="C571" s="12" t="s">
        <v>8221</v>
      </c>
      <c r="D571" s="12">
        <v>1</v>
      </c>
    </row>
    <row r="572" spans="1:4" x14ac:dyDescent="0.2">
      <c r="A572" s="12" t="s">
        <v>8219</v>
      </c>
      <c r="B572" s="12">
        <v>22</v>
      </c>
      <c r="C572" s="12" t="s">
        <v>8221</v>
      </c>
      <c r="D572" s="12">
        <v>19</v>
      </c>
    </row>
    <row r="573" spans="1:4" x14ac:dyDescent="0.2">
      <c r="A573" s="12" t="s">
        <v>8219</v>
      </c>
      <c r="B573" s="12">
        <v>64</v>
      </c>
      <c r="C573" s="12" t="s">
        <v>8221</v>
      </c>
      <c r="D573" s="12">
        <v>9</v>
      </c>
    </row>
    <row r="574" spans="1:4" x14ac:dyDescent="0.2">
      <c r="A574" s="12" t="s">
        <v>8219</v>
      </c>
      <c r="B574" s="12">
        <v>23</v>
      </c>
      <c r="C574" s="12" t="s">
        <v>8221</v>
      </c>
      <c r="D574" s="12">
        <v>1</v>
      </c>
    </row>
    <row r="575" spans="1:4" x14ac:dyDescent="0.2">
      <c r="A575" s="12" t="s">
        <v>8219</v>
      </c>
      <c r="B575" s="12">
        <v>238</v>
      </c>
      <c r="C575" s="12" t="s">
        <v>8221</v>
      </c>
      <c r="D575" s="12">
        <v>0</v>
      </c>
    </row>
    <row r="576" spans="1:4" x14ac:dyDescent="0.2">
      <c r="A576" s="12" t="s">
        <v>8219</v>
      </c>
      <c r="B576" s="12">
        <v>33</v>
      </c>
      <c r="C576" s="12" t="s">
        <v>8221</v>
      </c>
      <c r="D576" s="12">
        <v>1</v>
      </c>
    </row>
    <row r="577" spans="1:4" x14ac:dyDescent="0.2">
      <c r="A577" s="12" t="s">
        <v>8219</v>
      </c>
      <c r="B577" s="12">
        <v>32</v>
      </c>
      <c r="C577" s="12" t="s">
        <v>8221</v>
      </c>
      <c r="D577" s="12">
        <v>5</v>
      </c>
    </row>
    <row r="578" spans="1:4" x14ac:dyDescent="0.2">
      <c r="A578" s="12" t="s">
        <v>8219</v>
      </c>
      <c r="B578" s="12">
        <v>24</v>
      </c>
      <c r="C578" s="12" t="s">
        <v>8221</v>
      </c>
      <c r="D578" s="12">
        <v>85</v>
      </c>
    </row>
    <row r="579" spans="1:4" x14ac:dyDescent="0.2">
      <c r="A579" s="12" t="s">
        <v>8219</v>
      </c>
      <c r="B579" s="12">
        <v>29</v>
      </c>
      <c r="C579" s="12" t="s">
        <v>8221</v>
      </c>
      <c r="D579" s="12">
        <v>3</v>
      </c>
    </row>
    <row r="580" spans="1:4" x14ac:dyDescent="0.2">
      <c r="A580" s="12" t="s">
        <v>8219</v>
      </c>
      <c r="B580" s="12">
        <v>50</v>
      </c>
      <c r="C580" s="12" t="s">
        <v>8221</v>
      </c>
      <c r="D580" s="12">
        <v>4</v>
      </c>
    </row>
    <row r="581" spans="1:4" x14ac:dyDescent="0.2">
      <c r="A581" s="12" t="s">
        <v>8219</v>
      </c>
      <c r="B581" s="12">
        <v>108</v>
      </c>
      <c r="C581" s="12" t="s">
        <v>8221</v>
      </c>
      <c r="D581" s="12">
        <v>3</v>
      </c>
    </row>
    <row r="582" spans="1:4" x14ac:dyDescent="0.2">
      <c r="A582" s="12" t="s">
        <v>8219</v>
      </c>
      <c r="B582" s="12">
        <v>139</v>
      </c>
      <c r="C582" s="12" t="s">
        <v>8221</v>
      </c>
      <c r="D582" s="12">
        <v>5</v>
      </c>
    </row>
    <row r="583" spans="1:4" x14ac:dyDescent="0.2">
      <c r="A583" s="12" t="s">
        <v>8219</v>
      </c>
      <c r="B583" s="12">
        <v>7</v>
      </c>
      <c r="C583" s="12" t="s">
        <v>8221</v>
      </c>
      <c r="D583" s="12">
        <v>17</v>
      </c>
    </row>
    <row r="584" spans="1:4" x14ac:dyDescent="0.2">
      <c r="A584" s="12" t="s">
        <v>8219</v>
      </c>
      <c r="B584" s="12">
        <v>149</v>
      </c>
      <c r="C584" s="12" t="s">
        <v>8221</v>
      </c>
      <c r="D584" s="12">
        <v>3</v>
      </c>
    </row>
    <row r="585" spans="1:4" x14ac:dyDescent="0.2">
      <c r="A585" s="12" t="s">
        <v>8219</v>
      </c>
      <c r="B585" s="12">
        <v>31</v>
      </c>
      <c r="C585" s="12" t="s">
        <v>8221</v>
      </c>
      <c r="D585" s="12">
        <v>2</v>
      </c>
    </row>
    <row r="586" spans="1:4" x14ac:dyDescent="0.2">
      <c r="A586" s="12" t="s">
        <v>8219</v>
      </c>
      <c r="B586" s="12">
        <v>26</v>
      </c>
      <c r="C586" s="12" t="s">
        <v>8221</v>
      </c>
      <c r="D586" s="12">
        <v>6</v>
      </c>
    </row>
    <row r="587" spans="1:4" x14ac:dyDescent="0.2">
      <c r="A587" s="12" t="s">
        <v>8219</v>
      </c>
      <c r="B587" s="12">
        <v>172</v>
      </c>
      <c r="C587" s="12" t="s">
        <v>8221</v>
      </c>
      <c r="D587" s="12">
        <v>0</v>
      </c>
    </row>
    <row r="588" spans="1:4" x14ac:dyDescent="0.2">
      <c r="A588" s="12" t="s">
        <v>8219</v>
      </c>
      <c r="B588" s="12">
        <v>78</v>
      </c>
      <c r="C588" s="12" t="s">
        <v>8221</v>
      </c>
      <c r="D588" s="12">
        <v>1</v>
      </c>
    </row>
    <row r="589" spans="1:4" x14ac:dyDescent="0.2">
      <c r="A589" s="12" t="s">
        <v>8219</v>
      </c>
      <c r="B589" s="12">
        <v>120</v>
      </c>
      <c r="C589" s="12" t="s">
        <v>8221</v>
      </c>
      <c r="D589" s="12">
        <v>3</v>
      </c>
    </row>
    <row r="590" spans="1:4" x14ac:dyDescent="0.2">
      <c r="A590" s="12" t="s">
        <v>8219</v>
      </c>
      <c r="B590" s="12">
        <v>227</v>
      </c>
      <c r="C590" s="12" t="s">
        <v>8221</v>
      </c>
      <c r="D590" s="12">
        <v>13</v>
      </c>
    </row>
    <row r="591" spans="1:4" x14ac:dyDescent="0.2">
      <c r="A591" s="12" t="s">
        <v>8219</v>
      </c>
      <c r="B591" s="12">
        <v>42</v>
      </c>
      <c r="C591" s="12" t="s">
        <v>8221</v>
      </c>
      <c r="D591" s="12">
        <v>1</v>
      </c>
    </row>
    <row r="592" spans="1:4" x14ac:dyDescent="0.2">
      <c r="A592" s="12" t="s">
        <v>8219</v>
      </c>
      <c r="B592" s="12">
        <v>64</v>
      </c>
      <c r="C592" s="12" t="s">
        <v>8221</v>
      </c>
      <c r="D592" s="12">
        <v>1</v>
      </c>
    </row>
    <row r="593" spans="1:4" x14ac:dyDescent="0.2">
      <c r="A593" s="12" t="s">
        <v>8219</v>
      </c>
      <c r="B593" s="12">
        <v>121</v>
      </c>
      <c r="C593" s="12" t="s">
        <v>8221</v>
      </c>
      <c r="D593" s="12">
        <v>9</v>
      </c>
    </row>
    <row r="594" spans="1:4" x14ac:dyDescent="0.2">
      <c r="A594" s="12" t="s">
        <v>8219</v>
      </c>
      <c r="B594" s="12">
        <v>87</v>
      </c>
      <c r="C594" s="12" t="s">
        <v>8221</v>
      </c>
      <c r="D594" s="12">
        <v>0</v>
      </c>
    </row>
    <row r="595" spans="1:4" x14ac:dyDescent="0.2">
      <c r="A595" s="12" t="s">
        <v>8219</v>
      </c>
      <c r="B595" s="12">
        <v>65</v>
      </c>
      <c r="C595" s="12" t="s">
        <v>8221</v>
      </c>
      <c r="D595" s="12">
        <v>2</v>
      </c>
    </row>
    <row r="596" spans="1:4" x14ac:dyDescent="0.2">
      <c r="A596" s="12" t="s">
        <v>8219</v>
      </c>
      <c r="B596" s="12">
        <v>49</v>
      </c>
      <c r="C596" s="12" t="s">
        <v>8221</v>
      </c>
      <c r="D596" s="12">
        <v>1</v>
      </c>
    </row>
    <row r="597" spans="1:4" x14ac:dyDescent="0.2">
      <c r="A597" s="12" t="s">
        <v>8219</v>
      </c>
      <c r="B597" s="12">
        <v>19</v>
      </c>
      <c r="C597" s="12" t="s">
        <v>8221</v>
      </c>
      <c r="D597" s="12">
        <v>10</v>
      </c>
    </row>
    <row r="598" spans="1:4" x14ac:dyDescent="0.2">
      <c r="A598" s="12" t="s">
        <v>8219</v>
      </c>
      <c r="B598" s="12">
        <v>81</v>
      </c>
      <c r="C598" s="12" t="s">
        <v>8221</v>
      </c>
      <c r="D598" s="12">
        <v>3</v>
      </c>
    </row>
    <row r="599" spans="1:4" x14ac:dyDescent="0.2">
      <c r="A599" s="12" t="s">
        <v>8219</v>
      </c>
      <c r="B599" s="12">
        <v>264</v>
      </c>
      <c r="C599" s="12" t="s">
        <v>8221</v>
      </c>
      <c r="D599" s="12">
        <v>2</v>
      </c>
    </row>
    <row r="600" spans="1:4" x14ac:dyDescent="0.2">
      <c r="A600" s="12" t="s">
        <v>8219</v>
      </c>
      <c r="B600" s="12">
        <v>25</v>
      </c>
      <c r="C600" s="12" t="s">
        <v>8221</v>
      </c>
      <c r="D600" s="12">
        <v>2</v>
      </c>
    </row>
    <row r="601" spans="1:4" x14ac:dyDescent="0.2">
      <c r="A601" s="12" t="s">
        <v>8219</v>
      </c>
      <c r="B601" s="12">
        <v>5</v>
      </c>
      <c r="C601" s="12" t="s">
        <v>8221</v>
      </c>
      <c r="D601" s="12">
        <v>1</v>
      </c>
    </row>
    <row r="602" spans="1:4" x14ac:dyDescent="0.2">
      <c r="A602" s="12" t="s">
        <v>8219</v>
      </c>
      <c r="B602" s="12">
        <v>144</v>
      </c>
      <c r="C602" s="12" t="s">
        <v>8221</v>
      </c>
      <c r="D602" s="12">
        <v>14</v>
      </c>
    </row>
    <row r="603" spans="1:4" x14ac:dyDescent="0.2">
      <c r="A603" s="12" t="s">
        <v>8219</v>
      </c>
      <c r="B603" s="12">
        <v>92</v>
      </c>
      <c r="C603" s="12" t="s">
        <v>8221</v>
      </c>
      <c r="D603" s="12">
        <v>0</v>
      </c>
    </row>
    <row r="604" spans="1:4" x14ac:dyDescent="0.2">
      <c r="A604" s="12" t="s">
        <v>8219</v>
      </c>
      <c r="B604" s="12">
        <v>147</v>
      </c>
      <c r="C604" s="12" t="s">
        <v>8221</v>
      </c>
      <c r="D604" s="12">
        <v>0</v>
      </c>
    </row>
    <row r="605" spans="1:4" x14ac:dyDescent="0.2">
      <c r="A605" s="12" t="s">
        <v>8219</v>
      </c>
      <c r="B605" s="12">
        <v>90</v>
      </c>
      <c r="C605" s="12" t="s">
        <v>8221</v>
      </c>
      <c r="D605" s="12">
        <v>4</v>
      </c>
    </row>
    <row r="606" spans="1:4" x14ac:dyDescent="0.2">
      <c r="A606" s="12" t="s">
        <v>8219</v>
      </c>
      <c r="B606" s="12">
        <v>87</v>
      </c>
      <c r="C606" s="12" t="s">
        <v>8221</v>
      </c>
      <c r="D606" s="12">
        <v>3</v>
      </c>
    </row>
    <row r="607" spans="1:4" x14ac:dyDescent="0.2">
      <c r="A607" s="12" t="s">
        <v>8219</v>
      </c>
      <c r="B607" s="12">
        <v>406</v>
      </c>
      <c r="C607" s="12" t="s">
        <v>8221</v>
      </c>
      <c r="D607" s="12">
        <v>0</v>
      </c>
    </row>
    <row r="608" spans="1:4" x14ac:dyDescent="0.2">
      <c r="A608" s="12" t="s">
        <v>8219</v>
      </c>
      <c r="B608" s="12">
        <v>20</v>
      </c>
      <c r="C608" s="12" t="s">
        <v>8221</v>
      </c>
      <c r="D608" s="12">
        <v>5</v>
      </c>
    </row>
    <row r="609" spans="1:4" x14ac:dyDescent="0.2">
      <c r="A609" s="12" t="s">
        <v>8219</v>
      </c>
      <c r="B609" s="12">
        <v>70</v>
      </c>
      <c r="C609" s="12" t="s">
        <v>8221</v>
      </c>
      <c r="D609" s="12">
        <v>47</v>
      </c>
    </row>
    <row r="610" spans="1:4" x14ac:dyDescent="0.2">
      <c r="A610" s="12" t="s">
        <v>8219</v>
      </c>
      <c r="B610" s="12">
        <v>16</v>
      </c>
      <c r="C610" s="12" t="s">
        <v>8221</v>
      </c>
      <c r="D610" s="12">
        <v>0</v>
      </c>
    </row>
    <row r="611" spans="1:4" x14ac:dyDescent="0.2">
      <c r="A611" s="12" t="s">
        <v>8219</v>
      </c>
      <c r="B611" s="12">
        <v>52</v>
      </c>
      <c r="C611" s="12" t="s">
        <v>8221</v>
      </c>
      <c r="D611" s="12">
        <v>10</v>
      </c>
    </row>
    <row r="612" spans="1:4" x14ac:dyDescent="0.2">
      <c r="A612" s="12" t="s">
        <v>8219</v>
      </c>
      <c r="B612" s="12">
        <v>66</v>
      </c>
      <c r="C612" s="12" t="s">
        <v>8221</v>
      </c>
      <c r="D612" s="12">
        <v>11</v>
      </c>
    </row>
    <row r="613" spans="1:4" x14ac:dyDescent="0.2">
      <c r="A613" s="12" t="s">
        <v>8219</v>
      </c>
      <c r="B613" s="12">
        <v>109</v>
      </c>
      <c r="C613" s="12" t="s">
        <v>8221</v>
      </c>
      <c r="D613" s="12">
        <v>2</v>
      </c>
    </row>
    <row r="614" spans="1:4" x14ac:dyDescent="0.2">
      <c r="A614" s="12" t="s">
        <v>8219</v>
      </c>
      <c r="B614" s="12">
        <v>168</v>
      </c>
      <c r="C614" s="12" t="s">
        <v>8221</v>
      </c>
      <c r="D614" s="12">
        <v>2</v>
      </c>
    </row>
    <row r="615" spans="1:4" x14ac:dyDescent="0.2">
      <c r="A615" s="12" t="s">
        <v>8219</v>
      </c>
      <c r="B615" s="12">
        <v>31</v>
      </c>
      <c r="C615" s="12" t="s">
        <v>8221</v>
      </c>
      <c r="D615" s="12">
        <v>22</v>
      </c>
    </row>
    <row r="616" spans="1:4" x14ac:dyDescent="0.2">
      <c r="A616" s="12" t="s">
        <v>8219</v>
      </c>
      <c r="B616" s="12">
        <v>133</v>
      </c>
      <c r="C616" s="12" t="s">
        <v>8221</v>
      </c>
      <c r="D616" s="12">
        <v>8</v>
      </c>
    </row>
    <row r="617" spans="1:4" x14ac:dyDescent="0.2">
      <c r="A617" s="12" t="s">
        <v>8219</v>
      </c>
      <c r="B617" s="12">
        <v>151</v>
      </c>
      <c r="C617" s="12" t="s">
        <v>8221</v>
      </c>
      <c r="D617" s="12">
        <v>6</v>
      </c>
    </row>
    <row r="618" spans="1:4" x14ac:dyDescent="0.2">
      <c r="A618" s="12" t="s">
        <v>8219</v>
      </c>
      <c r="B618" s="12">
        <v>5</v>
      </c>
      <c r="C618" s="12" t="s">
        <v>8221</v>
      </c>
      <c r="D618" s="12">
        <v>1</v>
      </c>
    </row>
    <row r="619" spans="1:4" x14ac:dyDescent="0.2">
      <c r="A619" s="12" t="s">
        <v>8219</v>
      </c>
      <c r="B619" s="12">
        <v>73</v>
      </c>
      <c r="C619" s="12" t="s">
        <v>8221</v>
      </c>
      <c r="D619" s="12">
        <v>3</v>
      </c>
    </row>
    <row r="620" spans="1:4" x14ac:dyDescent="0.2">
      <c r="A620" s="12" t="s">
        <v>8219</v>
      </c>
      <c r="B620" s="12">
        <v>148</v>
      </c>
      <c r="C620" s="12" t="s">
        <v>8221</v>
      </c>
      <c r="D620" s="12">
        <v>0</v>
      </c>
    </row>
    <row r="621" spans="1:4" x14ac:dyDescent="0.2">
      <c r="A621" s="12" t="s">
        <v>8219</v>
      </c>
      <c r="B621" s="12">
        <v>93</v>
      </c>
      <c r="C621" s="12" t="s">
        <v>8221</v>
      </c>
      <c r="D621" s="12">
        <v>0</v>
      </c>
    </row>
    <row r="622" spans="1:4" x14ac:dyDescent="0.2">
      <c r="A622" s="12" t="s">
        <v>8219</v>
      </c>
      <c r="B622" s="12">
        <v>63</v>
      </c>
      <c r="C622" s="12" t="s">
        <v>8221</v>
      </c>
      <c r="D622" s="12">
        <v>0</v>
      </c>
    </row>
    <row r="623" spans="1:4" x14ac:dyDescent="0.2">
      <c r="A623" s="12" t="s">
        <v>8219</v>
      </c>
      <c r="B623" s="12">
        <v>134</v>
      </c>
      <c r="C623" s="12" t="s">
        <v>8221</v>
      </c>
      <c r="D623" s="12">
        <v>0</v>
      </c>
    </row>
    <row r="624" spans="1:4" x14ac:dyDescent="0.2">
      <c r="A624" s="12" t="s">
        <v>8219</v>
      </c>
      <c r="B624" s="12">
        <v>14</v>
      </c>
      <c r="C624" s="12" t="s">
        <v>8221</v>
      </c>
      <c r="D624" s="12">
        <v>0</v>
      </c>
    </row>
    <row r="625" spans="1:4" x14ac:dyDescent="0.2">
      <c r="A625" s="12" t="s">
        <v>8219</v>
      </c>
      <c r="B625" s="12">
        <v>78</v>
      </c>
      <c r="C625" s="12" t="s">
        <v>8221</v>
      </c>
      <c r="D625" s="12">
        <v>3</v>
      </c>
    </row>
    <row r="626" spans="1:4" x14ac:dyDescent="0.2">
      <c r="A626" s="12" t="s">
        <v>8219</v>
      </c>
      <c r="B626" s="12">
        <v>112</v>
      </c>
      <c r="C626" s="12" t="s">
        <v>8221</v>
      </c>
      <c r="D626" s="12">
        <v>0</v>
      </c>
    </row>
    <row r="627" spans="1:4" x14ac:dyDescent="0.2">
      <c r="A627" s="12" t="s">
        <v>8219</v>
      </c>
      <c r="B627" s="12">
        <v>34</v>
      </c>
      <c r="C627" s="12" t="s">
        <v>8221</v>
      </c>
      <c r="D627" s="12">
        <v>0</v>
      </c>
    </row>
    <row r="628" spans="1:4" x14ac:dyDescent="0.2">
      <c r="A628" s="12" t="s">
        <v>8219</v>
      </c>
      <c r="B628" s="12">
        <v>19</v>
      </c>
      <c r="C628" s="12" t="s">
        <v>8221</v>
      </c>
      <c r="D628" s="12">
        <v>1</v>
      </c>
    </row>
    <row r="629" spans="1:4" x14ac:dyDescent="0.2">
      <c r="A629" s="12" t="s">
        <v>8219</v>
      </c>
      <c r="B629" s="12">
        <v>13</v>
      </c>
      <c r="C629" s="12" t="s">
        <v>8221</v>
      </c>
      <c r="D629" s="12">
        <v>6</v>
      </c>
    </row>
    <row r="630" spans="1:4" x14ac:dyDescent="0.2">
      <c r="A630" s="12" t="s">
        <v>8219</v>
      </c>
      <c r="B630" s="12">
        <v>104</v>
      </c>
      <c r="C630" s="12" t="s">
        <v>8221</v>
      </c>
      <c r="D630" s="12">
        <v>1</v>
      </c>
    </row>
    <row r="631" spans="1:4" x14ac:dyDescent="0.2">
      <c r="A631" s="12" t="s">
        <v>8219</v>
      </c>
      <c r="B631" s="12">
        <v>52</v>
      </c>
      <c r="C631" s="12" t="s">
        <v>8221</v>
      </c>
      <c r="D631" s="12">
        <v>2</v>
      </c>
    </row>
    <row r="632" spans="1:4" x14ac:dyDescent="0.2">
      <c r="A632" s="12" t="s">
        <v>8219</v>
      </c>
      <c r="B632" s="12">
        <v>17</v>
      </c>
      <c r="C632" s="12" t="s">
        <v>8221</v>
      </c>
      <c r="D632" s="12">
        <v>0</v>
      </c>
    </row>
    <row r="633" spans="1:4" x14ac:dyDescent="0.2">
      <c r="A633" s="12" t="s">
        <v>8219</v>
      </c>
      <c r="B633" s="12">
        <v>82</v>
      </c>
      <c r="C633" s="12" t="s">
        <v>8221</v>
      </c>
      <c r="D633" s="12">
        <v>3</v>
      </c>
    </row>
    <row r="634" spans="1:4" x14ac:dyDescent="0.2">
      <c r="A634" s="12" t="s">
        <v>8219</v>
      </c>
      <c r="B634" s="12">
        <v>73</v>
      </c>
      <c r="C634" s="12" t="s">
        <v>8221</v>
      </c>
      <c r="D634" s="12">
        <v>3</v>
      </c>
    </row>
    <row r="635" spans="1:4" x14ac:dyDescent="0.2">
      <c r="A635" s="12" t="s">
        <v>8219</v>
      </c>
      <c r="B635" s="12">
        <v>158</v>
      </c>
      <c r="C635" s="12" t="s">
        <v>8221</v>
      </c>
      <c r="D635" s="12">
        <v>0</v>
      </c>
    </row>
    <row r="636" spans="1:4" x14ac:dyDescent="0.2">
      <c r="A636" s="12" t="s">
        <v>8219</v>
      </c>
      <c r="B636" s="12">
        <v>65</v>
      </c>
      <c r="C636" s="12" t="s">
        <v>8221</v>
      </c>
      <c r="D636" s="12">
        <v>6</v>
      </c>
    </row>
    <row r="637" spans="1:4" x14ac:dyDescent="0.2">
      <c r="A637" s="12" t="s">
        <v>8219</v>
      </c>
      <c r="B637" s="12">
        <v>184</v>
      </c>
      <c r="C637" s="12" t="s">
        <v>8221</v>
      </c>
      <c r="D637" s="12">
        <v>0</v>
      </c>
    </row>
    <row r="638" spans="1:4" x14ac:dyDescent="0.2">
      <c r="A638" s="12" t="s">
        <v>8219</v>
      </c>
      <c r="B638" s="12">
        <v>34</v>
      </c>
      <c r="C638" s="12" t="s">
        <v>8221</v>
      </c>
      <c r="D638" s="12">
        <v>19</v>
      </c>
    </row>
    <row r="639" spans="1:4" x14ac:dyDescent="0.2">
      <c r="A639" s="12" t="s">
        <v>8219</v>
      </c>
      <c r="B639" s="12">
        <v>240</v>
      </c>
      <c r="C639" s="12" t="s">
        <v>8221</v>
      </c>
      <c r="D639" s="12">
        <v>1</v>
      </c>
    </row>
    <row r="640" spans="1:4" x14ac:dyDescent="0.2">
      <c r="A640" s="12" t="s">
        <v>8219</v>
      </c>
      <c r="B640" s="12">
        <v>113</v>
      </c>
      <c r="C640" s="12" t="s">
        <v>8221</v>
      </c>
      <c r="D640" s="12">
        <v>2</v>
      </c>
    </row>
    <row r="641" spans="1:4" x14ac:dyDescent="0.2">
      <c r="A641" s="12" t="s">
        <v>8219</v>
      </c>
      <c r="B641" s="12">
        <v>66</v>
      </c>
      <c r="C641" s="12" t="s">
        <v>8221</v>
      </c>
      <c r="D641" s="12">
        <v>0</v>
      </c>
    </row>
    <row r="642" spans="1:4" x14ac:dyDescent="0.2">
      <c r="A642" s="12" t="s">
        <v>8219</v>
      </c>
      <c r="B642" s="12">
        <v>340</v>
      </c>
      <c r="C642" s="12" t="s">
        <v>8221</v>
      </c>
      <c r="D642" s="12">
        <v>11</v>
      </c>
    </row>
    <row r="643" spans="1:4" x14ac:dyDescent="0.2">
      <c r="A643" s="12" t="s">
        <v>8219</v>
      </c>
      <c r="B643" s="12">
        <v>150</v>
      </c>
      <c r="C643" s="12" t="s">
        <v>8221</v>
      </c>
      <c r="D643" s="12">
        <v>0</v>
      </c>
    </row>
    <row r="644" spans="1:4" x14ac:dyDescent="0.2">
      <c r="A644" s="12" t="s">
        <v>8219</v>
      </c>
      <c r="B644" s="12">
        <v>25</v>
      </c>
      <c r="C644" s="12" t="s">
        <v>8221</v>
      </c>
      <c r="D644" s="12">
        <v>0</v>
      </c>
    </row>
    <row r="645" spans="1:4" x14ac:dyDescent="0.2">
      <c r="A645" s="12" t="s">
        <v>8219</v>
      </c>
      <c r="B645" s="12">
        <v>234</v>
      </c>
      <c r="C645" s="12" t="s">
        <v>8221</v>
      </c>
      <c r="D645" s="12">
        <v>1</v>
      </c>
    </row>
    <row r="646" spans="1:4" x14ac:dyDescent="0.2">
      <c r="A646" s="12" t="s">
        <v>8219</v>
      </c>
      <c r="B646" s="12">
        <v>2602</v>
      </c>
      <c r="C646" s="12" t="s">
        <v>8221</v>
      </c>
      <c r="D646" s="12">
        <v>3</v>
      </c>
    </row>
    <row r="647" spans="1:4" x14ac:dyDescent="0.2">
      <c r="A647" s="12" t="s">
        <v>8219</v>
      </c>
      <c r="B647" s="12">
        <v>248</v>
      </c>
      <c r="C647" s="12" t="s">
        <v>8221</v>
      </c>
      <c r="D647" s="12">
        <v>1</v>
      </c>
    </row>
    <row r="648" spans="1:4" x14ac:dyDescent="0.2">
      <c r="A648" s="12" t="s">
        <v>8219</v>
      </c>
      <c r="B648" s="12">
        <v>600</v>
      </c>
      <c r="C648" s="12" t="s">
        <v>8221</v>
      </c>
      <c r="D648" s="12">
        <v>15</v>
      </c>
    </row>
    <row r="649" spans="1:4" x14ac:dyDescent="0.2">
      <c r="A649" s="12" t="s">
        <v>8219</v>
      </c>
      <c r="B649" s="12">
        <v>293</v>
      </c>
      <c r="C649" s="12" t="s">
        <v>8221</v>
      </c>
      <c r="D649" s="12">
        <v>2</v>
      </c>
    </row>
    <row r="650" spans="1:4" x14ac:dyDescent="0.2">
      <c r="A650" s="12" t="s">
        <v>8219</v>
      </c>
      <c r="B650" s="12">
        <v>321</v>
      </c>
      <c r="C650" s="12" t="s">
        <v>8221</v>
      </c>
      <c r="D650" s="12">
        <v>1</v>
      </c>
    </row>
    <row r="651" spans="1:4" x14ac:dyDescent="0.2">
      <c r="A651" s="12" t="s">
        <v>8219</v>
      </c>
      <c r="B651" s="12">
        <v>81</v>
      </c>
      <c r="C651" s="12" t="s">
        <v>8221</v>
      </c>
      <c r="D651" s="12">
        <v>1</v>
      </c>
    </row>
    <row r="652" spans="1:4" x14ac:dyDescent="0.2">
      <c r="A652" s="12" t="s">
        <v>8219</v>
      </c>
      <c r="B652" s="12">
        <v>343</v>
      </c>
      <c r="C652" s="12" t="s">
        <v>8221</v>
      </c>
      <c r="D652" s="12">
        <v>0</v>
      </c>
    </row>
    <row r="653" spans="1:4" x14ac:dyDescent="0.2">
      <c r="A653" s="12" t="s">
        <v>8219</v>
      </c>
      <c r="B653" s="12">
        <v>336</v>
      </c>
      <c r="C653" s="12" t="s">
        <v>8221</v>
      </c>
      <c r="D653" s="12">
        <v>1</v>
      </c>
    </row>
    <row r="654" spans="1:4" x14ac:dyDescent="0.2">
      <c r="A654" s="12" t="s">
        <v>8219</v>
      </c>
      <c r="B654" s="12">
        <v>47</v>
      </c>
      <c r="C654" s="12" t="s">
        <v>8221</v>
      </c>
      <c r="D654" s="12">
        <v>11</v>
      </c>
    </row>
    <row r="655" spans="1:4" x14ac:dyDescent="0.2">
      <c r="A655" s="12" t="s">
        <v>8219</v>
      </c>
      <c r="B655" s="12">
        <v>76</v>
      </c>
      <c r="C655" s="12" t="s">
        <v>8221</v>
      </c>
      <c r="D655" s="12">
        <v>0</v>
      </c>
    </row>
    <row r="656" spans="1:4" x14ac:dyDescent="0.2">
      <c r="A656" s="12" t="s">
        <v>8219</v>
      </c>
      <c r="B656" s="12">
        <v>441</v>
      </c>
      <c r="C656" s="12" t="s">
        <v>8221</v>
      </c>
      <c r="D656" s="12">
        <v>1</v>
      </c>
    </row>
    <row r="657" spans="1:4" x14ac:dyDescent="0.2">
      <c r="A657" s="12" t="s">
        <v>8219</v>
      </c>
      <c r="B657" s="12">
        <v>916</v>
      </c>
      <c r="C657" s="12" t="s">
        <v>8221</v>
      </c>
      <c r="D657" s="12">
        <v>6</v>
      </c>
    </row>
    <row r="658" spans="1:4" x14ac:dyDescent="0.2">
      <c r="A658" s="12" t="s">
        <v>8219</v>
      </c>
      <c r="B658" s="12">
        <v>369</v>
      </c>
      <c r="C658" s="12" t="s">
        <v>8221</v>
      </c>
      <c r="D658" s="12">
        <v>7</v>
      </c>
    </row>
    <row r="659" spans="1:4" x14ac:dyDescent="0.2">
      <c r="A659" s="12" t="s">
        <v>8219</v>
      </c>
      <c r="B659" s="12">
        <v>20242</v>
      </c>
      <c r="C659" s="12" t="s">
        <v>8221</v>
      </c>
      <c r="D659" s="12">
        <v>0</v>
      </c>
    </row>
    <row r="660" spans="1:4" x14ac:dyDescent="0.2">
      <c r="A660" s="12" t="s">
        <v>8219</v>
      </c>
      <c r="B660" s="12">
        <v>71</v>
      </c>
      <c r="C660" s="12" t="s">
        <v>8221</v>
      </c>
      <c r="D660" s="12">
        <v>16</v>
      </c>
    </row>
    <row r="661" spans="1:4" x14ac:dyDescent="0.2">
      <c r="A661" s="12" t="s">
        <v>8219</v>
      </c>
      <c r="B661" s="12">
        <v>635</v>
      </c>
      <c r="C661" s="12" t="s">
        <v>8221</v>
      </c>
      <c r="D661" s="12">
        <v>0</v>
      </c>
    </row>
    <row r="662" spans="1:4" x14ac:dyDescent="0.2">
      <c r="A662" s="12" t="s">
        <v>8219</v>
      </c>
      <c r="B662" s="12">
        <v>885</v>
      </c>
      <c r="C662" s="12" t="s">
        <v>8221</v>
      </c>
      <c r="D662" s="12">
        <v>0</v>
      </c>
    </row>
    <row r="663" spans="1:4" x14ac:dyDescent="0.2">
      <c r="A663" s="12" t="s">
        <v>8219</v>
      </c>
      <c r="B663" s="12">
        <v>329</v>
      </c>
      <c r="C663" s="12" t="s">
        <v>8221</v>
      </c>
      <c r="D663" s="12">
        <v>0</v>
      </c>
    </row>
    <row r="664" spans="1:4" x14ac:dyDescent="0.2">
      <c r="A664" s="12" t="s">
        <v>8219</v>
      </c>
      <c r="B664" s="12">
        <v>71</v>
      </c>
      <c r="C664" s="12" t="s">
        <v>8221</v>
      </c>
      <c r="D664" s="12">
        <v>12</v>
      </c>
    </row>
    <row r="665" spans="1:4" x14ac:dyDescent="0.2">
      <c r="A665" s="12" t="s">
        <v>8219</v>
      </c>
      <c r="B665" s="12">
        <v>269</v>
      </c>
      <c r="C665" s="12" t="s">
        <v>8221</v>
      </c>
      <c r="D665" s="12">
        <v>1</v>
      </c>
    </row>
    <row r="666" spans="1:4" x14ac:dyDescent="0.2">
      <c r="A666" s="12" t="s">
        <v>8219</v>
      </c>
      <c r="B666" s="12">
        <v>345</v>
      </c>
      <c r="C666" s="12" t="s">
        <v>8221</v>
      </c>
      <c r="D666" s="12">
        <v>3</v>
      </c>
    </row>
    <row r="667" spans="1:4" x14ac:dyDescent="0.2">
      <c r="A667" s="12" t="s">
        <v>8219</v>
      </c>
      <c r="B667" s="12">
        <v>43</v>
      </c>
      <c r="C667" s="12" t="s">
        <v>8221</v>
      </c>
      <c r="D667" s="12">
        <v>1</v>
      </c>
    </row>
    <row r="668" spans="1:4" x14ac:dyDescent="0.2">
      <c r="A668" s="12" t="s">
        <v>8219</v>
      </c>
      <c r="B668" s="12">
        <v>33</v>
      </c>
      <c r="C668" s="12" t="s">
        <v>8221</v>
      </c>
      <c r="D668" s="12">
        <v>4</v>
      </c>
    </row>
    <row r="669" spans="1:4" x14ac:dyDescent="0.2">
      <c r="A669" s="12" t="s">
        <v>8219</v>
      </c>
      <c r="B669" s="12">
        <v>211</v>
      </c>
      <c r="C669" s="12" t="s">
        <v>8221</v>
      </c>
      <c r="D669" s="12">
        <v>1</v>
      </c>
    </row>
    <row r="670" spans="1:4" x14ac:dyDescent="0.2">
      <c r="A670" s="12" t="s">
        <v>8219</v>
      </c>
      <c r="B670" s="12">
        <v>196</v>
      </c>
      <c r="C670" s="12" t="s">
        <v>8221</v>
      </c>
      <c r="D670" s="12">
        <v>3</v>
      </c>
    </row>
    <row r="671" spans="1:4" x14ac:dyDescent="0.2">
      <c r="A671" s="12" t="s">
        <v>8219</v>
      </c>
      <c r="B671" s="12">
        <v>405</v>
      </c>
      <c r="C671" s="12" t="s">
        <v>8221</v>
      </c>
      <c r="D671" s="12">
        <v>1</v>
      </c>
    </row>
    <row r="672" spans="1:4" x14ac:dyDescent="0.2">
      <c r="A672" s="12" t="s">
        <v>8219</v>
      </c>
      <c r="B672" s="12">
        <v>206</v>
      </c>
      <c r="C672" s="12" t="s">
        <v>8221</v>
      </c>
      <c r="D672" s="12">
        <v>0</v>
      </c>
    </row>
    <row r="673" spans="1:4" x14ac:dyDescent="0.2">
      <c r="A673" s="12" t="s">
        <v>8219</v>
      </c>
      <c r="B673" s="12">
        <v>335</v>
      </c>
      <c r="C673" s="12" t="s">
        <v>8221</v>
      </c>
      <c r="D673" s="12">
        <v>12</v>
      </c>
    </row>
    <row r="674" spans="1:4" x14ac:dyDescent="0.2">
      <c r="A674" s="12" t="s">
        <v>8219</v>
      </c>
      <c r="B674" s="12">
        <v>215</v>
      </c>
      <c r="C674" s="12" t="s">
        <v>8221</v>
      </c>
      <c r="D674" s="12">
        <v>0</v>
      </c>
    </row>
    <row r="675" spans="1:4" x14ac:dyDescent="0.2">
      <c r="A675" s="12" t="s">
        <v>8219</v>
      </c>
      <c r="B675" s="12">
        <v>176</v>
      </c>
      <c r="C675" s="12" t="s">
        <v>8221</v>
      </c>
      <c r="D675" s="12">
        <v>1</v>
      </c>
    </row>
    <row r="676" spans="1:4" x14ac:dyDescent="0.2">
      <c r="A676" s="12" t="s">
        <v>8219</v>
      </c>
      <c r="B676" s="12">
        <v>555</v>
      </c>
      <c r="C676" s="12" t="s">
        <v>8221</v>
      </c>
      <c r="D676" s="12">
        <v>0</v>
      </c>
    </row>
    <row r="677" spans="1:4" x14ac:dyDescent="0.2">
      <c r="A677" s="12" t="s">
        <v>8219</v>
      </c>
      <c r="B677" s="12">
        <v>116</v>
      </c>
      <c r="C677" s="12" t="s">
        <v>8221</v>
      </c>
      <c r="D677" s="12">
        <v>0</v>
      </c>
    </row>
    <row r="678" spans="1:4" x14ac:dyDescent="0.2">
      <c r="A678" s="12" t="s">
        <v>8219</v>
      </c>
      <c r="B678" s="12">
        <v>615</v>
      </c>
      <c r="C678" s="12" t="s">
        <v>8221</v>
      </c>
      <c r="D678" s="12">
        <v>2</v>
      </c>
    </row>
    <row r="679" spans="1:4" x14ac:dyDescent="0.2">
      <c r="A679" s="12" t="s">
        <v>8219</v>
      </c>
      <c r="B679" s="12">
        <v>236</v>
      </c>
      <c r="C679" s="12" t="s">
        <v>8221</v>
      </c>
      <c r="D679" s="12">
        <v>92</v>
      </c>
    </row>
    <row r="680" spans="1:4" x14ac:dyDescent="0.2">
      <c r="A680" s="12" t="s">
        <v>8219</v>
      </c>
      <c r="B680" s="12">
        <v>145</v>
      </c>
      <c r="C680" s="12" t="s">
        <v>8221</v>
      </c>
      <c r="D680" s="12">
        <v>0</v>
      </c>
    </row>
    <row r="681" spans="1:4" x14ac:dyDescent="0.2">
      <c r="A681" s="12" t="s">
        <v>8219</v>
      </c>
      <c r="B681" s="12">
        <v>167</v>
      </c>
      <c r="C681" s="12" t="s">
        <v>8221</v>
      </c>
      <c r="D681" s="12">
        <v>3</v>
      </c>
    </row>
    <row r="682" spans="1:4" x14ac:dyDescent="0.2">
      <c r="A682" s="12" t="s">
        <v>8219</v>
      </c>
      <c r="B682" s="12">
        <v>235</v>
      </c>
      <c r="C682" s="12" t="s">
        <v>8221</v>
      </c>
      <c r="D682" s="12">
        <v>10</v>
      </c>
    </row>
    <row r="683" spans="1:4" x14ac:dyDescent="0.2">
      <c r="A683" s="12" t="s">
        <v>8219</v>
      </c>
      <c r="B683" s="12">
        <v>452</v>
      </c>
      <c r="C683" s="12" t="s">
        <v>8221</v>
      </c>
      <c r="D683" s="12">
        <v>7</v>
      </c>
    </row>
    <row r="684" spans="1:4" x14ac:dyDescent="0.2">
      <c r="A684" s="12" t="s">
        <v>8219</v>
      </c>
      <c r="B684" s="12">
        <v>241</v>
      </c>
      <c r="C684" s="12" t="s">
        <v>8221</v>
      </c>
      <c r="D684" s="12">
        <v>3</v>
      </c>
    </row>
    <row r="685" spans="1:4" x14ac:dyDescent="0.2">
      <c r="A685" s="12" t="s">
        <v>8219</v>
      </c>
      <c r="B685" s="12">
        <v>28</v>
      </c>
      <c r="C685" s="12" t="s">
        <v>8221</v>
      </c>
      <c r="D685" s="12">
        <v>0</v>
      </c>
    </row>
    <row r="686" spans="1:4" x14ac:dyDescent="0.2">
      <c r="A686" s="12" t="s">
        <v>8219</v>
      </c>
      <c r="B686" s="12">
        <v>140</v>
      </c>
      <c r="C686" s="12" t="s">
        <v>8221</v>
      </c>
      <c r="D686" s="12">
        <v>1</v>
      </c>
    </row>
    <row r="687" spans="1:4" x14ac:dyDescent="0.2">
      <c r="A687" s="12" t="s">
        <v>8219</v>
      </c>
      <c r="B687" s="12">
        <v>280</v>
      </c>
      <c r="C687" s="12" t="s">
        <v>8221</v>
      </c>
      <c r="D687" s="12">
        <v>0</v>
      </c>
    </row>
    <row r="688" spans="1:4" x14ac:dyDescent="0.2">
      <c r="A688" s="12" t="s">
        <v>8219</v>
      </c>
      <c r="B688" s="12">
        <v>70</v>
      </c>
      <c r="C688" s="12" t="s">
        <v>8221</v>
      </c>
      <c r="D688" s="12">
        <v>9</v>
      </c>
    </row>
    <row r="689" spans="1:4" x14ac:dyDescent="0.2">
      <c r="A689" s="12" t="s">
        <v>8219</v>
      </c>
      <c r="B689" s="12">
        <v>160</v>
      </c>
      <c r="C689" s="12" t="s">
        <v>8221</v>
      </c>
      <c r="D689" s="12">
        <v>2</v>
      </c>
    </row>
    <row r="690" spans="1:4" x14ac:dyDescent="0.2">
      <c r="A690" s="12" t="s">
        <v>8219</v>
      </c>
      <c r="B690" s="12">
        <v>141</v>
      </c>
      <c r="C690" s="12" t="s">
        <v>8221</v>
      </c>
      <c r="D690" s="12">
        <v>1</v>
      </c>
    </row>
    <row r="691" spans="1:4" x14ac:dyDescent="0.2">
      <c r="A691" s="12" t="s">
        <v>8219</v>
      </c>
      <c r="B691" s="12">
        <v>874</v>
      </c>
      <c r="C691" s="12" t="s">
        <v>8221</v>
      </c>
      <c r="D691" s="12">
        <v>2</v>
      </c>
    </row>
    <row r="692" spans="1:4" x14ac:dyDescent="0.2">
      <c r="A692" s="12" t="s">
        <v>8219</v>
      </c>
      <c r="B692" s="12">
        <v>73</v>
      </c>
      <c r="C692" s="12" t="s">
        <v>8221</v>
      </c>
      <c r="D692" s="12">
        <v>11</v>
      </c>
    </row>
    <row r="693" spans="1:4" x14ac:dyDescent="0.2">
      <c r="A693" s="12" t="s">
        <v>8219</v>
      </c>
      <c r="B693" s="12">
        <v>294</v>
      </c>
      <c r="C693" s="12" t="s">
        <v>8221</v>
      </c>
      <c r="D693" s="12">
        <v>0</v>
      </c>
    </row>
    <row r="694" spans="1:4" x14ac:dyDescent="0.2">
      <c r="A694" s="12" t="s">
        <v>8219</v>
      </c>
      <c r="B694" s="12">
        <v>740</v>
      </c>
      <c r="C694" s="12" t="s">
        <v>8221</v>
      </c>
      <c r="D694" s="12">
        <v>0</v>
      </c>
    </row>
    <row r="695" spans="1:4" x14ac:dyDescent="0.2">
      <c r="A695" s="12" t="s">
        <v>8219</v>
      </c>
      <c r="B695" s="12">
        <v>369</v>
      </c>
      <c r="C695" s="12" t="s">
        <v>8221</v>
      </c>
      <c r="D695" s="12">
        <v>9</v>
      </c>
    </row>
    <row r="696" spans="1:4" x14ac:dyDescent="0.2">
      <c r="A696" s="12" t="s">
        <v>8219</v>
      </c>
      <c r="B696" s="12">
        <v>110</v>
      </c>
      <c r="C696" s="12" t="s">
        <v>8221</v>
      </c>
      <c r="D696" s="12">
        <v>0</v>
      </c>
    </row>
    <row r="697" spans="1:4" x14ac:dyDescent="0.2">
      <c r="A697" s="12" t="s">
        <v>8219</v>
      </c>
      <c r="B697" s="12">
        <v>455</v>
      </c>
      <c r="C697" s="12" t="s">
        <v>8221</v>
      </c>
      <c r="D697" s="12">
        <v>4</v>
      </c>
    </row>
    <row r="698" spans="1:4" x14ac:dyDescent="0.2">
      <c r="A698" s="12" t="s">
        <v>8219</v>
      </c>
      <c r="B698" s="12">
        <v>224</v>
      </c>
      <c r="C698" s="12" t="s">
        <v>8221</v>
      </c>
      <c r="D698" s="12">
        <v>1</v>
      </c>
    </row>
    <row r="699" spans="1:4" x14ac:dyDescent="0.2">
      <c r="A699" s="12" t="s">
        <v>8219</v>
      </c>
      <c r="B699" s="12">
        <v>46</v>
      </c>
      <c r="C699" s="12" t="s">
        <v>8221</v>
      </c>
      <c r="D699" s="12">
        <v>2</v>
      </c>
    </row>
    <row r="700" spans="1:4" x14ac:dyDescent="0.2">
      <c r="A700" s="12" t="s">
        <v>8219</v>
      </c>
      <c r="B700" s="12">
        <v>284</v>
      </c>
      <c r="C700" s="12" t="s">
        <v>8221</v>
      </c>
      <c r="D700" s="12">
        <v>0</v>
      </c>
    </row>
    <row r="701" spans="1:4" x14ac:dyDescent="0.2">
      <c r="A701" s="12" t="s">
        <v>8219</v>
      </c>
      <c r="B701" s="12">
        <v>98</v>
      </c>
      <c r="C701" s="12" t="s">
        <v>8221</v>
      </c>
      <c r="D701" s="12">
        <v>1</v>
      </c>
    </row>
    <row r="702" spans="1:4" x14ac:dyDescent="0.2">
      <c r="A702" s="12" t="s">
        <v>8219</v>
      </c>
      <c r="B702" s="12">
        <v>56</v>
      </c>
      <c r="C702" s="12" t="s">
        <v>8221</v>
      </c>
      <c r="D702" s="12">
        <v>17</v>
      </c>
    </row>
    <row r="703" spans="1:4" x14ac:dyDescent="0.2">
      <c r="A703" s="12" t="s">
        <v>8219</v>
      </c>
      <c r="B703" s="12">
        <v>32</v>
      </c>
      <c r="C703" s="12" t="s">
        <v>8221</v>
      </c>
      <c r="D703" s="12">
        <v>2</v>
      </c>
    </row>
    <row r="704" spans="1:4" x14ac:dyDescent="0.2">
      <c r="A704" s="12" t="s">
        <v>8219</v>
      </c>
      <c r="B704" s="12">
        <v>30</v>
      </c>
      <c r="C704" s="12" t="s">
        <v>8221</v>
      </c>
      <c r="D704" s="12">
        <v>3</v>
      </c>
    </row>
    <row r="705" spans="1:4" x14ac:dyDescent="0.2">
      <c r="A705" s="12" t="s">
        <v>8219</v>
      </c>
      <c r="B705" s="12">
        <v>70</v>
      </c>
      <c r="C705" s="12" t="s">
        <v>8221</v>
      </c>
      <c r="D705" s="12">
        <v>41</v>
      </c>
    </row>
    <row r="706" spans="1:4" x14ac:dyDescent="0.2">
      <c r="A706" s="12" t="s">
        <v>8219</v>
      </c>
      <c r="B706" s="12">
        <v>44</v>
      </c>
      <c r="C706" s="12" t="s">
        <v>8221</v>
      </c>
      <c r="D706" s="12">
        <v>2</v>
      </c>
    </row>
    <row r="707" spans="1:4" x14ac:dyDescent="0.2">
      <c r="A707" s="12" t="s">
        <v>8219</v>
      </c>
      <c r="B707" s="12">
        <v>92</v>
      </c>
      <c r="C707" s="12" t="s">
        <v>8221</v>
      </c>
      <c r="D707" s="12">
        <v>3</v>
      </c>
    </row>
    <row r="708" spans="1:4" x14ac:dyDescent="0.2">
      <c r="A708" s="12" t="s">
        <v>8219</v>
      </c>
      <c r="B708" s="12">
        <v>205</v>
      </c>
      <c r="C708" s="12" t="s">
        <v>8221</v>
      </c>
      <c r="D708" s="12">
        <v>8</v>
      </c>
    </row>
    <row r="709" spans="1:4" x14ac:dyDescent="0.2">
      <c r="A709" s="12" t="s">
        <v>8219</v>
      </c>
      <c r="B709" s="12">
        <v>23</v>
      </c>
      <c r="C709" s="12" t="s">
        <v>8221</v>
      </c>
      <c r="D709" s="12">
        <v>0</v>
      </c>
    </row>
    <row r="710" spans="1:4" x14ac:dyDescent="0.2">
      <c r="A710" s="12" t="s">
        <v>8219</v>
      </c>
      <c r="B710" s="12">
        <v>4</v>
      </c>
      <c r="C710" s="12" t="s">
        <v>8221</v>
      </c>
      <c r="D710" s="12">
        <v>1</v>
      </c>
    </row>
    <row r="711" spans="1:4" x14ac:dyDescent="0.2">
      <c r="A711" s="12" t="s">
        <v>8219</v>
      </c>
      <c r="B711" s="12">
        <v>112</v>
      </c>
      <c r="C711" s="12" t="s">
        <v>8221</v>
      </c>
      <c r="D711" s="12">
        <v>3</v>
      </c>
    </row>
    <row r="712" spans="1:4" x14ac:dyDescent="0.2">
      <c r="A712" s="12" t="s">
        <v>8219</v>
      </c>
      <c r="B712" s="12">
        <v>27</v>
      </c>
      <c r="C712" s="12" t="s">
        <v>8221</v>
      </c>
      <c r="D712" s="12">
        <v>4</v>
      </c>
    </row>
    <row r="713" spans="1:4" x14ac:dyDescent="0.2">
      <c r="A713" s="12" t="s">
        <v>8219</v>
      </c>
      <c r="B713" s="12">
        <v>11</v>
      </c>
      <c r="C713" s="12" t="s">
        <v>8221</v>
      </c>
      <c r="D713" s="12">
        <v>9</v>
      </c>
    </row>
    <row r="714" spans="1:4" x14ac:dyDescent="0.2">
      <c r="A714" s="12" t="s">
        <v>8219</v>
      </c>
      <c r="B714" s="12">
        <v>26</v>
      </c>
      <c r="C714" s="12" t="s">
        <v>8221</v>
      </c>
      <c r="D714" s="12">
        <v>16</v>
      </c>
    </row>
    <row r="715" spans="1:4" x14ac:dyDescent="0.2">
      <c r="A715" s="12" t="s">
        <v>8219</v>
      </c>
      <c r="B715" s="12">
        <v>77</v>
      </c>
      <c r="C715" s="12" t="s">
        <v>8221</v>
      </c>
      <c r="D715" s="12">
        <v>1</v>
      </c>
    </row>
    <row r="716" spans="1:4" x14ac:dyDescent="0.2">
      <c r="A716" s="12" t="s">
        <v>8219</v>
      </c>
      <c r="B716" s="12">
        <v>136</v>
      </c>
      <c r="C716" s="12" t="s">
        <v>8221</v>
      </c>
      <c r="D716" s="12">
        <v>7</v>
      </c>
    </row>
    <row r="717" spans="1:4" x14ac:dyDescent="0.2">
      <c r="A717" s="12" t="s">
        <v>8219</v>
      </c>
      <c r="B717" s="12">
        <v>157</v>
      </c>
      <c r="C717" s="12" t="s">
        <v>8221</v>
      </c>
      <c r="D717" s="12">
        <v>0</v>
      </c>
    </row>
    <row r="718" spans="1:4" x14ac:dyDescent="0.2">
      <c r="A718" s="12" t="s">
        <v>8219</v>
      </c>
      <c r="B718" s="12">
        <v>158</v>
      </c>
      <c r="C718" s="12" t="s">
        <v>8221</v>
      </c>
      <c r="D718" s="12">
        <v>0</v>
      </c>
    </row>
    <row r="719" spans="1:4" x14ac:dyDescent="0.2">
      <c r="A719" s="12" t="s">
        <v>8219</v>
      </c>
      <c r="B719" s="12">
        <v>27</v>
      </c>
      <c r="C719" s="12" t="s">
        <v>8221</v>
      </c>
      <c r="D719" s="12">
        <v>0</v>
      </c>
    </row>
    <row r="720" spans="1:4" x14ac:dyDescent="0.2">
      <c r="A720" s="12" t="s">
        <v>8219</v>
      </c>
      <c r="B720" s="12">
        <v>23</v>
      </c>
      <c r="C720" s="12" t="s">
        <v>8221</v>
      </c>
      <c r="D720" s="12">
        <v>0</v>
      </c>
    </row>
    <row r="721" spans="1:4" x14ac:dyDescent="0.2">
      <c r="A721" s="12" t="s">
        <v>8219</v>
      </c>
      <c r="B721" s="12">
        <v>17</v>
      </c>
      <c r="C721" s="12" t="s">
        <v>8221</v>
      </c>
      <c r="D721" s="12">
        <v>0</v>
      </c>
    </row>
    <row r="722" spans="1:4" x14ac:dyDescent="0.2">
      <c r="A722" s="12" t="s">
        <v>8219</v>
      </c>
      <c r="B722" s="12">
        <v>37</v>
      </c>
      <c r="C722" s="12" t="s">
        <v>8221</v>
      </c>
      <c r="D722" s="12">
        <v>1</v>
      </c>
    </row>
    <row r="723" spans="1:4" x14ac:dyDescent="0.2">
      <c r="A723" s="12" t="s">
        <v>8219</v>
      </c>
      <c r="B723" s="12">
        <v>65</v>
      </c>
      <c r="C723" s="12" t="s">
        <v>8221</v>
      </c>
      <c r="D723" s="12">
        <v>2</v>
      </c>
    </row>
    <row r="724" spans="1:4" x14ac:dyDescent="0.2">
      <c r="A724" s="12" t="s">
        <v>8219</v>
      </c>
      <c r="B724" s="12">
        <v>18</v>
      </c>
      <c r="C724" s="12" t="s">
        <v>8221</v>
      </c>
      <c r="D724" s="12">
        <v>1</v>
      </c>
    </row>
    <row r="725" spans="1:4" x14ac:dyDescent="0.2">
      <c r="A725" s="12" t="s">
        <v>8219</v>
      </c>
      <c r="B725" s="12">
        <v>25</v>
      </c>
      <c r="C725" s="12" t="s">
        <v>8221</v>
      </c>
      <c r="D725" s="12">
        <v>15</v>
      </c>
    </row>
    <row r="726" spans="1:4" x14ac:dyDescent="0.2">
      <c r="A726" s="12" t="s">
        <v>8219</v>
      </c>
      <c r="B726" s="12">
        <v>104</v>
      </c>
      <c r="C726" s="12" t="s">
        <v>8221</v>
      </c>
      <c r="D726" s="12">
        <v>1</v>
      </c>
    </row>
    <row r="727" spans="1:4" x14ac:dyDescent="0.2">
      <c r="A727" s="12" t="s">
        <v>8219</v>
      </c>
      <c r="B727" s="12">
        <v>108</v>
      </c>
      <c r="C727" s="12" t="s">
        <v>8221</v>
      </c>
      <c r="D727" s="12">
        <v>1</v>
      </c>
    </row>
    <row r="728" spans="1:4" x14ac:dyDescent="0.2">
      <c r="A728" s="12" t="s">
        <v>8219</v>
      </c>
      <c r="B728" s="12">
        <v>38</v>
      </c>
      <c r="C728" s="12" t="s">
        <v>8221</v>
      </c>
      <c r="D728" s="12">
        <v>0</v>
      </c>
    </row>
    <row r="729" spans="1:4" x14ac:dyDescent="0.2">
      <c r="A729" s="12" t="s">
        <v>8219</v>
      </c>
      <c r="B729" s="12">
        <v>88</v>
      </c>
      <c r="C729" s="12" t="s">
        <v>8221</v>
      </c>
      <c r="D729" s="12">
        <v>39</v>
      </c>
    </row>
    <row r="730" spans="1:4" x14ac:dyDescent="0.2">
      <c r="A730" s="12" t="s">
        <v>8219</v>
      </c>
      <c r="B730" s="12">
        <v>82</v>
      </c>
      <c r="C730" s="12" t="s">
        <v>8221</v>
      </c>
      <c r="D730" s="12">
        <v>103</v>
      </c>
    </row>
    <row r="731" spans="1:4" x14ac:dyDescent="0.2">
      <c r="A731" s="12" t="s">
        <v>8219</v>
      </c>
      <c r="B731" s="12">
        <v>126</v>
      </c>
      <c r="C731" s="12" t="s">
        <v>8221</v>
      </c>
      <c r="D731" s="12">
        <v>0</v>
      </c>
    </row>
    <row r="732" spans="1:4" x14ac:dyDescent="0.2">
      <c r="A732" s="12" t="s">
        <v>8219</v>
      </c>
      <c r="B732" s="12">
        <v>133</v>
      </c>
      <c r="C732" s="12" t="s">
        <v>8221</v>
      </c>
      <c r="D732" s="12">
        <v>39</v>
      </c>
    </row>
    <row r="733" spans="1:4" x14ac:dyDescent="0.2">
      <c r="A733" s="12" t="s">
        <v>8219</v>
      </c>
      <c r="B733" s="12">
        <v>47</v>
      </c>
      <c r="C733" s="12" t="s">
        <v>8221</v>
      </c>
      <c r="D733" s="12">
        <v>15</v>
      </c>
    </row>
    <row r="734" spans="1:4" x14ac:dyDescent="0.2">
      <c r="A734" s="12" t="s">
        <v>8219</v>
      </c>
      <c r="B734" s="12">
        <v>58</v>
      </c>
      <c r="C734" s="12" t="s">
        <v>8221</v>
      </c>
      <c r="D734" s="12">
        <v>22</v>
      </c>
    </row>
    <row r="735" spans="1:4" x14ac:dyDescent="0.2">
      <c r="A735" s="12" t="s">
        <v>8219</v>
      </c>
      <c r="B735" s="12">
        <v>32</v>
      </c>
      <c r="C735" s="12" t="s">
        <v>8221</v>
      </c>
      <c r="D735" s="12">
        <v>92</v>
      </c>
    </row>
    <row r="736" spans="1:4" x14ac:dyDescent="0.2">
      <c r="A736" s="12" t="s">
        <v>8219</v>
      </c>
      <c r="B736" s="12">
        <v>37</v>
      </c>
      <c r="C736" s="12" t="s">
        <v>8221</v>
      </c>
      <c r="D736" s="12">
        <v>25</v>
      </c>
    </row>
    <row r="737" spans="1:4" x14ac:dyDescent="0.2">
      <c r="A737" s="12" t="s">
        <v>8219</v>
      </c>
      <c r="B737" s="12">
        <v>87</v>
      </c>
      <c r="C737" s="12" t="s">
        <v>8221</v>
      </c>
      <c r="D737" s="12">
        <v>19</v>
      </c>
    </row>
    <row r="738" spans="1:4" x14ac:dyDescent="0.2">
      <c r="A738" s="12" t="s">
        <v>8219</v>
      </c>
      <c r="B738" s="12">
        <v>15</v>
      </c>
      <c r="C738" s="12" t="s">
        <v>8221</v>
      </c>
      <c r="D738" s="12">
        <v>19</v>
      </c>
    </row>
    <row r="739" spans="1:4" x14ac:dyDescent="0.2">
      <c r="A739" s="12" t="s">
        <v>8219</v>
      </c>
      <c r="B739" s="12">
        <v>27</v>
      </c>
      <c r="C739" s="12" t="s">
        <v>8221</v>
      </c>
      <c r="D739" s="12">
        <v>13</v>
      </c>
    </row>
    <row r="740" spans="1:4" x14ac:dyDescent="0.2">
      <c r="A740" s="12" t="s">
        <v>8219</v>
      </c>
      <c r="B740" s="12">
        <v>19</v>
      </c>
      <c r="C740" s="12" t="s">
        <v>8221</v>
      </c>
      <c r="D740" s="12">
        <v>124</v>
      </c>
    </row>
    <row r="741" spans="1:4" x14ac:dyDescent="0.2">
      <c r="A741" s="12" t="s">
        <v>8219</v>
      </c>
      <c r="B741" s="12">
        <v>17</v>
      </c>
      <c r="C741" s="12" t="s">
        <v>8221</v>
      </c>
      <c r="D741" s="12">
        <v>4</v>
      </c>
    </row>
    <row r="742" spans="1:4" x14ac:dyDescent="0.2">
      <c r="A742" s="12" t="s">
        <v>8219</v>
      </c>
      <c r="B742" s="12">
        <v>26</v>
      </c>
      <c r="C742" s="12" t="s">
        <v>8221</v>
      </c>
      <c r="D742" s="12">
        <v>10</v>
      </c>
    </row>
    <row r="743" spans="1:4" x14ac:dyDescent="0.2">
      <c r="A743" s="12" t="s">
        <v>8219</v>
      </c>
      <c r="B743" s="12">
        <v>28</v>
      </c>
      <c r="C743" s="12" t="s">
        <v>8221</v>
      </c>
      <c r="D743" s="12">
        <v>15</v>
      </c>
    </row>
    <row r="744" spans="1:4" x14ac:dyDescent="0.2">
      <c r="A744" s="12" t="s">
        <v>8219</v>
      </c>
      <c r="B744" s="12">
        <v>37</v>
      </c>
      <c r="C744" s="12" t="s">
        <v>8221</v>
      </c>
      <c r="D744" s="12">
        <v>38</v>
      </c>
    </row>
    <row r="745" spans="1:4" x14ac:dyDescent="0.2">
      <c r="A745" s="12" t="s">
        <v>8219</v>
      </c>
      <c r="B745" s="12">
        <v>128</v>
      </c>
      <c r="C745" s="12" t="s">
        <v>8221</v>
      </c>
      <c r="D745" s="12">
        <v>152</v>
      </c>
    </row>
    <row r="746" spans="1:4" x14ac:dyDescent="0.2">
      <c r="A746" s="12" t="s">
        <v>8219</v>
      </c>
      <c r="B746" s="12">
        <v>10</v>
      </c>
      <c r="C746" s="12" t="s">
        <v>8221</v>
      </c>
      <c r="D746" s="12">
        <v>24</v>
      </c>
    </row>
    <row r="747" spans="1:4" x14ac:dyDescent="0.2">
      <c r="A747" s="12" t="s">
        <v>8219</v>
      </c>
      <c r="B747" s="12">
        <v>83</v>
      </c>
      <c r="C747" s="12" t="s">
        <v>8221</v>
      </c>
      <c r="D747" s="12">
        <v>76</v>
      </c>
    </row>
    <row r="748" spans="1:4" x14ac:dyDescent="0.2">
      <c r="A748" s="12" t="s">
        <v>8219</v>
      </c>
      <c r="B748" s="12">
        <v>46</v>
      </c>
      <c r="C748" s="12" t="s">
        <v>8221</v>
      </c>
      <c r="D748" s="12">
        <v>185</v>
      </c>
    </row>
    <row r="749" spans="1:4" x14ac:dyDescent="0.2">
      <c r="A749" s="12" t="s">
        <v>8219</v>
      </c>
      <c r="B749" s="12">
        <v>90</v>
      </c>
      <c r="C749" s="12" t="s">
        <v>8221</v>
      </c>
      <c r="D749" s="12">
        <v>33</v>
      </c>
    </row>
    <row r="750" spans="1:4" x14ac:dyDescent="0.2">
      <c r="A750" s="12" t="s">
        <v>8219</v>
      </c>
      <c r="B750" s="12">
        <v>81</v>
      </c>
      <c r="C750" s="12" t="s">
        <v>8221</v>
      </c>
      <c r="D750" s="12">
        <v>108</v>
      </c>
    </row>
    <row r="751" spans="1:4" x14ac:dyDescent="0.2">
      <c r="A751" s="12" t="s">
        <v>8219</v>
      </c>
      <c r="B751" s="12">
        <v>32</v>
      </c>
      <c r="C751" s="12" t="s">
        <v>8221</v>
      </c>
      <c r="D751" s="12">
        <v>29</v>
      </c>
    </row>
    <row r="752" spans="1:4" x14ac:dyDescent="0.2">
      <c r="A752" s="12" t="s">
        <v>8219</v>
      </c>
      <c r="B752" s="12">
        <v>20</v>
      </c>
      <c r="C752" s="12" t="s">
        <v>8221</v>
      </c>
      <c r="D752" s="12">
        <v>24</v>
      </c>
    </row>
    <row r="753" spans="1:4" x14ac:dyDescent="0.2">
      <c r="A753" s="12" t="s">
        <v>8219</v>
      </c>
      <c r="B753" s="12">
        <v>70</v>
      </c>
      <c r="C753" s="12" t="s">
        <v>8221</v>
      </c>
      <c r="D753" s="12">
        <v>4</v>
      </c>
    </row>
    <row r="754" spans="1:4" x14ac:dyDescent="0.2">
      <c r="A754" s="12" t="s">
        <v>8219</v>
      </c>
      <c r="B754" s="12">
        <v>168</v>
      </c>
      <c r="C754" s="12" t="s">
        <v>8221</v>
      </c>
      <c r="D754" s="12">
        <v>4</v>
      </c>
    </row>
    <row r="755" spans="1:4" x14ac:dyDescent="0.2">
      <c r="A755" s="12" t="s">
        <v>8219</v>
      </c>
      <c r="B755" s="12">
        <v>34</v>
      </c>
      <c r="C755" s="12" t="s">
        <v>8221</v>
      </c>
      <c r="D755" s="12">
        <v>15</v>
      </c>
    </row>
    <row r="756" spans="1:4" x14ac:dyDescent="0.2">
      <c r="A756" s="12" t="s">
        <v>8219</v>
      </c>
      <c r="B756" s="12">
        <v>48</v>
      </c>
      <c r="C756" s="12" t="s">
        <v>8221</v>
      </c>
      <c r="D756" s="12">
        <v>4</v>
      </c>
    </row>
    <row r="757" spans="1:4" x14ac:dyDescent="0.2">
      <c r="A757" s="12" t="s">
        <v>8219</v>
      </c>
      <c r="B757" s="12">
        <v>48</v>
      </c>
      <c r="C757" s="12" t="s">
        <v>8221</v>
      </c>
      <c r="D757" s="12">
        <v>139</v>
      </c>
    </row>
    <row r="758" spans="1:4" x14ac:dyDescent="0.2">
      <c r="A758" s="12" t="s">
        <v>8219</v>
      </c>
      <c r="B758" s="12">
        <v>221</v>
      </c>
      <c r="C758" s="12" t="s">
        <v>8221</v>
      </c>
      <c r="D758" s="12">
        <v>2</v>
      </c>
    </row>
    <row r="759" spans="1:4" x14ac:dyDescent="0.2">
      <c r="A759" s="12" t="s">
        <v>8219</v>
      </c>
      <c r="B759" s="12">
        <v>107</v>
      </c>
      <c r="C759" s="12" t="s">
        <v>8221</v>
      </c>
      <c r="D759" s="12">
        <v>18</v>
      </c>
    </row>
    <row r="760" spans="1:4" x14ac:dyDescent="0.2">
      <c r="A760" s="12" t="s">
        <v>8219</v>
      </c>
      <c r="B760" s="12">
        <v>45</v>
      </c>
      <c r="C760" s="12" t="s">
        <v>8221</v>
      </c>
      <c r="D760" s="12">
        <v>81</v>
      </c>
    </row>
    <row r="761" spans="1:4" x14ac:dyDescent="0.2">
      <c r="A761" s="12" t="s">
        <v>8219</v>
      </c>
      <c r="B761" s="12">
        <v>36</v>
      </c>
      <c r="C761" s="12" t="s">
        <v>8221</v>
      </c>
      <c r="D761" s="12">
        <v>86</v>
      </c>
    </row>
    <row r="762" spans="1:4" x14ac:dyDescent="0.2">
      <c r="A762" s="12" t="s">
        <v>8219</v>
      </c>
      <c r="B762" s="12">
        <v>101</v>
      </c>
      <c r="C762" s="12" t="s">
        <v>8221</v>
      </c>
      <c r="D762" s="12">
        <v>140</v>
      </c>
    </row>
    <row r="763" spans="1:4" x14ac:dyDescent="0.2">
      <c r="A763" s="12" t="s">
        <v>8219</v>
      </c>
      <c r="B763" s="12">
        <v>62</v>
      </c>
      <c r="C763" s="12" t="s">
        <v>8221</v>
      </c>
      <c r="D763" s="12">
        <v>37</v>
      </c>
    </row>
    <row r="764" spans="1:4" x14ac:dyDescent="0.2">
      <c r="A764" s="12" t="s">
        <v>8219</v>
      </c>
      <c r="B764" s="12">
        <v>32</v>
      </c>
      <c r="C764" s="12" t="s">
        <v>8221</v>
      </c>
      <c r="D764" s="12">
        <v>6</v>
      </c>
    </row>
    <row r="765" spans="1:4" x14ac:dyDescent="0.2">
      <c r="A765" s="12" t="s">
        <v>8219</v>
      </c>
      <c r="B765" s="12">
        <v>89</v>
      </c>
      <c r="C765" s="12" t="s">
        <v>8221</v>
      </c>
      <c r="D765" s="12">
        <v>113</v>
      </c>
    </row>
    <row r="766" spans="1:4" x14ac:dyDescent="0.2">
      <c r="A766" s="12" t="s">
        <v>8219</v>
      </c>
      <c r="B766" s="12">
        <v>93</v>
      </c>
      <c r="C766" s="12" t="s">
        <v>8221</v>
      </c>
      <c r="D766" s="12">
        <v>37</v>
      </c>
    </row>
    <row r="767" spans="1:4" x14ac:dyDescent="0.2">
      <c r="A767" s="12" t="s">
        <v>8219</v>
      </c>
      <c r="B767" s="12">
        <v>98</v>
      </c>
      <c r="C767" s="12" t="s">
        <v>8221</v>
      </c>
      <c r="D767" s="12">
        <v>18</v>
      </c>
    </row>
    <row r="768" spans="1:4" x14ac:dyDescent="0.2">
      <c r="A768" s="12" t="s">
        <v>8219</v>
      </c>
      <c r="B768" s="12">
        <v>82</v>
      </c>
      <c r="C768" s="12" t="s">
        <v>8221</v>
      </c>
      <c r="D768" s="12">
        <v>75</v>
      </c>
    </row>
    <row r="769" spans="1:4" x14ac:dyDescent="0.2">
      <c r="A769" s="12" t="s">
        <v>8219</v>
      </c>
      <c r="B769" s="12">
        <v>116</v>
      </c>
      <c r="C769" s="12" t="s">
        <v>8221</v>
      </c>
      <c r="D769" s="12">
        <v>52</v>
      </c>
    </row>
    <row r="770" spans="1:4" x14ac:dyDescent="0.2">
      <c r="A770" s="12" t="s">
        <v>8219</v>
      </c>
      <c r="B770" s="12">
        <v>52</v>
      </c>
      <c r="C770" s="12" t="s">
        <v>8221</v>
      </c>
      <c r="D770" s="12">
        <v>122</v>
      </c>
    </row>
    <row r="771" spans="1:4" x14ac:dyDescent="0.2">
      <c r="A771" s="12" t="s">
        <v>8219</v>
      </c>
      <c r="B771" s="12">
        <v>23</v>
      </c>
      <c r="C771" s="12" t="s">
        <v>8221</v>
      </c>
      <c r="D771" s="12">
        <v>8</v>
      </c>
    </row>
    <row r="772" spans="1:4" x14ac:dyDescent="0.2">
      <c r="A772" s="12" t="s">
        <v>8219</v>
      </c>
      <c r="B772" s="12">
        <v>77</v>
      </c>
      <c r="C772" s="12" t="s">
        <v>8221</v>
      </c>
      <c r="D772" s="12">
        <v>8</v>
      </c>
    </row>
    <row r="773" spans="1:4" x14ac:dyDescent="0.2">
      <c r="A773" s="12" t="s">
        <v>8219</v>
      </c>
      <c r="B773" s="12">
        <v>49</v>
      </c>
      <c r="C773" s="12" t="s">
        <v>8221</v>
      </c>
      <c r="D773" s="12">
        <v>96</v>
      </c>
    </row>
    <row r="774" spans="1:4" x14ac:dyDescent="0.2">
      <c r="A774" s="12" t="s">
        <v>8219</v>
      </c>
      <c r="B774" s="12">
        <v>59</v>
      </c>
      <c r="C774" s="12" t="s">
        <v>8221</v>
      </c>
      <c r="D774" s="12">
        <v>9</v>
      </c>
    </row>
    <row r="775" spans="1:4" x14ac:dyDescent="0.2">
      <c r="A775" s="12" t="s">
        <v>8219</v>
      </c>
      <c r="B775" s="12">
        <v>113</v>
      </c>
      <c r="C775" s="12" t="s">
        <v>8221</v>
      </c>
      <c r="D775" s="12">
        <v>2</v>
      </c>
    </row>
    <row r="776" spans="1:4" x14ac:dyDescent="0.2">
      <c r="A776" s="12" t="s">
        <v>8219</v>
      </c>
      <c r="B776" s="12">
        <v>34</v>
      </c>
      <c r="C776" s="12" t="s">
        <v>8221</v>
      </c>
      <c r="D776" s="12">
        <v>26</v>
      </c>
    </row>
    <row r="777" spans="1:4" x14ac:dyDescent="0.2">
      <c r="A777" s="12" t="s">
        <v>8219</v>
      </c>
      <c r="B777" s="12">
        <v>42</v>
      </c>
      <c r="C777" s="12" t="s">
        <v>8221</v>
      </c>
      <c r="D777" s="12">
        <v>23</v>
      </c>
    </row>
    <row r="778" spans="1:4" x14ac:dyDescent="0.2">
      <c r="A778" s="12" t="s">
        <v>8219</v>
      </c>
      <c r="B778" s="12">
        <v>42</v>
      </c>
      <c r="C778" s="12" t="s">
        <v>8221</v>
      </c>
      <c r="D778" s="12">
        <v>0</v>
      </c>
    </row>
    <row r="779" spans="1:4" x14ac:dyDescent="0.2">
      <c r="A779" s="12" t="s">
        <v>8219</v>
      </c>
      <c r="B779" s="12">
        <v>49</v>
      </c>
      <c r="C779" s="12" t="s">
        <v>8221</v>
      </c>
      <c r="D779" s="12">
        <v>140</v>
      </c>
    </row>
    <row r="780" spans="1:4" x14ac:dyDescent="0.2">
      <c r="A780" s="12" t="s">
        <v>8219</v>
      </c>
      <c r="B780" s="12">
        <v>56</v>
      </c>
      <c r="C780" s="12" t="s">
        <v>8221</v>
      </c>
      <c r="D780" s="12">
        <v>0</v>
      </c>
    </row>
    <row r="781" spans="1:4" x14ac:dyDescent="0.2">
      <c r="A781" s="12" t="s">
        <v>8219</v>
      </c>
      <c r="B781" s="12">
        <v>25</v>
      </c>
      <c r="C781" s="12" t="s">
        <v>8221</v>
      </c>
      <c r="D781" s="12">
        <v>6</v>
      </c>
    </row>
    <row r="782" spans="1:4" x14ac:dyDescent="0.2">
      <c r="A782" s="12" t="s">
        <v>8219</v>
      </c>
      <c r="B782" s="12">
        <v>52</v>
      </c>
      <c r="C782" s="12" t="s">
        <v>8221</v>
      </c>
      <c r="D782" s="12">
        <v>100</v>
      </c>
    </row>
    <row r="783" spans="1:4" x14ac:dyDescent="0.2">
      <c r="A783" s="12" t="s">
        <v>8219</v>
      </c>
      <c r="B783" s="12">
        <v>34</v>
      </c>
      <c r="C783" s="12" t="s">
        <v>8221</v>
      </c>
      <c r="D783" s="12">
        <v>0</v>
      </c>
    </row>
    <row r="784" spans="1:4" x14ac:dyDescent="0.2">
      <c r="A784" s="12" t="s">
        <v>8219</v>
      </c>
      <c r="B784" s="12">
        <v>67</v>
      </c>
      <c r="C784" s="12" t="s">
        <v>8221</v>
      </c>
      <c r="D784" s="12">
        <v>4</v>
      </c>
    </row>
    <row r="785" spans="1:4" x14ac:dyDescent="0.2">
      <c r="A785" s="12" t="s">
        <v>8219</v>
      </c>
      <c r="B785" s="12">
        <v>70</v>
      </c>
      <c r="C785" s="12" t="s">
        <v>8221</v>
      </c>
      <c r="D785" s="12">
        <v>8</v>
      </c>
    </row>
    <row r="786" spans="1:4" x14ac:dyDescent="0.2">
      <c r="A786" s="12" t="s">
        <v>8219</v>
      </c>
      <c r="B786" s="12">
        <v>89</v>
      </c>
      <c r="C786" s="12" t="s">
        <v>8221</v>
      </c>
      <c r="D786" s="12">
        <v>0</v>
      </c>
    </row>
    <row r="787" spans="1:4" x14ac:dyDescent="0.2">
      <c r="A787" s="12" t="s">
        <v>8219</v>
      </c>
      <c r="B787" s="12">
        <v>107</v>
      </c>
      <c r="C787" s="12" t="s">
        <v>8221</v>
      </c>
      <c r="D787" s="12">
        <v>16</v>
      </c>
    </row>
    <row r="788" spans="1:4" x14ac:dyDescent="0.2">
      <c r="A788" s="12" t="s">
        <v>8219</v>
      </c>
      <c r="B788" s="12">
        <v>159</v>
      </c>
      <c r="C788" s="12" t="s">
        <v>8221</v>
      </c>
      <c r="D788" s="12">
        <v>2</v>
      </c>
    </row>
    <row r="789" spans="1:4" x14ac:dyDescent="0.2">
      <c r="A789" s="12" t="s">
        <v>8219</v>
      </c>
      <c r="B789" s="12">
        <v>181</v>
      </c>
      <c r="C789" s="12" t="s">
        <v>8221</v>
      </c>
      <c r="D789" s="12">
        <v>48</v>
      </c>
    </row>
    <row r="790" spans="1:4" x14ac:dyDescent="0.2">
      <c r="A790" s="12" t="s">
        <v>8219</v>
      </c>
      <c r="B790" s="12">
        <v>131</v>
      </c>
      <c r="C790" s="12" t="s">
        <v>8221</v>
      </c>
      <c r="D790" s="12">
        <v>2</v>
      </c>
    </row>
    <row r="791" spans="1:4" x14ac:dyDescent="0.2">
      <c r="A791" s="12" t="s">
        <v>8219</v>
      </c>
      <c r="B791" s="12">
        <v>125</v>
      </c>
      <c r="C791" s="12" t="s">
        <v>8221</v>
      </c>
      <c r="D791" s="12">
        <v>2</v>
      </c>
    </row>
    <row r="792" spans="1:4" x14ac:dyDescent="0.2">
      <c r="A792" s="12" t="s">
        <v>8219</v>
      </c>
      <c r="B792" s="12">
        <v>61</v>
      </c>
      <c r="C792" s="12" t="s">
        <v>8221</v>
      </c>
      <c r="D792" s="12">
        <v>1</v>
      </c>
    </row>
    <row r="793" spans="1:4" x14ac:dyDescent="0.2">
      <c r="A793" s="12" t="s">
        <v>8219</v>
      </c>
      <c r="B793" s="12">
        <v>90</v>
      </c>
      <c r="C793" s="12" t="s">
        <v>8221</v>
      </c>
      <c r="D793" s="12">
        <v>17</v>
      </c>
    </row>
    <row r="794" spans="1:4" x14ac:dyDescent="0.2">
      <c r="A794" s="12" t="s">
        <v>8219</v>
      </c>
      <c r="B794" s="12">
        <v>35</v>
      </c>
      <c r="C794" s="12" t="s">
        <v>8221</v>
      </c>
      <c r="D794" s="12">
        <v>0</v>
      </c>
    </row>
    <row r="795" spans="1:4" x14ac:dyDescent="0.2">
      <c r="A795" s="12" t="s">
        <v>8219</v>
      </c>
      <c r="B795" s="12">
        <v>90</v>
      </c>
      <c r="C795" s="12" t="s">
        <v>8221</v>
      </c>
      <c r="D795" s="12">
        <v>11</v>
      </c>
    </row>
    <row r="796" spans="1:4" x14ac:dyDescent="0.2">
      <c r="A796" s="12" t="s">
        <v>8219</v>
      </c>
      <c r="B796" s="12">
        <v>4</v>
      </c>
      <c r="C796" s="12" t="s">
        <v>8221</v>
      </c>
      <c r="D796" s="12">
        <v>95</v>
      </c>
    </row>
    <row r="797" spans="1:4" x14ac:dyDescent="0.2">
      <c r="A797" s="12" t="s">
        <v>8219</v>
      </c>
      <c r="B797" s="12">
        <v>120</v>
      </c>
      <c r="C797" s="12" t="s">
        <v>8221</v>
      </c>
      <c r="D797" s="12">
        <v>13</v>
      </c>
    </row>
    <row r="798" spans="1:4" x14ac:dyDescent="0.2">
      <c r="A798" s="12" t="s">
        <v>8219</v>
      </c>
      <c r="B798" s="12">
        <v>14</v>
      </c>
      <c r="C798" s="12" t="s">
        <v>8221</v>
      </c>
      <c r="D798" s="12">
        <v>2</v>
      </c>
    </row>
    <row r="799" spans="1:4" x14ac:dyDescent="0.2">
      <c r="A799" s="12" t="s">
        <v>8219</v>
      </c>
      <c r="B799" s="12">
        <v>27</v>
      </c>
      <c r="C799" s="12" t="s">
        <v>8221</v>
      </c>
      <c r="D799" s="12">
        <v>2</v>
      </c>
    </row>
    <row r="800" spans="1:4" x14ac:dyDescent="0.2">
      <c r="A800" s="12" t="s">
        <v>8219</v>
      </c>
      <c r="B800" s="12">
        <v>49</v>
      </c>
      <c r="C800" s="12" t="s">
        <v>8221</v>
      </c>
      <c r="D800" s="12">
        <v>3</v>
      </c>
    </row>
    <row r="801" spans="1:4" x14ac:dyDescent="0.2">
      <c r="A801" s="12" t="s">
        <v>8219</v>
      </c>
      <c r="B801" s="12">
        <v>102</v>
      </c>
      <c r="C801" s="12" t="s">
        <v>8221</v>
      </c>
      <c r="D801" s="12">
        <v>0</v>
      </c>
    </row>
    <row r="802" spans="1:4" x14ac:dyDescent="0.2">
      <c r="A802" s="12" t="s">
        <v>8219</v>
      </c>
      <c r="B802" s="12">
        <v>3</v>
      </c>
      <c r="C802" s="12" t="s">
        <v>8221</v>
      </c>
      <c r="D802" s="12">
        <v>0</v>
      </c>
    </row>
    <row r="803" spans="1:4" x14ac:dyDescent="0.2">
      <c r="A803" s="12" t="s">
        <v>8219</v>
      </c>
      <c r="B803" s="12">
        <v>25</v>
      </c>
      <c r="C803" s="12" t="s">
        <v>8221</v>
      </c>
      <c r="D803" s="12">
        <v>0</v>
      </c>
    </row>
    <row r="804" spans="1:4" x14ac:dyDescent="0.2">
      <c r="A804" s="12" t="s">
        <v>8219</v>
      </c>
      <c r="B804" s="12">
        <v>118</v>
      </c>
      <c r="C804" s="12" t="s">
        <v>8221</v>
      </c>
      <c r="D804" s="12">
        <v>2</v>
      </c>
    </row>
    <row r="805" spans="1:4" x14ac:dyDescent="0.2">
      <c r="A805" s="12" t="s">
        <v>8219</v>
      </c>
      <c r="B805" s="12">
        <v>57</v>
      </c>
      <c r="C805" s="12" t="s">
        <v>8221</v>
      </c>
      <c r="D805" s="12">
        <v>24</v>
      </c>
    </row>
    <row r="806" spans="1:4" x14ac:dyDescent="0.2">
      <c r="A806" s="12" t="s">
        <v>8219</v>
      </c>
      <c r="B806" s="12">
        <v>11</v>
      </c>
      <c r="C806" s="12" t="s">
        <v>8221</v>
      </c>
      <c r="D806" s="12">
        <v>25</v>
      </c>
    </row>
    <row r="807" spans="1:4" x14ac:dyDescent="0.2">
      <c r="A807" s="12" t="s">
        <v>8219</v>
      </c>
      <c r="B807" s="12">
        <v>33</v>
      </c>
      <c r="C807" s="12" t="s">
        <v>8221</v>
      </c>
      <c r="D807" s="12">
        <v>3</v>
      </c>
    </row>
    <row r="808" spans="1:4" x14ac:dyDescent="0.2">
      <c r="A808" s="12" t="s">
        <v>8219</v>
      </c>
      <c r="B808" s="12">
        <v>40</v>
      </c>
      <c r="C808" s="12" t="s">
        <v>8221</v>
      </c>
      <c r="D808" s="12">
        <v>41</v>
      </c>
    </row>
    <row r="809" spans="1:4" x14ac:dyDescent="0.2">
      <c r="A809" s="12" t="s">
        <v>8219</v>
      </c>
      <c r="B809" s="12">
        <v>50</v>
      </c>
      <c r="C809" s="12" t="s">
        <v>8221</v>
      </c>
      <c r="D809" s="12">
        <v>2</v>
      </c>
    </row>
    <row r="810" spans="1:4" x14ac:dyDescent="0.2">
      <c r="A810" s="12" t="s">
        <v>8219</v>
      </c>
      <c r="B810" s="12">
        <v>38</v>
      </c>
      <c r="C810" s="12" t="s">
        <v>8221</v>
      </c>
      <c r="D810" s="12">
        <v>4</v>
      </c>
    </row>
    <row r="811" spans="1:4" x14ac:dyDescent="0.2">
      <c r="A811" s="12" t="s">
        <v>8219</v>
      </c>
      <c r="B811" s="12">
        <v>96</v>
      </c>
      <c r="C811" s="12" t="s">
        <v>8221</v>
      </c>
      <c r="D811" s="12">
        <v>99</v>
      </c>
    </row>
    <row r="812" spans="1:4" x14ac:dyDescent="0.2">
      <c r="A812" s="12" t="s">
        <v>8219</v>
      </c>
      <c r="B812" s="12">
        <v>48</v>
      </c>
      <c r="C812" s="12" t="s">
        <v>8221</v>
      </c>
      <c r="D812" s="12">
        <v>4</v>
      </c>
    </row>
    <row r="813" spans="1:4" x14ac:dyDescent="0.2">
      <c r="A813" s="12" t="s">
        <v>8219</v>
      </c>
      <c r="B813" s="12">
        <v>33</v>
      </c>
      <c r="C813" s="12" t="s">
        <v>8221</v>
      </c>
      <c r="D813" s="12">
        <v>4</v>
      </c>
    </row>
    <row r="814" spans="1:4" x14ac:dyDescent="0.2">
      <c r="A814" s="12" t="s">
        <v>8219</v>
      </c>
      <c r="B814" s="12">
        <v>226</v>
      </c>
      <c r="C814" s="12" t="s">
        <v>8221</v>
      </c>
      <c r="D814" s="12">
        <v>38</v>
      </c>
    </row>
    <row r="815" spans="1:4" x14ac:dyDescent="0.2">
      <c r="A815" s="12" t="s">
        <v>8219</v>
      </c>
      <c r="B815" s="12">
        <v>14</v>
      </c>
      <c r="C815" s="12" t="s">
        <v>8221</v>
      </c>
      <c r="D815" s="12">
        <v>285</v>
      </c>
    </row>
    <row r="816" spans="1:4" x14ac:dyDescent="0.2">
      <c r="A816" s="12" t="s">
        <v>8219</v>
      </c>
      <c r="B816" s="12">
        <v>20</v>
      </c>
      <c r="C816" s="12" t="s">
        <v>8221</v>
      </c>
      <c r="D816" s="12">
        <v>1</v>
      </c>
    </row>
    <row r="817" spans="1:4" x14ac:dyDescent="0.2">
      <c r="A817" s="12" t="s">
        <v>8219</v>
      </c>
      <c r="B817" s="12">
        <v>25</v>
      </c>
      <c r="C817" s="12" t="s">
        <v>8221</v>
      </c>
      <c r="D817" s="12">
        <v>42</v>
      </c>
    </row>
    <row r="818" spans="1:4" x14ac:dyDescent="0.2">
      <c r="A818" s="12" t="s">
        <v>8219</v>
      </c>
      <c r="B818" s="12">
        <v>90</v>
      </c>
      <c r="C818" s="12" t="s">
        <v>8221</v>
      </c>
      <c r="D818" s="12">
        <v>26</v>
      </c>
    </row>
    <row r="819" spans="1:4" x14ac:dyDescent="0.2">
      <c r="A819" s="12" t="s">
        <v>8219</v>
      </c>
      <c r="B819" s="12">
        <v>11</v>
      </c>
      <c r="C819" s="12" t="s">
        <v>8221</v>
      </c>
      <c r="D819" s="12">
        <v>2</v>
      </c>
    </row>
    <row r="820" spans="1:4" x14ac:dyDescent="0.2">
      <c r="A820" s="12" t="s">
        <v>8219</v>
      </c>
      <c r="B820" s="12">
        <v>55</v>
      </c>
      <c r="C820" s="12" t="s">
        <v>8221</v>
      </c>
      <c r="D820" s="12">
        <v>4</v>
      </c>
    </row>
    <row r="821" spans="1:4" x14ac:dyDescent="0.2">
      <c r="A821" s="12" t="s">
        <v>8219</v>
      </c>
      <c r="B821" s="12">
        <v>30</v>
      </c>
      <c r="C821" s="12" t="s">
        <v>8221</v>
      </c>
      <c r="D821" s="12">
        <v>6</v>
      </c>
    </row>
    <row r="822" spans="1:4" x14ac:dyDescent="0.2">
      <c r="A822" s="12" t="s">
        <v>8219</v>
      </c>
      <c r="B822" s="12">
        <v>28</v>
      </c>
      <c r="C822" s="12" t="s">
        <v>8221</v>
      </c>
      <c r="D822" s="12">
        <v>70</v>
      </c>
    </row>
    <row r="823" spans="1:4" x14ac:dyDescent="0.2">
      <c r="A823" s="12" t="s">
        <v>8219</v>
      </c>
      <c r="B823" s="12">
        <v>45</v>
      </c>
      <c r="C823" s="12" t="s">
        <v>8221</v>
      </c>
      <c r="D823" s="12">
        <v>9</v>
      </c>
    </row>
    <row r="824" spans="1:4" x14ac:dyDescent="0.2">
      <c r="A824" s="12" t="s">
        <v>8219</v>
      </c>
      <c r="B824" s="12">
        <v>13</v>
      </c>
      <c r="C824" s="12" t="s">
        <v>8221</v>
      </c>
      <c r="D824" s="12">
        <v>8</v>
      </c>
    </row>
    <row r="825" spans="1:4" x14ac:dyDescent="0.2">
      <c r="A825" s="12" t="s">
        <v>8219</v>
      </c>
      <c r="B825" s="12">
        <v>40</v>
      </c>
      <c r="C825" s="12" t="s">
        <v>8221</v>
      </c>
      <c r="D825" s="12">
        <v>105</v>
      </c>
    </row>
    <row r="826" spans="1:4" x14ac:dyDescent="0.2">
      <c r="A826" s="12" t="s">
        <v>8219</v>
      </c>
      <c r="B826" s="12">
        <v>21</v>
      </c>
      <c r="C826" s="12" t="s">
        <v>8221</v>
      </c>
      <c r="D826" s="12">
        <v>12</v>
      </c>
    </row>
    <row r="827" spans="1:4" x14ac:dyDescent="0.2">
      <c r="A827" s="12" t="s">
        <v>8219</v>
      </c>
      <c r="B827" s="12">
        <v>134</v>
      </c>
      <c r="C827" s="12" t="s">
        <v>8221</v>
      </c>
      <c r="D827" s="12">
        <v>0</v>
      </c>
    </row>
    <row r="828" spans="1:4" x14ac:dyDescent="0.2">
      <c r="A828" s="12" t="s">
        <v>8219</v>
      </c>
      <c r="B828" s="12">
        <v>20</v>
      </c>
      <c r="C828" s="12" t="s">
        <v>8221</v>
      </c>
      <c r="D828" s="12">
        <v>16</v>
      </c>
    </row>
    <row r="829" spans="1:4" x14ac:dyDescent="0.2">
      <c r="A829" s="12" t="s">
        <v>8219</v>
      </c>
      <c r="B829" s="12">
        <v>19</v>
      </c>
      <c r="C829" s="12" t="s">
        <v>8221</v>
      </c>
      <c r="D829" s="12">
        <v>7</v>
      </c>
    </row>
    <row r="830" spans="1:4" x14ac:dyDescent="0.2">
      <c r="A830" s="12" t="s">
        <v>8219</v>
      </c>
      <c r="B830" s="12">
        <v>209</v>
      </c>
      <c r="C830" s="12" t="s">
        <v>8221</v>
      </c>
      <c r="D830" s="12">
        <v>4</v>
      </c>
    </row>
    <row r="831" spans="1:4" x14ac:dyDescent="0.2">
      <c r="A831" s="12" t="s">
        <v>8219</v>
      </c>
      <c r="B831" s="12">
        <v>38</v>
      </c>
      <c r="C831" s="12" t="s">
        <v>8221</v>
      </c>
      <c r="D831" s="12">
        <v>1</v>
      </c>
    </row>
    <row r="832" spans="1:4" x14ac:dyDescent="0.2">
      <c r="A832" s="12" t="s">
        <v>8219</v>
      </c>
      <c r="B832" s="12">
        <v>24</v>
      </c>
      <c r="C832" s="12" t="s">
        <v>8221</v>
      </c>
      <c r="D832" s="12">
        <v>28</v>
      </c>
    </row>
    <row r="833" spans="1:4" x14ac:dyDescent="0.2">
      <c r="A833" s="12" t="s">
        <v>8219</v>
      </c>
      <c r="B833" s="12">
        <v>8</v>
      </c>
      <c r="C833" s="12" t="s">
        <v>8221</v>
      </c>
      <c r="D833" s="12">
        <v>1</v>
      </c>
    </row>
    <row r="834" spans="1:4" x14ac:dyDescent="0.2">
      <c r="A834" s="12" t="s">
        <v>8219</v>
      </c>
      <c r="B834" s="12">
        <v>179</v>
      </c>
      <c r="C834" s="12" t="s">
        <v>8221</v>
      </c>
      <c r="D834" s="12">
        <v>1</v>
      </c>
    </row>
    <row r="835" spans="1:4" x14ac:dyDescent="0.2">
      <c r="A835" s="12" t="s">
        <v>8219</v>
      </c>
      <c r="B835" s="12">
        <v>26</v>
      </c>
      <c r="C835" s="12" t="s">
        <v>8221</v>
      </c>
      <c r="D835" s="12">
        <v>5</v>
      </c>
    </row>
    <row r="836" spans="1:4" x14ac:dyDescent="0.2">
      <c r="A836" s="12" t="s">
        <v>8219</v>
      </c>
      <c r="B836" s="12">
        <v>131</v>
      </c>
      <c r="C836" s="12" t="s">
        <v>8221</v>
      </c>
      <c r="D836" s="12">
        <v>3</v>
      </c>
    </row>
    <row r="837" spans="1:4" x14ac:dyDescent="0.2">
      <c r="A837" s="12" t="s">
        <v>8219</v>
      </c>
      <c r="B837" s="12">
        <v>14</v>
      </c>
      <c r="C837" s="12" t="s">
        <v>8221</v>
      </c>
      <c r="D837" s="12">
        <v>2</v>
      </c>
    </row>
    <row r="838" spans="1:4" x14ac:dyDescent="0.2">
      <c r="A838" s="12" t="s">
        <v>8219</v>
      </c>
      <c r="B838" s="12">
        <v>174</v>
      </c>
      <c r="C838" s="12" t="s">
        <v>8221</v>
      </c>
      <c r="D838" s="12">
        <v>0</v>
      </c>
    </row>
    <row r="839" spans="1:4" x14ac:dyDescent="0.2">
      <c r="A839" s="12" t="s">
        <v>8219</v>
      </c>
      <c r="B839" s="12">
        <v>191</v>
      </c>
      <c r="C839" s="12" t="s">
        <v>8221</v>
      </c>
      <c r="D839" s="12">
        <v>0</v>
      </c>
    </row>
    <row r="840" spans="1:4" x14ac:dyDescent="0.2">
      <c r="A840" s="12" t="s">
        <v>8219</v>
      </c>
      <c r="B840" s="12">
        <v>38</v>
      </c>
      <c r="C840" s="12" t="s">
        <v>8221</v>
      </c>
      <c r="D840" s="12">
        <v>3</v>
      </c>
    </row>
    <row r="841" spans="1:4" x14ac:dyDescent="0.2">
      <c r="A841" s="12" t="s">
        <v>8219</v>
      </c>
      <c r="B841" s="12">
        <v>22</v>
      </c>
      <c r="C841" s="12" t="s">
        <v>8221</v>
      </c>
      <c r="D841" s="12">
        <v>0</v>
      </c>
    </row>
    <row r="842" spans="1:4" x14ac:dyDescent="0.2">
      <c r="A842" s="12" t="s">
        <v>8219</v>
      </c>
      <c r="B842" s="12">
        <v>149</v>
      </c>
      <c r="C842" s="12" t="s">
        <v>8221</v>
      </c>
      <c r="D842" s="12">
        <v>0</v>
      </c>
    </row>
    <row r="843" spans="1:4" x14ac:dyDescent="0.2">
      <c r="A843" s="12" t="s">
        <v>8219</v>
      </c>
      <c r="B843" s="12">
        <v>56</v>
      </c>
      <c r="C843" s="12" t="s">
        <v>8221</v>
      </c>
      <c r="D843" s="12">
        <v>3</v>
      </c>
    </row>
    <row r="844" spans="1:4" x14ac:dyDescent="0.2">
      <c r="A844" s="12" t="s">
        <v>8219</v>
      </c>
      <c r="B844" s="12">
        <v>19</v>
      </c>
      <c r="C844" s="12" t="s">
        <v>8221</v>
      </c>
      <c r="D844" s="12">
        <v>7</v>
      </c>
    </row>
    <row r="845" spans="1:4" x14ac:dyDescent="0.2">
      <c r="A845" s="12" t="s">
        <v>8219</v>
      </c>
      <c r="B845" s="12">
        <v>70</v>
      </c>
      <c r="C845" s="12" t="s">
        <v>8221</v>
      </c>
      <c r="D845" s="12">
        <v>25</v>
      </c>
    </row>
    <row r="846" spans="1:4" x14ac:dyDescent="0.2">
      <c r="A846" s="12" t="s">
        <v>8219</v>
      </c>
      <c r="B846" s="12">
        <v>81</v>
      </c>
      <c r="C846" s="12" t="s">
        <v>8221</v>
      </c>
      <c r="D846" s="12">
        <v>10</v>
      </c>
    </row>
    <row r="847" spans="1:4" x14ac:dyDescent="0.2">
      <c r="A847" s="12" t="s">
        <v>8219</v>
      </c>
      <c r="B847" s="12">
        <v>32</v>
      </c>
      <c r="C847" s="12" t="s">
        <v>8221</v>
      </c>
      <c r="D847" s="12">
        <v>3</v>
      </c>
    </row>
    <row r="848" spans="1:4" x14ac:dyDescent="0.2">
      <c r="A848" s="12" t="s">
        <v>8219</v>
      </c>
      <c r="B848" s="12">
        <v>26</v>
      </c>
      <c r="C848" s="12" t="s">
        <v>8221</v>
      </c>
      <c r="D848" s="12">
        <v>5</v>
      </c>
    </row>
    <row r="849" spans="1:4" x14ac:dyDescent="0.2">
      <c r="A849" s="12" t="s">
        <v>8219</v>
      </c>
      <c r="B849" s="12">
        <v>105</v>
      </c>
      <c r="C849" s="12" t="s">
        <v>8221</v>
      </c>
      <c r="D849" s="12">
        <v>5</v>
      </c>
    </row>
    <row r="850" spans="1:4" x14ac:dyDescent="0.2">
      <c r="A850" s="12" t="s">
        <v>8219</v>
      </c>
      <c r="B850" s="12">
        <v>29</v>
      </c>
      <c r="C850" s="12" t="s">
        <v>8221</v>
      </c>
      <c r="D850" s="12">
        <v>27</v>
      </c>
    </row>
    <row r="851" spans="1:4" x14ac:dyDescent="0.2">
      <c r="A851" s="12" t="s">
        <v>8219</v>
      </c>
      <c r="B851" s="12">
        <v>8</v>
      </c>
      <c r="C851" s="12" t="s">
        <v>8221</v>
      </c>
      <c r="D851" s="12">
        <v>2</v>
      </c>
    </row>
    <row r="852" spans="1:4" x14ac:dyDescent="0.2">
      <c r="A852" s="12" t="s">
        <v>8219</v>
      </c>
      <c r="B852" s="12">
        <v>89</v>
      </c>
      <c r="C852" s="12" t="s">
        <v>8221</v>
      </c>
      <c r="D852" s="12">
        <v>236</v>
      </c>
    </row>
    <row r="853" spans="1:4" x14ac:dyDescent="0.2">
      <c r="A853" s="12" t="s">
        <v>8219</v>
      </c>
      <c r="B853" s="12">
        <v>44</v>
      </c>
      <c r="C853" s="12" t="s">
        <v>8221</v>
      </c>
      <c r="D853" s="12">
        <v>1</v>
      </c>
    </row>
    <row r="854" spans="1:4" x14ac:dyDescent="0.2">
      <c r="A854" s="12" t="s">
        <v>8219</v>
      </c>
      <c r="B854" s="12">
        <v>246</v>
      </c>
      <c r="C854" s="12" t="s">
        <v>8221</v>
      </c>
      <c r="D854" s="12">
        <v>12</v>
      </c>
    </row>
    <row r="855" spans="1:4" x14ac:dyDescent="0.2">
      <c r="A855" s="12" t="s">
        <v>8219</v>
      </c>
      <c r="B855" s="12">
        <v>120</v>
      </c>
      <c r="C855" s="12" t="s">
        <v>8221</v>
      </c>
      <c r="D855" s="12">
        <v>4</v>
      </c>
    </row>
    <row r="856" spans="1:4" x14ac:dyDescent="0.2">
      <c r="A856" s="12" t="s">
        <v>8219</v>
      </c>
      <c r="B856" s="12">
        <v>26</v>
      </c>
      <c r="C856" s="12" t="s">
        <v>8221</v>
      </c>
      <c r="D856" s="12">
        <v>3</v>
      </c>
    </row>
    <row r="857" spans="1:4" x14ac:dyDescent="0.2">
      <c r="A857" s="12" t="s">
        <v>8219</v>
      </c>
      <c r="B857" s="12">
        <v>45</v>
      </c>
      <c r="C857" s="12" t="s">
        <v>8221</v>
      </c>
      <c r="D857" s="12">
        <v>99</v>
      </c>
    </row>
    <row r="858" spans="1:4" x14ac:dyDescent="0.2">
      <c r="A858" s="12" t="s">
        <v>8219</v>
      </c>
      <c r="B858" s="12">
        <v>20</v>
      </c>
      <c r="C858" s="12" t="s">
        <v>8221</v>
      </c>
      <c r="D858" s="12">
        <v>3</v>
      </c>
    </row>
    <row r="859" spans="1:4" x14ac:dyDescent="0.2">
      <c r="A859" s="12" t="s">
        <v>8219</v>
      </c>
      <c r="B859" s="12">
        <v>47</v>
      </c>
      <c r="C859" s="12" t="s">
        <v>8221</v>
      </c>
      <c r="D859" s="12">
        <v>3</v>
      </c>
    </row>
    <row r="860" spans="1:4" x14ac:dyDescent="0.2">
      <c r="A860" s="12" t="s">
        <v>8219</v>
      </c>
      <c r="B860" s="12">
        <v>13</v>
      </c>
      <c r="C860" s="12" t="s">
        <v>8221</v>
      </c>
      <c r="D860" s="12">
        <v>22</v>
      </c>
    </row>
    <row r="861" spans="1:4" x14ac:dyDescent="0.2">
      <c r="A861" s="12" t="s">
        <v>8219</v>
      </c>
      <c r="B861" s="12">
        <v>183</v>
      </c>
      <c r="C861" s="12" t="s">
        <v>8221</v>
      </c>
      <c r="D861" s="12">
        <v>4</v>
      </c>
    </row>
    <row r="862" spans="1:4" x14ac:dyDescent="0.2">
      <c r="A862" s="12" t="s">
        <v>8219</v>
      </c>
      <c r="B862" s="12">
        <v>21</v>
      </c>
      <c r="C862" s="12" t="s">
        <v>8221</v>
      </c>
      <c r="D862" s="12">
        <v>534</v>
      </c>
    </row>
    <row r="863" spans="1:4" x14ac:dyDescent="0.2">
      <c r="A863" s="12" t="s">
        <v>8219</v>
      </c>
      <c r="B863" s="12">
        <v>42</v>
      </c>
      <c r="C863" s="12" t="s">
        <v>8221</v>
      </c>
      <c r="D863" s="12">
        <v>12</v>
      </c>
    </row>
    <row r="864" spans="1:4" x14ac:dyDescent="0.2">
      <c r="A864" s="12" t="s">
        <v>8219</v>
      </c>
      <c r="B864" s="12">
        <v>54</v>
      </c>
      <c r="C864" s="12" t="s">
        <v>8221</v>
      </c>
      <c r="D864" s="12">
        <v>56</v>
      </c>
    </row>
    <row r="865" spans="1:4" x14ac:dyDescent="0.2">
      <c r="A865" s="12" t="s">
        <v>8219</v>
      </c>
      <c r="B865" s="12">
        <v>38</v>
      </c>
      <c r="C865" s="12" t="s">
        <v>8221</v>
      </c>
      <c r="D865" s="12">
        <v>11</v>
      </c>
    </row>
    <row r="866" spans="1:4" x14ac:dyDescent="0.2">
      <c r="A866" s="12" t="s">
        <v>8219</v>
      </c>
      <c r="B866" s="12">
        <v>64</v>
      </c>
      <c r="C866" s="12" t="s">
        <v>8221</v>
      </c>
      <c r="D866" s="12">
        <v>0</v>
      </c>
    </row>
    <row r="867" spans="1:4" x14ac:dyDescent="0.2">
      <c r="A867" s="12" t="s">
        <v>8219</v>
      </c>
      <c r="B867" s="12">
        <v>13</v>
      </c>
      <c r="C867" s="12" t="s">
        <v>8221</v>
      </c>
      <c r="D867" s="12">
        <v>12</v>
      </c>
    </row>
    <row r="868" spans="1:4" x14ac:dyDescent="0.2">
      <c r="A868" s="12" t="s">
        <v>8219</v>
      </c>
      <c r="B868" s="12">
        <v>33</v>
      </c>
      <c r="C868" s="12" t="s">
        <v>8221</v>
      </c>
      <c r="D868" s="12">
        <v>5</v>
      </c>
    </row>
    <row r="869" spans="1:4" x14ac:dyDescent="0.2">
      <c r="A869" s="12" t="s">
        <v>8219</v>
      </c>
      <c r="B869" s="12">
        <v>52</v>
      </c>
      <c r="C869" s="12" t="s">
        <v>8221</v>
      </c>
      <c r="D869" s="12">
        <v>24</v>
      </c>
    </row>
    <row r="870" spans="1:4" x14ac:dyDescent="0.2">
      <c r="A870" s="12" t="s">
        <v>8219</v>
      </c>
      <c r="B870" s="12">
        <v>107</v>
      </c>
      <c r="C870" s="12" t="s">
        <v>8221</v>
      </c>
      <c r="D870" s="12">
        <v>89</v>
      </c>
    </row>
    <row r="871" spans="1:4" x14ac:dyDescent="0.2">
      <c r="A871" s="12" t="s">
        <v>8219</v>
      </c>
      <c r="B871" s="12">
        <v>11</v>
      </c>
      <c r="C871" s="12" t="s">
        <v>8221</v>
      </c>
      <c r="D871" s="12">
        <v>1</v>
      </c>
    </row>
    <row r="872" spans="1:4" x14ac:dyDescent="0.2">
      <c r="A872" s="12" t="s">
        <v>8219</v>
      </c>
      <c r="B872" s="12">
        <v>34</v>
      </c>
      <c r="C872" s="12" t="s">
        <v>8221</v>
      </c>
      <c r="D872" s="12">
        <v>55</v>
      </c>
    </row>
    <row r="873" spans="1:4" x14ac:dyDescent="0.2">
      <c r="A873" s="12" t="s">
        <v>8219</v>
      </c>
      <c r="B873" s="12">
        <v>75</v>
      </c>
      <c r="C873" s="12" t="s">
        <v>8221</v>
      </c>
      <c r="D873" s="12">
        <v>2</v>
      </c>
    </row>
    <row r="874" spans="1:4" x14ac:dyDescent="0.2">
      <c r="A874" s="12" t="s">
        <v>8219</v>
      </c>
      <c r="B874" s="12">
        <v>26</v>
      </c>
      <c r="C874" s="12" t="s">
        <v>8221</v>
      </c>
      <c r="D874" s="12">
        <v>0</v>
      </c>
    </row>
    <row r="875" spans="1:4" x14ac:dyDescent="0.2">
      <c r="A875" s="12" t="s">
        <v>8219</v>
      </c>
      <c r="B875" s="12">
        <v>50</v>
      </c>
      <c r="C875" s="12" t="s">
        <v>8221</v>
      </c>
      <c r="D875" s="12">
        <v>4</v>
      </c>
    </row>
    <row r="876" spans="1:4" x14ac:dyDescent="0.2">
      <c r="A876" s="12" t="s">
        <v>8219</v>
      </c>
      <c r="B876" s="12">
        <v>80</v>
      </c>
      <c r="C876" s="12" t="s">
        <v>8221</v>
      </c>
      <c r="D876" s="12">
        <v>6</v>
      </c>
    </row>
    <row r="877" spans="1:4" x14ac:dyDescent="0.2">
      <c r="A877" s="12" t="s">
        <v>8219</v>
      </c>
      <c r="B877" s="12">
        <v>110</v>
      </c>
      <c r="C877" s="12" t="s">
        <v>8221</v>
      </c>
      <c r="D877" s="12">
        <v>4</v>
      </c>
    </row>
    <row r="878" spans="1:4" x14ac:dyDescent="0.2">
      <c r="A878" s="12" t="s">
        <v>8219</v>
      </c>
      <c r="B878" s="12">
        <v>77</v>
      </c>
      <c r="C878" s="12" t="s">
        <v>8221</v>
      </c>
      <c r="D878" s="12">
        <v>4</v>
      </c>
    </row>
    <row r="879" spans="1:4" x14ac:dyDescent="0.2">
      <c r="A879" s="12" t="s">
        <v>8219</v>
      </c>
      <c r="B879" s="12">
        <v>50</v>
      </c>
      <c r="C879" s="12" t="s">
        <v>8221</v>
      </c>
      <c r="D879" s="12">
        <v>2</v>
      </c>
    </row>
    <row r="880" spans="1:4" x14ac:dyDescent="0.2">
      <c r="A880" s="12" t="s">
        <v>8219</v>
      </c>
      <c r="B880" s="12">
        <v>145</v>
      </c>
      <c r="C880" s="12" t="s">
        <v>8221</v>
      </c>
      <c r="D880" s="12">
        <v>5</v>
      </c>
    </row>
    <row r="881" spans="1:4" x14ac:dyDescent="0.2">
      <c r="A881" s="12" t="s">
        <v>8219</v>
      </c>
      <c r="B881" s="12">
        <v>29</v>
      </c>
      <c r="C881" s="12" t="s">
        <v>8221</v>
      </c>
      <c r="D881" s="12">
        <v>83</v>
      </c>
    </row>
    <row r="882" spans="1:4" x14ac:dyDescent="0.2">
      <c r="A882" s="12" t="s">
        <v>8219</v>
      </c>
      <c r="B882" s="12">
        <v>114</v>
      </c>
      <c r="C882" s="12" t="s">
        <v>8221</v>
      </c>
      <c r="D882" s="12">
        <v>57</v>
      </c>
    </row>
    <row r="883" spans="1:4" x14ac:dyDescent="0.2">
      <c r="A883" s="12" t="s">
        <v>8219</v>
      </c>
      <c r="B883" s="12">
        <v>96</v>
      </c>
      <c r="C883" s="12" t="s">
        <v>8221</v>
      </c>
      <c r="D883" s="12">
        <v>311</v>
      </c>
    </row>
    <row r="884" spans="1:4" x14ac:dyDescent="0.2">
      <c r="A884" s="12" t="s">
        <v>8219</v>
      </c>
      <c r="B884" s="12">
        <v>31</v>
      </c>
      <c r="C884" s="12" t="s">
        <v>8221</v>
      </c>
      <c r="D884" s="12">
        <v>2</v>
      </c>
    </row>
    <row r="885" spans="1:4" x14ac:dyDescent="0.2">
      <c r="A885" s="12" t="s">
        <v>8219</v>
      </c>
      <c r="B885" s="12">
        <v>4883</v>
      </c>
      <c r="C885" s="12" t="s">
        <v>8221</v>
      </c>
      <c r="D885" s="12">
        <v>16</v>
      </c>
    </row>
    <row r="886" spans="1:4" x14ac:dyDescent="0.2">
      <c r="A886" s="12" t="s">
        <v>8219</v>
      </c>
      <c r="B886" s="12">
        <v>95</v>
      </c>
      <c r="C886" s="12" t="s">
        <v>8221</v>
      </c>
      <c r="D886" s="12">
        <v>9</v>
      </c>
    </row>
    <row r="887" spans="1:4" x14ac:dyDescent="0.2">
      <c r="A887" s="12" t="s">
        <v>8219</v>
      </c>
      <c r="B887" s="12">
        <v>2478</v>
      </c>
      <c r="C887" s="12" t="s">
        <v>8221</v>
      </c>
      <c r="D887" s="12">
        <v>1</v>
      </c>
    </row>
    <row r="888" spans="1:4" x14ac:dyDescent="0.2">
      <c r="A888" s="12" t="s">
        <v>8219</v>
      </c>
      <c r="B888" s="12">
        <v>1789</v>
      </c>
      <c r="C888" s="12" t="s">
        <v>8221</v>
      </c>
      <c r="D888" s="12">
        <v>12</v>
      </c>
    </row>
    <row r="889" spans="1:4" x14ac:dyDescent="0.2">
      <c r="A889" s="12" t="s">
        <v>8219</v>
      </c>
      <c r="B889" s="12">
        <v>680</v>
      </c>
      <c r="C889" s="12" t="s">
        <v>8221</v>
      </c>
      <c r="D889" s="12">
        <v>0</v>
      </c>
    </row>
    <row r="890" spans="1:4" x14ac:dyDescent="0.2">
      <c r="A890" s="12" t="s">
        <v>8219</v>
      </c>
      <c r="B890" s="12">
        <v>70</v>
      </c>
      <c r="C890" s="12" t="s">
        <v>8221</v>
      </c>
      <c r="D890" s="12">
        <v>20</v>
      </c>
    </row>
    <row r="891" spans="1:4" x14ac:dyDescent="0.2">
      <c r="A891" s="12" t="s">
        <v>8219</v>
      </c>
      <c r="B891" s="12">
        <v>23</v>
      </c>
      <c r="C891" s="12" t="s">
        <v>8221</v>
      </c>
      <c r="D891" s="12">
        <v>16</v>
      </c>
    </row>
    <row r="892" spans="1:4" x14ac:dyDescent="0.2">
      <c r="A892" s="12" t="s">
        <v>8219</v>
      </c>
      <c r="B892" s="12">
        <v>4245</v>
      </c>
      <c r="C892" s="12" t="s">
        <v>8221</v>
      </c>
      <c r="D892" s="12">
        <v>33</v>
      </c>
    </row>
    <row r="893" spans="1:4" x14ac:dyDescent="0.2">
      <c r="A893" s="12" t="s">
        <v>8219</v>
      </c>
      <c r="B893" s="12">
        <v>943</v>
      </c>
      <c r="C893" s="12" t="s">
        <v>8221</v>
      </c>
      <c r="D893" s="12">
        <v>2</v>
      </c>
    </row>
    <row r="894" spans="1:4" x14ac:dyDescent="0.2">
      <c r="A894" s="12" t="s">
        <v>8219</v>
      </c>
      <c r="B894" s="12">
        <v>1876</v>
      </c>
      <c r="C894" s="12" t="s">
        <v>8221</v>
      </c>
      <c r="D894" s="12">
        <v>6</v>
      </c>
    </row>
    <row r="895" spans="1:4" x14ac:dyDescent="0.2">
      <c r="A895" s="12" t="s">
        <v>8219</v>
      </c>
      <c r="B895" s="12">
        <v>834</v>
      </c>
      <c r="C895" s="12" t="s">
        <v>8221</v>
      </c>
      <c r="D895" s="12">
        <v>0</v>
      </c>
    </row>
    <row r="896" spans="1:4" x14ac:dyDescent="0.2">
      <c r="A896" s="12" t="s">
        <v>8219</v>
      </c>
      <c r="B896" s="12">
        <v>682</v>
      </c>
      <c r="C896" s="12" t="s">
        <v>8221</v>
      </c>
      <c r="D896" s="12">
        <v>3</v>
      </c>
    </row>
    <row r="897" spans="1:4" x14ac:dyDescent="0.2">
      <c r="A897" s="12" t="s">
        <v>8219</v>
      </c>
      <c r="B897" s="12">
        <v>147</v>
      </c>
      <c r="C897" s="12" t="s">
        <v>8221</v>
      </c>
      <c r="D897" s="12">
        <v>0</v>
      </c>
    </row>
    <row r="898" spans="1:4" x14ac:dyDescent="0.2">
      <c r="A898" s="12" t="s">
        <v>8219</v>
      </c>
      <c r="B898" s="12">
        <v>415</v>
      </c>
      <c r="C898" s="12" t="s">
        <v>8221</v>
      </c>
      <c r="D898" s="12">
        <v>3</v>
      </c>
    </row>
    <row r="899" spans="1:4" x14ac:dyDescent="0.2">
      <c r="A899" s="12" t="s">
        <v>8219</v>
      </c>
      <c r="B899" s="12">
        <v>290</v>
      </c>
      <c r="C899" s="12" t="s">
        <v>8221</v>
      </c>
      <c r="D899" s="12">
        <v>13</v>
      </c>
    </row>
    <row r="900" spans="1:4" x14ac:dyDescent="0.2">
      <c r="A900" s="12" t="s">
        <v>8219</v>
      </c>
      <c r="B900" s="12">
        <v>365</v>
      </c>
      <c r="C900" s="12" t="s">
        <v>8221</v>
      </c>
      <c r="D900" s="12">
        <v>6</v>
      </c>
    </row>
    <row r="901" spans="1:4" x14ac:dyDescent="0.2">
      <c r="A901" s="12" t="s">
        <v>8219</v>
      </c>
      <c r="B901" s="12">
        <v>660</v>
      </c>
      <c r="C901" s="12" t="s">
        <v>8221</v>
      </c>
      <c r="D901" s="12">
        <v>1</v>
      </c>
    </row>
    <row r="902" spans="1:4" x14ac:dyDescent="0.2">
      <c r="A902" s="12" t="s">
        <v>8219</v>
      </c>
      <c r="B902" s="12">
        <v>1356</v>
      </c>
      <c r="C902" s="12" t="s">
        <v>8221</v>
      </c>
      <c r="D902" s="12">
        <v>0</v>
      </c>
    </row>
    <row r="903" spans="1:4" x14ac:dyDescent="0.2">
      <c r="A903" s="12" t="s">
        <v>8219</v>
      </c>
      <c r="B903" s="12">
        <v>424</v>
      </c>
      <c r="C903" s="12" t="s">
        <v>8221</v>
      </c>
      <c r="D903" s="12">
        <v>5</v>
      </c>
    </row>
    <row r="904" spans="1:4" x14ac:dyDescent="0.2">
      <c r="A904" s="12" t="s">
        <v>8219</v>
      </c>
      <c r="B904" s="12">
        <v>33</v>
      </c>
      <c r="C904" s="12" t="s">
        <v>8221</v>
      </c>
      <c r="D904" s="12">
        <v>0</v>
      </c>
    </row>
    <row r="905" spans="1:4" x14ac:dyDescent="0.2">
      <c r="A905" s="12" t="s">
        <v>8219</v>
      </c>
      <c r="B905" s="12">
        <v>1633</v>
      </c>
      <c r="C905" s="12" t="s">
        <v>8221</v>
      </c>
      <c r="D905" s="12">
        <v>36</v>
      </c>
    </row>
    <row r="906" spans="1:4" x14ac:dyDescent="0.2">
      <c r="A906" s="12" t="s">
        <v>8219</v>
      </c>
      <c r="B906" s="12">
        <v>306</v>
      </c>
      <c r="C906" s="12" t="s">
        <v>8221</v>
      </c>
      <c r="D906" s="12">
        <v>1</v>
      </c>
    </row>
    <row r="907" spans="1:4" x14ac:dyDescent="0.2">
      <c r="A907" s="12" t="s">
        <v>8219</v>
      </c>
      <c r="B907" s="12">
        <v>205</v>
      </c>
      <c r="C907" s="12" t="s">
        <v>8221</v>
      </c>
      <c r="D907" s="12">
        <v>1</v>
      </c>
    </row>
    <row r="908" spans="1:4" x14ac:dyDescent="0.2">
      <c r="A908" s="12" t="s">
        <v>8219</v>
      </c>
      <c r="B908" s="12">
        <v>1281</v>
      </c>
      <c r="C908" s="12" t="s">
        <v>8221</v>
      </c>
      <c r="D908" s="12">
        <v>1</v>
      </c>
    </row>
    <row r="909" spans="1:4" x14ac:dyDescent="0.2">
      <c r="A909" s="12" t="s">
        <v>8219</v>
      </c>
      <c r="B909" s="12">
        <v>103</v>
      </c>
      <c r="C909" s="12" t="s">
        <v>8221</v>
      </c>
      <c r="D909" s="12">
        <v>9</v>
      </c>
    </row>
    <row r="910" spans="1:4" x14ac:dyDescent="0.2">
      <c r="A910" s="12" t="s">
        <v>8219</v>
      </c>
      <c r="B910" s="12">
        <v>1513</v>
      </c>
      <c r="C910" s="12" t="s">
        <v>8221</v>
      </c>
      <c r="D910" s="12">
        <v>1</v>
      </c>
    </row>
    <row r="911" spans="1:4" x14ac:dyDescent="0.2">
      <c r="A911" s="12" t="s">
        <v>8219</v>
      </c>
      <c r="B911" s="12">
        <v>405</v>
      </c>
      <c r="C911" s="12" t="s">
        <v>8221</v>
      </c>
      <c r="D911" s="12">
        <v>0</v>
      </c>
    </row>
    <row r="912" spans="1:4" x14ac:dyDescent="0.2">
      <c r="A912" s="12" t="s">
        <v>8219</v>
      </c>
      <c r="B912" s="12">
        <v>510</v>
      </c>
      <c r="C912" s="12" t="s">
        <v>8221</v>
      </c>
      <c r="D912" s="12">
        <v>1</v>
      </c>
    </row>
    <row r="913" spans="1:4" x14ac:dyDescent="0.2">
      <c r="A913" s="12" t="s">
        <v>8219</v>
      </c>
      <c r="B913" s="12">
        <v>1887</v>
      </c>
      <c r="C913" s="12" t="s">
        <v>8221</v>
      </c>
      <c r="D913" s="12">
        <v>1</v>
      </c>
    </row>
    <row r="914" spans="1:4" x14ac:dyDescent="0.2">
      <c r="A914" s="12" t="s">
        <v>8219</v>
      </c>
      <c r="B914" s="12">
        <v>701</v>
      </c>
      <c r="C914" s="12" t="s">
        <v>8221</v>
      </c>
      <c r="D914" s="12">
        <v>4</v>
      </c>
    </row>
    <row r="915" spans="1:4" x14ac:dyDescent="0.2">
      <c r="A915" s="12" t="s">
        <v>8219</v>
      </c>
      <c r="B915" s="12">
        <v>3863</v>
      </c>
      <c r="C915" s="12" t="s">
        <v>8221</v>
      </c>
      <c r="D915" s="12">
        <v>2</v>
      </c>
    </row>
    <row r="916" spans="1:4" x14ac:dyDescent="0.2">
      <c r="A916" s="12" t="s">
        <v>8219</v>
      </c>
      <c r="B916" s="12">
        <v>238</v>
      </c>
      <c r="C916" s="12" t="s">
        <v>8221</v>
      </c>
      <c r="D916" s="12">
        <v>2</v>
      </c>
    </row>
    <row r="917" spans="1:4" x14ac:dyDescent="0.2">
      <c r="A917" s="12" t="s">
        <v>8219</v>
      </c>
      <c r="B917" s="12">
        <v>2051</v>
      </c>
      <c r="C917" s="12" t="s">
        <v>8221</v>
      </c>
      <c r="D917" s="12">
        <v>2</v>
      </c>
    </row>
    <row r="918" spans="1:4" x14ac:dyDescent="0.2">
      <c r="A918" s="12" t="s">
        <v>8219</v>
      </c>
      <c r="B918" s="12">
        <v>402</v>
      </c>
      <c r="C918" s="12" t="s">
        <v>8221</v>
      </c>
      <c r="D918" s="12">
        <v>0</v>
      </c>
    </row>
    <row r="919" spans="1:4" x14ac:dyDescent="0.2">
      <c r="A919" s="12" t="s">
        <v>8219</v>
      </c>
      <c r="B919" s="12">
        <v>253</v>
      </c>
      <c r="C919" s="12" t="s">
        <v>8221</v>
      </c>
      <c r="D919" s="12">
        <v>2</v>
      </c>
    </row>
    <row r="920" spans="1:4" x14ac:dyDescent="0.2">
      <c r="A920" s="12" t="s">
        <v>8219</v>
      </c>
      <c r="B920" s="12">
        <v>473</v>
      </c>
      <c r="C920" s="12" t="s">
        <v>8221</v>
      </c>
      <c r="D920" s="12">
        <v>4</v>
      </c>
    </row>
    <row r="921" spans="1:4" x14ac:dyDescent="0.2">
      <c r="A921" s="12" t="s">
        <v>8219</v>
      </c>
      <c r="B921" s="12">
        <v>821</v>
      </c>
      <c r="C921" s="12" t="s">
        <v>8221</v>
      </c>
      <c r="D921" s="12">
        <v>2</v>
      </c>
    </row>
    <row r="922" spans="1:4" x14ac:dyDescent="0.2">
      <c r="A922" s="12" t="s">
        <v>8219</v>
      </c>
      <c r="B922" s="12">
        <v>388</v>
      </c>
      <c r="C922" s="12" t="s">
        <v>8221</v>
      </c>
      <c r="D922" s="12">
        <v>0</v>
      </c>
    </row>
    <row r="923" spans="1:4" x14ac:dyDescent="0.2">
      <c r="A923" s="12" t="s">
        <v>8219</v>
      </c>
      <c r="B923" s="12">
        <v>813</v>
      </c>
      <c r="C923" s="12" t="s">
        <v>8221</v>
      </c>
      <c r="D923" s="12">
        <v>1</v>
      </c>
    </row>
    <row r="924" spans="1:4" x14ac:dyDescent="0.2">
      <c r="A924" s="12" t="s">
        <v>8219</v>
      </c>
      <c r="B924" s="12">
        <v>1945</v>
      </c>
      <c r="C924" s="12" t="s">
        <v>8221</v>
      </c>
      <c r="D924" s="12">
        <v>0</v>
      </c>
    </row>
    <row r="925" spans="1:4" x14ac:dyDescent="0.2">
      <c r="A925" s="12" t="s">
        <v>8219</v>
      </c>
      <c r="B925" s="12">
        <v>1637</v>
      </c>
      <c r="C925" s="12" t="s">
        <v>8221</v>
      </c>
      <c r="D925" s="12">
        <v>2</v>
      </c>
    </row>
    <row r="926" spans="1:4" x14ac:dyDescent="0.2">
      <c r="A926" s="12" t="s">
        <v>8219</v>
      </c>
      <c r="B926" s="12">
        <v>1375</v>
      </c>
      <c r="C926" s="12" t="s">
        <v>8221</v>
      </c>
      <c r="D926" s="12">
        <v>7</v>
      </c>
    </row>
    <row r="927" spans="1:4" x14ac:dyDescent="0.2">
      <c r="A927" s="12" t="s">
        <v>8219</v>
      </c>
      <c r="B927" s="12">
        <v>17</v>
      </c>
      <c r="C927" s="12" t="s">
        <v>8221</v>
      </c>
      <c r="D927" s="12">
        <v>5</v>
      </c>
    </row>
    <row r="928" spans="1:4" x14ac:dyDescent="0.2">
      <c r="A928" s="12" t="s">
        <v>8219</v>
      </c>
      <c r="B928" s="12">
        <v>354</v>
      </c>
      <c r="C928" s="12" t="s">
        <v>8221</v>
      </c>
      <c r="D928" s="12">
        <v>0</v>
      </c>
    </row>
    <row r="929" spans="1:4" x14ac:dyDescent="0.2">
      <c r="A929" s="12" t="s">
        <v>8219</v>
      </c>
      <c r="B929" s="12">
        <v>191</v>
      </c>
      <c r="C929" s="12" t="s">
        <v>8221</v>
      </c>
      <c r="D929" s="12">
        <v>0</v>
      </c>
    </row>
    <row r="930" spans="1:4" x14ac:dyDescent="0.2">
      <c r="A930" s="12" t="s">
        <v>8219</v>
      </c>
      <c r="B930" s="12">
        <v>303</v>
      </c>
      <c r="C930" s="12" t="s">
        <v>8221</v>
      </c>
      <c r="D930" s="12">
        <v>0</v>
      </c>
    </row>
    <row r="931" spans="1:4" x14ac:dyDescent="0.2">
      <c r="A931" s="12" t="s">
        <v>8219</v>
      </c>
      <c r="B931" s="12">
        <v>137</v>
      </c>
      <c r="C931" s="12" t="s">
        <v>8221</v>
      </c>
      <c r="D931" s="12">
        <v>2</v>
      </c>
    </row>
    <row r="932" spans="1:4" x14ac:dyDescent="0.2">
      <c r="A932" s="12" t="s">
        <v>8219</v>
      </c>
      <c r="B932" s="12">
        <v>41</v>
      </c>
      <c r="C932" s="12" t="s">
        <v>8221</v>
      </c>
      <c r="D932" s="12">
        <v>0</v>
      </c>
    </row>
    <row r="933" spans="1:4" x14ac:dyDescent="0.2">
      <c r="A933" s="12" t="s">
        <v>8219</v>
      </c>
      <c r="B933" s="12">
        <v>398</v>
      </c>
      <c r="C933" s="12" t="s">
        <v>8221</v>
      </c>
      <c r="D933" s="12">
        <v>0</v>
      </c>
    </row>
    <row r="934" spans="1:4" x14ac:dyDescent="0.2">
      <c r="A934" s="12" t="s">
        <v>8219</v>
      </c>
      <c r="B934" s="12">
        <v>1737</v>
      </c>
      <c r="C934" s="12" t="s">
        <v>8221</v>
      </c>
      <c r="D934" s="12">
        <v>28</v>
      </c>
    </row>
    <row r="935" spans="1:4" x14ac:dyDescent="0.2">
      <c r="A935" s="12" t="s">
        <v>8219</v>
      </c>
      <c r="B935" s="12">
        <v>971</v>
      </c>
      <c r="C935" s="12" t="s">
        <v>8221</v>
      </c>
      <c r="D935" s="12">
        <v>2</v>
      </c>
    </row>
    <row r="936" spans="1:4" x14ac:dyDescent="0.2">
      <c r="A936" s="12" t="s">
        <v>8219</v>
      </c>
      <c r="B936" s="12">
        <v>183</v>
      </c>
      <c r="C936" s="12" t="s">
        <v>8221</v>
      </c>
      <c r="D936" s="12">
        <v>0</v>
      </c>
    </row>
    <row r="937" spans="1:4" x14ac:dyDescent="0.2">
      <c r="A937" s="12" t="s">
        <v>8219</v>
      </c>
      <c r="B937" s="12">
        <v>4562</v>
      </c>
      <c r="C937" s="12" t="s">
        <v>8221</v>
      </c>
      <c r="D937" s="12">
        <v>0</v>
      </c>
    </row>
    <row r="938" spans="1:4" x14ac:dyDescent="0.2">
      <c r="A938" s="12" t="s">
        <v>8219</v>
      </c>
      <c r="B938" s="12">
        <v>26457</v>
      </c>
      <c r="C938" s="12" t="s">
        <v>8221</v>
      </c>
      <c r="D938" s="12">
        <v>0</v>
      </c>
    </row>
    <row r="939" spans="1:4" x14ac:dyDescent="0.2">
      <c r="A939" s="12" t="s">
        <v>8219</v>
      </c>
      <c r="B939" s="12">
        <v>162</v>
      </c>
      <c r="C939" s="12" t="s">
        <v>8221</v>
      </c>
      <c r="D939" s="12">
        <v>4</v>
      </c>
    </row>
    <row r="940" spans="1:4" x14ac:dyDescent="0.2">
      <c r="A940" s="12" t="s">
        <v>8219</v>
      </c>
      <c r="B940" s="12">
        <v>479</v>
      </c>
      <c r="C940" s="12" t="s">
        <v>8221</v>
      </c>
      <c r="D940" s="12">
        <v>12</v>
      </c>
    </row>
    <row r="941" spans="1:4" x14ac:dyDescent="0.2">
      <c r="A941" s="12" t="s">
        <v>8219</v>
      </c>
      <c r="B941" s="12">
        <v>426</v>
      </c>
      <c r="C941" s="12" t="s">
        <v>8221</v>
      </c>
      <c r="D941" s="12">
        <v>0</v>
      </c>
    </row>
    <row r="942" spans="1:4" x14ac:dyDescent="0.2">
      <c r="A942" s="12" t="s">
        <v>8219</v>
      </c>
      <c r="B942" s="12">
        <v>450</v>
      </c>
      <c r="C942" s="12" t="s">
        <v>8221</v>
      </c>
      <c r="D942" s="12">
        <v>33</v>
      </c>
    </row>
    <row r="943" spans="1:4" x14ac:dyDescent="0.2">
      <c r="A943" s="12" t="s">
        <v>8219</v>
      </c>
      <c r="B943" s="12">
        <v>1780</v>
      </c>
      <c r="C943" s="12" t="s">
        <v>8221</v>
      </c>
      <c r="D943" s="12">
        <v>0</v>
      </c>
    </row>
    <row r="944" spans="1:4" x14ac:dyDescent="0.2">
      <c r="A944" s="12" t="s">
        <v>8219</v>
      </c>
      <c r="B944" s="12">
        <v>122</v>
      </c>
      <c r="C944" s="12" t="s">
        <v>8221</v>
      </c>
      <c r="D944" s="12">
        <v>4</v>
      </c>
    </row>
    <row r="945" spans="1:4" x14ac:dyDescent="0.2">
      <c r="A945" s="12" t="s">
        <v>8219</v>
      </c>
      <c r="B945" s="12">
        <v>95</v>
      </c>
      <c r="C945" s="12" t="s">
        <v>8221</v>
      </c>
      <c r="D945" s="12">
        <v>0</v>
      </c>
    </row>
    <row r="946" spans="1:4" x14ac:dyDescent="0.2">
      <c r="A946" s="12" t="s">
        <v>8219</v>
      </c>
      <c r="B946" s="12">
        <v>325</v>
      </c>
      <c r="C946" s="12" t="s">
        <v>8221</v>
      </c>
      <c r="D946" s="12">
        <v>11</v>
      </c>
    </row>
    <row r="947" spans="1:4" x14ac:dyDescent="0.2">
      <c r="A947" s="12" t="s">
        <v>8219</v>
      </c>
      <c r="B947" s="12">
        <v>353</v>
      </c>
      <c r="C947" s="12" t="s">
        <v>8221</v>
      </c>
      <c r="D947" s="12">
        <v>1</v>
      </c>
    </row>
    <row r="948" spans="1:4" x14ac:dyDescent="0.2">
      <c r="A948" s="12" t="s">
        <v>8219</v>
      </c>
      <c r="B948" s="12">
        <v>105</v>
      </c>
      <c r="C948" s="12" t="s">
        <v>8221</v>
      </c>
      <c r="D948" s="12">
        <v>5</v>
      </c>
    </row>
    <row r="949" spans="1:4" x14ac:dyDescent="0.2">
      <c r="A949" s="12" t="s">
        <v>8219</v>
      </c>
      <c r="B949" s="12">
        <v>729</v>
      </c>
      <c r="C949" s="12" t="s">
        <v>8221</v>
      </c>
      <c r="D949" s="12">
        <v>0</v>
      </c>
    </row>
    <row r="950" spans="1:4" x14ac:dyDescent="0.2">
      <c r="A950" s="12" t="s">
        <v>8219</v>
      </c>
      <c r="B950" s="12">
        <v>454</v>
      </c>
      <c r="C950" s="12" t="s">
        <v>8221</v>
      </c>
      <c r="D950" s="12">
        <v>1</v>
      </c>
    </row>
    <row r="951" spans="1:4" x14ac:dyDescent="0.2">
      <c r="A951" s="12" t="s">
        <v>8219</v>
      </c>
      <c r="B951" s="12">
        <v>539</v>
      </c>
      <c r="C951" s="12" t="s">
        <v>8221</v>
      </c>
      <c r="D951" s="12">
        <v>1</v>
      </c>
    </row>
    <row r="952" spans="1:4" x14ac:dyDescent="0.2">
      <c r="A952" s="12" t="s">
        <v>8219</v>
      </c>
      <c r="B952" s="12">
        <v>79</v>
      </c>
      <c r="C952" s="12" t="s">
        <v>8221</v>
      </c>
      <c r="D952" s="12">
        <v>6</v>
      </c>
    </row>
    <row r="953" spans="1:4" x14ac:dyDescent="0.2">
      <c r="A953" s="12" t="s">
        <v>8219</v>
      </c>
      <c r="B953" s="12">
        <v>94</v>
      </c>
      <c r="C953" s="12" t="s">
        <v>8221</v>
      </c>
      <c r="D953" s="12">
        <v>8</v>
      </c>
    </row>
    <row r="954" spans="1:4" x14ac:dyDescent="0.2">
      <c r="A954" s="12" t="s">
        <v>8219</v>
      </c>
      <c r="B954" s="12">
        <v>625</v>
      </c>
      <c r="C954" s="12" t="s">
        <v>8221</v>
      </c>
      <c r="D954" s="12">
        <v>1</v>
      </c>
    </row>
    <row r="955" spans="1:4" x14ac:dyDescent="0.2">
      <c r="A955" s="12" t="s">
        <v>8219</v>
      </c>
      <c r="B955" s="12">
        <v>508</v>
      </c>
      <c r="C955" s="12" t="s">
        <v>8221</v>
      </c>
      <c r="D955" s="12">
        <v>0</v>
      </c>
    </row>
    <row r="956" spans="1:4" x14ac:dyDescent="0.2">
      <c r="A956" s="12" t="s">
        <v>8219</v>
      </c>
      <c r="B956" s="12">
        <v>531</v>
      </c>
      <c r="C956" s="12" t="s">
        <v>8221</v>
      </c>
      <c r="D956" s="12">
        <v>2</v>
      </c>
    </row>
    <row r="957" spans="1:4" x14ac:dyDescent="0.2">
      <c r="A957" s="12" t="s">
        <v>8219</v>
      </c>
      <c r="B957" s="12">
        <v>158</v>
      </c>
      <c r="C957" s="12" t="s">
        <v>8221</v>
      </c>
      <c r="D957" s="12">
        <v>1</v>
      </c>
    </row>
    <row r="958" spans="1:4" x14ac:dyDescent="0.2">
      <c r="A958" s="12" t="s">
        <v>8219</v>
      </c>
      <c r="B958" s="12">
        <v>508</v>
      </c>
      <c r="C958" s="12" t="s">
        <v>8221</v>
      </c>
      <c r="D958" s="12">
        <v>0</v>
      </c>
    </row>
    <row r="959" spans="1:4" x14ac:dyDescent="0.2">
      <c r="A959" s="12" t="s">
        <v>8219</v>
      </c>
      <c r="B959" s="12">
        <v>644</v>
      </c>
      <c r="C959" s="12" t="s">
        <v>8221</v>
      </c>
      <c r="D959" s="12">
        <v>1</v>
      </c>
    </row>
    <row r="960" spans="1:4" x14ac:dyDescent="0.2">
      <c r="A960" s="12" t="s">
        <v>8219</v>
      </c>
      <c r="B960" s="12">
        <v>848</v>
      </c>
      <c r="C960" s="12" t="s">
        <v>8221</v>
      </c>
      <c r="D960" s="12">
        <v>19</v>
      </c>
    </row>
    <row r="961" spans="1:4" x14ac:dyDescent="0.2">
      <c r="A961" s="12" t="s">
        <v>8219</v>
      </c>
      <c r="B961" s="12">
        <v>429</v>
      </c>
      <c r="C961" s="12" t="s">
        <v>8221</v>
      </c>
      <c r="D961" s="12">
        <v>27</v>
      </c>
    </row>
    <row r="962" spans="1:4" x14ac:dyDescent="0.2">
      <c r="A962" s="12" t="s">
        <v>8219</v>
      </c>
      <c r="B962" s="12">
        <v>204</v>
      </c>
      <c r="C962" s="12" t="s">
        <v>8221</v>
      </c>
      <c r="D962" s="12">
        <v>7</v>
      </c>
    </row>
    <row r="963" spans="1:4" x14ac:dyDescent="0.2">
      <c r="A963" s="12" t="s">
        <v>8219</v>
      </c>
      <c r="B963" s="12">
        <v>379</v>
      </c>
      <c r="C963" s="12" t="s">
        <v>8221</v>
      </c>
      <c r="D963" s="12">
        <v>14</v>
      </c>
    </row>
    <row r="964" spans="1:4" x14ac:dyDescent="0.2">
      <c r="A964" s="12" t="s">
        <v>8219</v>
      </c>
      <c r="B964" s="12">
        <v>271</v>
      </c>
      <c r="C964" s="12" t="s">
        <v>8221</v>
      </c>
      <c r="D964" s="12">
        <v>5</v>
      </c>
    </row>
    <row r="965" spans="1:4" x14ac:dyDescent="0.2">
      <c r="A965" s="12" t="s">
        <v>8219</v>
      </c>
      <c r="B965" s="12">
        <v>120</v>
      </c>
      <c r="C965" s="12" t="s">
        <v>8221</v>
      </c>
      <c r="D965" s="12">
        <v>30</v>
      </c>
    </row>
    <row r="966" spans="1:4" x14ac:dyDescent="0.2">
      <c r="A966" s="12" t="s">
        <v>8219</v>
      </c>
      <c r="B966" s="12">
        <v>140</v>
      </c>
      <c r="C966" s="12" t="s">
        <v>8221</v>
      </c>
      <c r="D966" s="12">
        <v>1</v>
      </c>
    </row>
    <row r="967" spans="1:4" x14ac:dyDescent="0.2">
      <c r="A967" s="12" t="s">
        <v>8219</v>
      </c>
      <c r="B967" s="12">
        <v>193</v>
      </c>
      <c r="C967" s="12" t="s">
        <v>8221</v>
      </c>
      <c r="D967" s="12">
        <v>0</v>
      </c>
    </row>
    <row r="968" spans="1:4" x14ac:dyDescent="0.2">
      <c r="A968" s="12" t="s">
        <v>8219</v>
      </c>
      <c r="B968" s="12">
        <v>180</v>
      </c>
      <c r="C968" s="12" t="s">
        <v>8221</v>
      </c>
      <c r="D968" s="12">
        <v>60</v>
      </c>
    </row>
    <row r="969" spans="1:4" x14ac:dyDescent="0.2">
      <c r="A969" s="12" t="s">
        <v>8219</v>
      </c>
      <c r="B969" s="12">
        <v>263</v>
      </c>
      <c r="C969" s="12" t="s">
        <v>8221</v>
      </c>
      <c r="D969" s="12">
        <v>84</v>
      </c>
    </row>
    <row r="970" spans="1:4" x14ac:dyDescent="0.2">
      <c r="A970" s="12" t="s">
        <v>8219</v>
      </c>
      <c r="B970" s="12">
        <v>217</v>
      </c>
      <c r="C970" s="12" t="s">
        <v>8221</v>
      </c>
      <c r="D970" s="12">
        <v>47</v>
      </c>
    </row>
    <row r="971" spans="1:4" x14ac:dyDescent="0.2">
      <c r="A971" s="12" t="s">
        <v>8219</v>
      </c>
      <c r="B971" s="12">
        <v>443</v>
      </c>
      <c r="C971" s="12" t="s">
        <v>8221</v>
      </c>
      <c r="D971" s="12">
        <v>66</v>
      </c>
    </row>
    <row r="972" spans="1:4" x14ac:dyDescent="0.2">
      <c r="A972" s="12" t="s">
        <v>8219</v>
      </c>
      <c r="B972" s="12">
        <v>1373</v>
      </c>
      <c r="C972" s="12" t="s">
        <v>8221</v>
      </c>
      <c r="D972" s="12">
        <v>171</v>
      </c>
    </row>
    <row r="973" spans="1:4" x14ac:dyDescent="0.2">
      <c r="A973" s="12" t="s">
        <v>8219</v>
      </c>
      <c r="B973" s="12">
        <v>742</v>
      </c>
      <c r="C973" s="12" t="s">
        <v>8221</v>
      </c>
      <c r="D973" s="12">
        <v>29</v>
      </c>
    </row>
    <row r="974" spans="1:4" x14ac:dyDescent="0.2">
      <c r="A974" s="12" t="s">
        <v>8219</v>
      </c>
      <c r="B974" s="12">
        <v>170</v>
      </c>
      <c r="C974" s="12" t="s">
        <v>8221</v>
      </c>
      <c r="D974" s="12">
        <v>9</v>
      </c>
    </row>
    <row r="975" spans="1:4" x14ac:dyDescent="0.2">
      <c r="A975" s="12" t="s">
        <v>8219</v>
      </c>
      <c r="B975" s="12">
        <v>242</v>
      </c>
      <c r="C975" s="12" t="s">
        <v>8221</v>
      </c>
      <c r="D975" s="12">
        <v>27</v>
      </c>
    </row>
    <row r="976" spans="1:4" x14ac:dyDescent="0.2">
      <c r="A976" s="12" t="s">
        <v>8219</v>
      </c>
      <c r="B976" s="12">
        <v>541</v>
      </c>
      <c r="C976" s="12" t="s">
        <v>8221</v>
      </c>
      <c r="D976" s="12">
        <v>2</v>
      </c>
    </row>
    <row r="977" spans="1:4" x14ac:dyDescent="0.2">
      <c r="A977" s="12" t="s">
        <v>8219</v>
      </c>
      <c r="B977" s="12">
        <v>121</v>
      </c>
      <c r="C977" s="12" t="s">
        <v>8221</v>
      </c>
      <c r="D977" s="12">
        <v>3</v>
      </c>
    </row>
    <row r="978" spans="1:4" x14ac:dyDescent="0.2">
      <c r="A978" s="12" t="s">
        <v>8219</v>
      </c>
      <c r="B978" s="12">
        <v>621</v>
      </c>
      <c r="C978" s="12" t="s">
        <v>8221</v>
      </c>
      <c r="D978" s="12">
        <v>4</v>
      </c>
    </row>
    <row r="979" spans="1:4" x14ac:dyDescent="0.2">
      <c r="A979" s="12" t="s">
        <v>8219</v>
      </c>
      <c r="B979" s="12">
        <v>101</v>
      </c>
      <c r="C979" s="12" t="s">
        <v>8221</v>
      </c>
      <c r="D979" s="12">
        <v>2</v>
      </c>
    </row>
    <row r="980" spans="1:4" x14ac:dyDescent="0.2">
      <c r="A980" s="12" t="s">
        <v>8219</v>
      </c>
      <c r="B980" s="12">
        <v>554</v>
      </c>
      <c r="C980" s="12" t="s">
        <v>8221</v>
      </c>
      <c r="D980" s="12">
        <v>20</v>
      </c>
    </row>
    <row r="981" spans="1:4" x14ac:dyDescent="0.2">
      <c r="A981" s="12" t="s">
        <v>8219</v>
      </c>
      <c r="B981" s="12">
        <v>666</v>
      </c>
      <c r="C981" s="12" t="s">
        <v>8221</v>
      </c>
      <c r="D981" s="12">
        <v>3</v>
      </c>
    </row>
    <row r="982" spans="1:4" x14ac:dyDescent="0.2">
      <c r="A982" s="12" t="s">
        <v>8219</v>
      </c>
      <c r="B982" s="12">
        <v>410</v>
      </c>
      <c r="C982" s="12" t="s">
        <v>8221</v>
      </c>
      <c r="D982" s="12">
        <v>4</v>
      </c>
    </row>
    <row r="983" spans="1:4" x14ac:dyDescent="0.2">
      <c r="A983" s="12" t="s">
        <v>8219</v>
      </c>
      <c r="B983" s="12">
        <v>375</v>
      </c>
      <c r="C983" s="12" t="s">
        <v>8221</v>
      </c>
      <c r="D983" s="12">
        <v>1</v>
      </c>
    </row>
    <row r="984" spans="1:4" x14ac:dyDescent="0.2">
      <c r="A984" s="12" t="s">
        <v>8219</v>
      </c>
      <c r="B984" s="12">
        <v>1364</v>
      </c>
      <c r="C984" s="12" t="s">
        <v>8221</v>
      </c>
      <c r="D984" s="12">
        <v>0</v>
      </c>
    </row>
    <row r="985" spans="1:4" x14ac:dyDescent="0.2">
      <c r="A985" s="12" t="s">
        <v>8219</v>
      </c>
      <c r="B985" s="12">
        <v>35</v>
      </c>
      <c r="C985" s="12" t="s">
        <v>8221</v>
      </c>
      <c r="D985" s="12">
        <v>0</v>
      </c>
    </row>
    <row r="986" spans="1:4" x14ac:dyDescent="0.2">
      <c r="A986" s="12" t="s">
        <v>8219</v>
      </c>
      <c r="B986" s="12">
        <v>203</v>
      </c>
      <c r="C986" s="12" t="s">
        <v>8221</v>
      </c>
      <c r="D986" s="12">
        <v>14</v>
      </c>
    </row>
    <row r="987" spans="1:4" x14ac:dyDescent="0.2">
      <c r="A987" s="12" t="s">
        <v>8219</v>
      </c>
      <c r="B987" s="12">
        <v>49</v>
      </c>
      <c r="C987" s="12" t="s">
        <v>8221</v>
      </c>
      <c r="D987" s="12">
        <v>1</v>
      </c>
    </row>
    <row r="988" spans="1:4" x14ac:dyDescent="0.2">
      <c r="A988" s="12" t="s">
        <v>8219</v>
      </c>
      <c r="B988" s="12">
        <v>5812</v>
      </c>
      <c r="C988" s="12" t="s">
        <v>8221</v>
      </c>
      <c r="D988" s="12">
        <v>118</v>
      </c>
    </row>
    <row r="989" spans="1:4" x14ac:dyDescent="0.2">
      <c r="A989" s="12" t="s">
        <v>8219</v>
      </c>
      <c r="B989" s="12">
        <v>1556</v>
      </c>
      <c r="C989" s="12" t="s">
        <v>8221</v>
      </c>
      <c r="D989" s="12">
        <v>2</v>
      </c>
    </row>
    <row r="990" spans="1:4" x14ac:dyDescent="0.2">
      <c r="A990" s="12" t="s">
        <v>8219</v>
      </c>
      <c r="B990" s="12">
        <v>65</v>
      </c>
      <c r="C990" s="12" t="s">
        <v>8221</v>
      </c>
      <c r="D990" s="12">
        <v>1</v>
      </c>
    </row>
    <row r="991" spans="1:4" x14ac:dyDescent="0.2">
      <c r="A991" s="12" t="s">
        <v>8219</v>
      </c>
      <c r="B991" s="12">
        <v>10</v>
      </c>
      <c r="C991" s="12" t="s">
        <v>8221</v>
      </c>
      <c r="D991" s="12">
        <v>3</v>
      </c>
    </row>
    <row r="992" spans="1:4" x14ac:dyDescent="0.2">
      <c r="A992" s="12" t="s">
        <v>8219</v>
      </c>
      <c r="B992" s="12">
        <v>76</v>
      </c>
      <c r="C992" s="12" t="s">
        <v>8221</v>
      </c>
      <c r="D992" s="12">
        <v>1</v>
      </c>
    </row>
    <row r="993" spans="1:4" x14ac:dyDescent="0.2">
      <c r="A993" s="12" t="s">
        <v>8219</v>
      </c>
      <c r="B993" s="12">
        <v>263</v>
      </c>
      <c r="C993" s="12" t="s">
        <v>8221</v>
      </c>
      <c r="D993" s="12">
        <v>3</v>
      </c>
    </row>
    <row r="994" spans="1:4" x14ac:dyDescent="0.2">
      <c r="A994" s="12" t="s">
        <v>8219</v>
      </c>
      <c r="B994" s="12">
        <v>1530</v>
      </c>
      <c r="C994" s="12" t="s">
        <v>8221</v>
      </c>
      <c r="D994" s="12">
        <v>38</v>
      </c>
    </row>
    <row r="995" spans="1:4" x14ac:dyDescent="0.2">
      <c r="A995" s="12" t="s">
        <v>8219</v>
      </c>
      <c r="B995" s="12">
        <v>278</v>
      </c>
      <c r="C995" s="12" t="s">
        <v>8221</v>
      </c>
      <c r="D995" s="12">
        <v>52</v>
      </c>
    </row>
    <row r="996" spans="1:4" x14ac:dyDescent="0.2">
      <c r="A996" s="12" t="s">
        <v>8219</v>
      </c>
      <c r="B996" s="12">
        <v>350</v>
      </c>
      <c r="C996" s="12" t="s">
        <v>8221</v>
      </c>
      <c r="D996" s="12">
        <v>2</v>
      </c>
    </row>
    <row r="997" spans="1:4" x14ac:dyDescent="0.2">
      <c r="A997" s="12" t="s">
        <v>8219</v>
      </c>
      <c r="B997" s="12">
        <v>470</v>
      </c>
      <c r="C997" s="12" t="s">
        <v>8221</v>
      </c>
      <c r="D997" s="12">
        <v>0</v>
      </c>
    </row>
    <row r="998" spans="1:4" x14ac:dyDescent="0.2">
      <c r="A998" s="12" t="s">
        <v>8219</v>
      </c>
      <c r="B998" s="12">
        <v>3</v>
      </c>
      <c r="C998" s="12" t="s">
        <v>8221</v>
      </c>
      <c r="D998" s="12">
        <v>4</v>
      </c>
    </row>
    <row r="999" spans="1:4" x14ac:dyDescent="0.2">
      <c r="A999" s="12" t="s">
        <v>8219</v>
      </c>
      <c r="B999" s="12">
        <v>8200</v>
      </c>
      <c r="C999" s="12" t="s">
        <v>8221</v>
      </c>
      <c r="D999" s="12">
        <v>4</v>
      </c>
    </row>
    <row r="1000" spans="1:4" x14ac:dyDescent="0.2">
      <c r="A1000" s="12" t="s">
        <v>8219</v>
      </c>
      <c r="B1000" s="12">
        <v>8359</v>
      </c>
      <c r="C1000" s="12" t="s">
        <v>8221</v>
      </c>
      <c r="D1000" s="12">
        <v>18</v>
      </c>
    </row>
    <row r="1001" spans="1:4" x14ac:dyDescent="0.2">
      <c r="A1001" s="12" t="s">
        <v>8219</v>
      </c>
      <c r="B1001" s="12">
        <v>188</v>
      </c>
      <c r="C1001" s="12" t="s">
        <v>8221</v>
      </c>
      <c r="D1001" s="12">
        <v>0</v>
      </c>
    </row>
    <row r="1002" spans="1:4" x14ac:dyDescent="0.2">
      <c r="A1002" s="12" t="s">
        <v>8219</v>
      </c>
      <c r="B1002" s="12">
        <v>48</v>
      </c>
      <c r="C1002" s="12" t="s">
        <v>8221</v>
      </c>
      <c r="D1002" s="12">
        <v>22</v>
      </c>
    </row>
    <row r="1003" spans="1:4" x14ac:dyDescent="0.2">
      <c r="A1003" s="12" t="s">
        <v>8219</v>
      </c>
      <c r="B1003" s="12">
        <v>607</v>
      </c>
      <c r="C1003" s="12" t="s">
        <v>8221</v>
      </c>
      <c r="D1003" s="12">
        <v>49</v>
      </c>
    </row>
    <row r="1004" spans="1:4" x14ac:dyDescent="0.2">
      <c r="A1004" s="12" t="s">
        <v>8219</v>
      </c>
      <c r="B1004" s="12">
        <v>50</v>
      </c>
      <c r="C1004" s="12" t="s">
        <v>8221</v>
      </c>
      <c r="D1004" s="12">
        <v>19</v>
      </c>
    </row>
    <row r="1005" spans="1:4" x14ac:dyDescent="0.2">
      <c r="A1005" s="12" t="s">
        <v>8219</v>
      </c>
      <c r="B1005" s="12">
        <v>55</v>
      </c>
      <c r="C1005" s="12" t="s">
        <v>8221</v>
      </c>
      <c r="D1005" s="12">
        <v>4</v>
      </c>
    </row>
    <row r="1006" spans="1:4" x14ac:dyDescent="0.2">
      <c r="A1006" s="12" t="s">
        <v>8219</v>
      </c>
      <c r="B1006" s="12">
        <v>38</v>
      </c>
      <c r="C1006" s="12" t="s">
        <v>8221</v>
      </c>
      <c r="D1006" s="12">
        <v>4</v>
      </c>
    </row>
    <row r="1007" spans="1:4" x14ac:dyDescent="0.2">
      <c r="A1007" s="12" t="s">
        <v>8219</v>
      </c>
      <c r="B1007" s="12">
        <v>25</v>
      </c>
      <c r="C1007" s="12" t="s">
        <v>8221</v>
      </c>
      <c r="D1007" s="12">
        <v>2</v>
      </c>
    </row>
    <row r="1008" spans="1:4" x14ac:dyDescent="0.2">
      <c r="A1008" s="12" t="s">
        <v>8219</v>
      </c>
      <c r="B1008" s="12">
        <v>46</v>
      </c>
      <c r="C1008" s="12" t="s">
        <v>8221</v>
      </c>
      <c r="D1008" s="12">
        <v>0</v>
      </c>
    </row>
    <row r="1009" spans="1:4" x14ac:dyDescent="0.2">
      <c r="A1009" s="12" t="s">
        <v>8219</v>
      </c>
      <c r="B1009" s="12">
        <v>83</v>
      </c>
      <c r="C1009" s="12" t="s">
        <v>8221</v>
      </c>
      <c r="D1009" s="12">
        <v>0</v>
      </c>
    </row>
    <row r="1010" spans="1:4" x14ac:dyDescent="0.2">
      <c r="A1010" s="12" t="s">
        <v>8219</v>
      </c>
      <c r="B1010" s="12">
        <v>35</v>
      </c>
      <c r="C1010" s="12" t="s">
        <v>8221</v>
      </c>
      <c r="D1010" s="12">
        <v>14</v>
      </c>
    </row>
    <row r="1011" spans="1:4" x14ac:dyDescent="0.2">
      <c r="A1011" s="12" t="s">
        <v>8219</v>
      </c>
      <c r="B1011" s="12">
        <v>25</v>
      </c>
      <c r="C1011" s="12" t="s">
        <v>8221</v>
      </c>
      <c r="D1011" s="12">
        <v>8</v>
      </c>
    </row>
    <row r="1012" spans="1:4" x14ac:dyDescent="0.2">
      <c r="A1012" s="12" t="s">
        <v>8219</v>
      </c>
      <c r="B1012" s="12">
        <v>75</v>
      </c>
      <c r="C1012" s="12" t="s">
        <v>8221</v>
      </c>
      <c r="D1012" s="12">
        <v>0</v>
      </c>
    </row>
    <row r="1013" spans="1:4" x14ac:dyDescent="0.2">
      <c r="A1013" s="12" t="s">
        <v>8219</v>
      </c>
      <c r="B1013" s="12">
        <v>62</v>
      </c>
      <c r="C1013" s="12" t="s">
        <v>8221</v>
      </c>
      <c r="D1013" s="12">
        <v>15</v>
      </c>
    </row>
    <row r="1014" spans="1:4" x14ac:dyDescent="0.2">
      <c r="A1014" s="12" t="s">
        <v>8219</v>
      </c>
      <c r="B1014" s="12">
        <v>160</v>
      </c>
      <c r="C1014" s="12" t="s">
        <v>8221</v>
      </c>
      <c r="D1014" s="12">
        <v>33</v>
      </c>
    </row>
    <row r="1015" spans="1:4" x14ac:dyDescent="0.2">
      <c r="A1015" s="12" t="s">
        <v>8219</v>
      </c>
      <c r="B1015" s="12">
        <v>246</v>
      </c>
      <c r="C1015" s="12" t="s">
        <v>8221</v>
      </c>
      <c r="D1015" s="12">
        <v>2</v>
      </c>
    </row>
    <row r="1016" spans="1:4" x14ac:dyDescent="0.2">
      <c r="A1016" s="12" t="s">
        <v>8219</v>
      </c>
      <c r="B1016" s="12">
        <v>55</v>
      </c>
      <c r="C1016" s="12" t="s">
        <v>8221</v>
      </c>
      <c r="D1016" s="12">
        <v>6</v>
      </c>
    </row>
    <row r="1017" spans="1:4" x14ac:dyDescent="0.2">
      <c r="A1017" s="12" t="s">
        <v>8219</v>
      </c>
      <c r="B1017" s="12">
        <v>23</v>
      </c>
      <c r="C1017" s="12" t="s">
        <v>8221</v>
      </c>
      <c r="D1017" s="12">
        <v>2</v>
      </c>
    </row>
    <row r="1018" spans="1:4" x14ac:dyDescent="0.2">
      <c r="A1018" s="12" t="s">
        <v>8219</v>
      </c>
      <c r="B1018" s="12">
        <v>72</v>
      </c>
      <c r="C1018" s="12" t="s">
        <v>8221</v>
      </c>
      <c r="D1018" s="12">
        <v>0</v>
      </c>
    </row>
    <row r="1019" spans="1:4" x14ac:dyDescent="0.2">
      <c r="A1019" s="12" t="s">
        <v>8219</v>
      </c>
      <c r="B1019" s="12">
        <v>22</v>
      </c>
      <c r="C1019" s="12" t="s">
        <v>8221</v>
      </c>
      <c r="D1019" s="12">
        <v>4</v>
      </c>
    </row>
    <row r="1020" spans="1:4" x14ac:dyDescent="0.2">
      <c r="A1020" s="12" t="s">
        <v>8219</v>
      </c>
      <c r="B1020" s="12">
        <v>14</v>
      </c>
      <c r="C1020" s="12" t="s">
        <v>8221</v>
      </c>
      <c r="D1020" s="12">
        <v>1</v>
      </c>
    </row>
    <row r="1021" spans="1:4" x14ac:dyDescent="0.2">
      <c r="A1021" s="12" t="s">
        <v>8219</v>
      </c>
      <c r="B1021" s="12">
        <v>38</v>
      </c>
      <c r="C1021" s="12" t="s">
        <v>8221</v>
      </c>
      <c r="D1021" s="12">
        <v>3</v>
      </c>
    </row>
    <row r="1022" spans="1:4" x14ac:dyDescent="0.2">
      <c r="A1022" s="12" t="s">
        <v>8219</v>
      </c>
      <c r="B1022" s="12">
        <v>32</v>
      </c>
      <c r="C1022" s="12" t="s">
        <v>8221</v>
      </c>
      <c r="D1022" s="12">
        <v>4</v>
      </c>
    </row>
    <row r="1023" spans="1:4" x14ac:dyDescent="0.2">
      <c r="A1023" s="12" t="s">
        <v>8219</v>
      </c>
      <c r="B1023" s="12">
        <v>63</v>
      </c>
      <c r="C1023" s="12" t="s">
        <v>8221</v>
      </c>
      <c r="D1023" s="12">
        <v>0</v>
      </c>
    </row>
    <row r="1024" spans="1:4" x14ac:dyDescent="0.2">
      <c r="A1024" s="12" t="s">
        <v>8219</v>
      </c>
      <c r="B1024" s="12">
        <v>27</v>
      </c>
      <c r="C1024" s="12" t="s">
        <v>8221</v>
      </c>
      <c r="D1024" s="12">
        <v>4</v>
      </c>
    </row>
    <row r="1025" spans="1:4" x14ac:dyDescent="0.2">
      <c r="A1025" s="12" t="s">
        <v>8219</v>
      </c>
      <c r="B1025" s="12">
        <v>44</v>
      </c>
      <c r="C1025" s="12" t="s">
        <v>8221</v>
      </c>
      <c r="D1025" s="12">
        <v>3</v>
      </c>
    </row>
    <row r="1026" spans="1:4" x14ac:dyDescent="0.2">
      <c r="A1026" s="12" t="s">
        <v>8219</v>
      </c>
      <c r="B1026" s="12">
        <v>38</v>
      </c>
      <c r="C1026" s="12" t="s">
        <v>8221</v>
      </c>
      <c r="D1026" s="12">
        <v>34</v>
      </c>
    </row>
    <row r="1027" spans="1:4" x14ac:dyDescent="0.2">
      <c r="A1027" s="12" t="s">
        <v>8219</v>
      </c>
      <c r="B1027" s="12">
        <v>115</v>
      </c>
      <c r="C1027" s="12" t="s">
        <v>8221</v>
      </c>
      <c r="D1027" s="12">
        <v>2</v>
      </c>
    </row>
    <row r="1028" spans="1:4" x14ac:dyDescent="0.2">
      <c r="A1028" s="12" t="s">
        <v>8219</v>
      </c>
      <c r="B1028" s="12">
        <v>37</v>
      </c>
      <c r="C1028" s="12" t="s">
        <v>8221</v>
      </c>
      <c r="D1028" s="12">
        <v>33</v>
      </c>
    </row>
    <row r="1029" spans="1:4" x14ac:dyDescent="0.2">
      <c r="A1029" s="12" t="s">
        <v>8219</v>
      </c>
      <c r="B1029" s="12">
        <v>99</v>
      </c>
      <c r="C1029" s="12" t="s">
        <v>8221</v>
      </c>
      <c r="D1029" s="12">
        <v>0</v>
      </c>
    </row>
    <row r="1030" spans="1:4" x14ac:dyDescent="0.2">
      <c r="A1030" s="12" t="s">
        <v>8219</v>
      </c>
      <c r="B1030" s="12">
        <v>44</v>
      </c>
      <c r="C1030" s="12" t="s">
        <v>8221</v>
      </c>
      <c r="D1030" s="12">
        <v>0</v>
      </c>
    </row>
    <row r="1031" spans="1:4" x14ac:dyDescent="0.2">
      <c r="A1031" s="12" t="s">
        <v>8219</v>
      </c>
      <c r="B1031" s="12">
        <v>58</v>
      </c>
      <c r="C1031" s="12" t="s">
        <v>8221</v>
      </c>
      <c r="D1031" s="12">
        <v>1</v>
      </c>
    </row>
    <row r="1032" spans="1:4" x14ac:dyDescent="0.2">
      <c r="A1032" s="12" t="s">
        <v>8219</v>
      </c>
      <c r="B1032" s="12">
        <v>191</v>
      </c>
      <c r="C1032" s="12" t="s">
        <v>8221</v>
      </c>
      <c r="D1032" s="12">
        <v>13</v>
      </c>
    </row>
    <row r="1033" spans="1:4" x14ac:dyDescent="0.2">
      <c r="A1033" s="12" t="s">
        <v>8219</v>
      </c>
      <c r="B1033" s="12">
        <v>40</v>
      </c>
      <c r="C1033" s="12" t="s">
        <v>8221</v>
      </c>
      <c r="D1033" s="12">
        <v>2</v>
      </c>
    </row>
    <row r="1034" spans="1:4" x14ac:dyDescent="0.2">
      <c r="A1034" s="12" t="s">
        <v>8219</v>
      </c>
      <c r="B1034" s="12">
        <v>38</v>
      </c>
      <c r="C1034" s="12" t="s">
        <v>8221</v>
      </c>
      <c r="D1034" s="12">
        <v>36</v>
      </c>
    </row>
    <row r="1035" spans="1:4" x14ac:dyDescent="0.2">
      <c r="A1035" s="12" t="s">
        <v>8219</v>
      </c>
      <c r="B1035" s="12">
        <v>39</v>
      </c>
      <c r="C1035" s="12" t="s">
        <v>8221</v>
      </c>
      <c r="D1035" s="12">
        <v>1</v>
      </c>
    </row>
    <row r="1036" spans="1:4" x14ac:dyDescent="0.2">
      <c r="A1036" s="12" t="s">
        <v>8219</v>
      </c>
      <c r="B1036" s="12">
        <v>11</v>
      </c>
      <c r="C1036" s="12" t="s">
        <v>8221</v>
      </c>
      <c r="D1036" s="12">
        <v>15</v>
      </c>
    </row>
    <row r="1037" spans="1:4" x14ac:dyDescent="0.2">
      <c r="A1037" s="12" t="s">
        <v>8219</v>
      </c>
      <c r="B1037" s="12">
        <v>107</v>
      </c>
      <c r="C1037" s="12" t="s">
        <v>8221</v>
      </c>
      <c r="D1037" s="12">
        <v>1</v>
      </c>
    </row>
    <row r="1038" spans="1:4" x14ac:dyDescent="0.2">
      <c r="A1038" s="12" t="s">
        <v>8219</v>
      </c>
      <c r="B1038" s="12">
        <v>147</v>
      </c>
      <c r="C1038" s="12" t="s">
        <v>8221</v>
      </c>
      <c r="D1038" s="12">
        <v>0</v>
      </c>
    </row>
    <row r="1039" spans="1:4" x14ac:dyDescent="0.2">
      <c r="A1039" s="12" t="s">
        <v>8219</v>
      </c>
      <c r="B1039" s="12">
        <v>36</v>
      </c>
      <c r="C1039" s="12" t="s">
        <v>8221</v>
      </c>
      <c r="D1039" s="12">
        <v>1</v>
      </c>
    </row>
    <row r="1040" spans="1:4" x14ac:dyDescent="0.2">
      <c r="A1040" s="12" t="s">
        <v>8219</v>
      </c>
      <c r="B1040" s="12">
        <v>92</v>
      </c>
      <c r="C1040" s="12" t="s">
        <v>8221</v>
      </c>
      <c r="D1040" s="12">
        <v>0</v>
      </c>
    </row>
    <row r="1041" spans="1:4" x14ac:dyDescent="0.2">
      <c r="A1041" s="12" t="s">
        <v>8219</v>
      </c>
      <c r="B1041" s="12">
        <v>35</v>
      </c>
      <c r="C1041" s="12" t="s">
        <v>8221</v>
      </c>
      <c r="D1041" s="12">
        <v>0</v>
      </c>
    </row>
    <row r="1042" spans="1:4" x14ac:dyDescent="0.2">
      <c r="A1042" s="12" t="s">
        <v>8219</v>
      </c>
      <c r="B1042" s="12">
        <v>17</v>
      </c>
      <c r="C1042" s="12" t="s">
        <v>8221</v>
      </c>
      <c r="D1042" s="12">
        <v>1</v>
      </c>
    </row>
    <row r="1043" spans="1:4" x14ac:dyDescent="0.2">
      <c r="A1043" s="12" t="s">
        <v>8219</v>
      </c>
      <c r="B1043" s="12">
        <v>22</v>
      </c>
      <c r="C1043" s="12" t="s">
        <v>8221</v>
      </c>
      <c r="D1043" s="12">
        <v>39</v>
      </c>
    </row>
    <row r="1044" spans="1:4" x14ac:dyDescent="0.2">
      <c r="A1044" s="12" t="s">
        <v>8219</v>
      </c>
      <c r="B1044" s="12">
        <v>69</v>
      </c>
      <c r="C1044" s="12" t="s">
        <v>8221</v>
      </c>
      <c r="D1044" s="12">
        <v>0</v>
      </c>
    </row>
    <row r="1045" spans="1:4" x14ac:dyDescent="0.2">
      <c r="A1045" s="12" t="s">
        <v>8219</v>
      </c>
      <c r="B1045" s="12">
        <v>13</v>
      </c>
      <c r="C1045" s="12" t="s">
        <v>8221</v>
      </c>
      <c r="D1045" s="12">
        <v>0</v>
      </c>
    </row>
    <row r="1046" spans="1:4" x14ac:dyDescent="0.2">
      <c r="A1046" s="12" t="s">
        <v>8219</v>
      </c>
      <c r="B1046" s="12">
        <v>58</v>
      </c>
      <c r="C1046" s="12" t="s">
        <v>8221</v>
      </c>
      <c r="D1046" s="12">
        <v>3</v>
      </c>
    </row>
    <row r="1047" spans="1:4" x14ac:dyDescent="0.2">
      <c r="A1047" s="12" t="s">
        <v>8219</v>
      </c>
      <c r="B1047" s="12">
        <v>44</v>
      </c>
      <c r="C1047" s="12" t="s">
        <v>8221</v>
      </c>
      <c r="D1047" s="12">
        <v>1</v>
      </c>
    </row>
    <row r="1048" spans="1:4" x14ac:dyDescent="0.2">
      <c r="A1048" s="12" t="s">
        <v>8219</v>
      </c>
      <c r="B1048" s="12">
        <v>83</v>
      </c>
      <c r="C1048" s="12" t="s">
        <v>8221</v>
      </c>
      <c r="D1048" s="12">
        <v>13</v>
      </c>
    </row>
    <row r="1049" spans="1:4" x14ac:dyDescent="0.2">
      <c r="A1049" s="12" t="s">
        <v>8219</v>
      </c>
      <c r="B1049" s="12">
        <v>117</v>
      </c>
      <c r="C1049" s="12" t="s">
        <v>8221</v>
      </c>
      <c r="D1049" s="12">
        <v>0</v>
      </c>
    </row>
    <row r="1050" spans="1:4" x14ac:dyDescent="0.2">
      <c r="A1050" s="12" t="s">
        <v>8219</v>
      </c>
      <c r="B1050" s="12">
        <v>32</v>
      </c>
      <c r="C1050" s="12" t="s">
        <v>8221</v>
      </c>
      <c r="D1050" s="12">
        <v>6</v>
      </c>
    </row>
    <row r="1051" spans="1:4" x14ac:dyDescent="0.2">
      <c r="A1051" s="12" t="s">
        <v>8219</v>
      </c>
      <c r="B1051" s="12">
        <v>8</v>
      </c>
      <c r="C1051" s="12" t="s">
        <v>8221</v>
      </c>
      <c r="D1051" s="12">
        <v>0</v>
      </c>
    </row>
    <row r="1052" spans="1:4" x14ac:dyDescent="0.2">
      <c r="A1052" s="12" t="s">
        <v>8219</v>
      </c>
      <c r="B1052" s="12">
        <v>340</v>
      </c>
      <c r="C1052" s="12" t="s">
        <v>8221</v>
      </c>
      <c r="D1052" s="12">
        <v>14</v>
      </c>
    </row>
    <row r="1053" spans="1:4" x14ac:dyDescent="0.2">
      <c r="A1053" s="12" t="s">
        <v>8219</v>
      </c>
      <c r="B1053" s="12">
        <v>7</v>
      </c>
      <c r="C1053" s="12" t="s">
        <v>8221</v>
      </c>
      <c r="D1053" s="12">
        <v>5</v>
      </c>
    </row>
    <row r="1054" spans="1:4" x14ac:dyDescent="0.2">
      <c r="A1054" s="12" t="s">
        <v>8219</v>
      </c>
      <c r="B1054" s="12">
        <v>19</v>
      </c>
      <c r="C1054" s="12" t="s">
        <v>8221</v>
      </c>
      <c r="D1054" s="12">
        <v>6</v>
      </c>
    </row>
    <row r="1055" spans="1:4" x14ac:dyDescent="0.2">
      <c r="A1055" s="12" t="s">
        <v>8219</v>
      </c>
      <c r="B1055" s="12">
        <v>47</v>
      </c>
      <c r="C1055" s="12" t="s">
        <v>8221</v>
      </c>
      <c r="D1055" s="12">
        <v>15</v>
      </c>
    </row>
    <row r="1056" spans="1:4" x14ac:dyDescent="0.2">
      <c r="A1056" s="12" t="s">
        <v>8219</v>
      </c>
      <c r="B1056" s="12">
        <v>13</v>
      </c>
      <c r="C1056" s="12" t="s">
        <v>8221</v>
      </c>
      <c r="D1056" s="12">
        <v>0</v>
      </c>
    </row>
    <row r="1057" spans="1:4" x14ac:dyDescent="0.2">
      <c r="A1057" s="12" t="s">
        <v>8219</v>
      </c>
      <c r="B1057" s="12">
        <v>90</v>
      </c>
      <c r="C1057" s="12" t="s">
        <v>8221</v>
      </c>
      <c r="D1057" s="12">
        <v>1</v>
      </c>
    </row>
    <row r="1058" spans="1:4" x14ac:dyDescent="0.2">
      <c r="A1058" s="12" t="s">
        <v>8219</v>
      </c>
      <c r="B1058" s="12">
        <v>63</v>
      </c>
      <c r="C1058" s="12" t="s">
        <v>8221</v>
      </c>
      <c r="D1058" s="12">
        <v>9</v>
      </c>
    </row>
    <row r="1059" spans="1:4" x14ac:dyDescent="0.2">
      <c r="A1059" s="12" t="s">
        <v>8219</v>
      </c>
      <c r="B1059" s="12">
        <v>26</v>
      </c>
      <c r="C1059" s="12" t="s">
        <v>8221</v>
      </c>
      <c r="D1059" s="12">
        <v>3</v>
      </c>
    </row>
    <row r="1060" spans="1:4" x14ac:dyDescent="0.2">
      <c r="A1060" s="12" t="s">
        <v>8219</v>
      </c>
      <c r="B1060" s="12">
        <v>71</v>
      </c>
      <c r="C1060" s="12" t="s">
        <v>8221</v>
      </c>
      <c r="D1060" s="12">
        <v>3</v>
      </c>
    </row>
    <row r="1061" spans="1:4" x14ac:dyDescent="0.2">
      <c r="A1061" s="12" t="s">
        <v>8219</v>
      </c>
      <c r="B1061" s="12">
        <v>38</v>
      </c>
      <c r="C1061" s="12" t="s">
        <v>8221</v>
      </c>
      <c r="D1061" s="12">
        <v>1</v>
      </c>
    </row>
    <row r="1062" spans="1:4" x14ac:dyDescent="0.2">
      <c r="A1062" s="12" t="s">
        <v>8219</v>
      </c>
      <c r="B1062" s="12">
        <v>859</v>
      </c>
      <c r="C1062" s="12" t="s">
        <v>8221</v>
      </c>
      <c r="D1062" s="12">
        <v>3</v>
      </c>
    </row>
    <row r="1063" spans="1:4" x14ac:dyDescent="0.2">
      <c r="A1063" s="12" t="s">
        <v>8219</v>
      </c>
      <c r="B1063" s="12">
        <v>21</v>
      </c>
      <c r="C1063" s="12" t="s">
        <v>8221</v>
      </c>
      <c r="D1063" s="12">
        <v>0</v>
      </c>
    </row>
    <row r="1064" spans="1:4" x14ac:dyDescent="0.2">
      <c r="A1064" s="12" t="s">
        <v>8219</v>
      </c>
      <c r="B1064" s="12">
        <v>78</v>
      </c>
      <c r="C1064" s="12" t="s">
        <v>8221</v>
      </c>
      <c r="D1064" s="12">
        <v>2</v>
      </c>
    </row>
    <row r="1065" spans="1:4" x14ac:dyDescent="0.2">
      <c r="A1065" s="12" t="s">
        <v>8219</v>
      </c>
      <c r="B1065" s="12">
        <v>53</v>
      </c>
      <c r="C1065" s="12" t="s">
        <v>8221</v>
      </c>
      <c r="D1065" s="12">
        <v>10</v>
      </c>
    </row>
    <row r="1066" spans="1:4" x14ac:dyDescent="0.2">
      <c r="A1066" s="12" t="s">
        <v>8219</v>
      </c>
      <c r="B1066" s="12">
        <v>356</v>
      </c>
      <c r="C1066" s="12" t="s">
        <v>8221</v>
      </c>
      <c r="D1066" s="12">
        <v>60</v>
      </c>
    </row>
    <row r="1067" spans="1:4" x14ac:dyDescent="0.2">
      <c r="A1067" s="12" t="s">
        <v>8219</v>
      </c>
      <c r="B1067" s="12">
        <v>279</v>
      </c>
      <c r="C1067" s="12" t="s">
        <v>8221</v>
      </c>
      <c r="D1067" s="12">
        <v>5</v>
      </c>
    </row>
    <row r="1068" spans="1:4" x14ac:dyDescent="0.2">
      <c r="A1068" s="12" t="s">
        <v>8219</v>
      </c>
      <c r="B1068" s="12">
        <v>266</v>
      </c>
      <c r="C1068" s="12" t="s">
        <v>8221</v>
      </c>
      <c r="D1068" s="12">
        <v>9</v>
      </c>
    </row>
    <row r="1069" spans="1:4" x14ac:dyDescent="0.2">
      <c r="A1069" s="12" t="s">
        <v>8219</v>
      </c>
      <c r="B1069" s="12">
        <v>623</v>
      </c>
      <c r="C1069" s="12" t="s">
        <v>8221</v>
      </c>
      <c r="D1069" s="12">
        <v>13</v>
      </c>
    </row>
    <row r="1070" spans="1:4" x14ac:dyDescent="0.2">
      <c r="A1070" s="12" t="s">
        <v>8219</v>
      </c>
      <c r="B1070" s="12">
        <v>392</v>
      </c>
      <c r="C1070" s="12" t="s">
        <v>8221</v>
      </c>
      <c r="D1070" s="12">
        <v>0</v>
      </c>
    </row>
    <row r="1071" spans="1:4" x14ac:dyDescent="0.2">
      <c r="A1071" s="12" t="s">
        <v>8219</v>
      </c>
      <c r="B1071" s="12">
        <v>3562</v>
      </c>
      <c r="C1071" s="12" t="s">
        <v>8221</v>
      </c>
      <c r="D1071" s="12">
        <v>8</v>
      </c>
    </row>
    <row r="1072" spans="1:4" x14ac:dyDescent="0.2">
      <c r="A1072" s="12" t="s">
        <v>8219</v>
      </c>
      <c r="B1072" s="12">
        <v>514</v>
      </c>
      <c r="C1072" s="12" t="s">
        <v>8221</v>
      </c>
      <c r="D1072" s="12">
        <v>3</v>
      </c>
    </row>
    <row r="1073" spans="1:4" x14ac:dyDescent="0.2">
      <c r="A1073" s="12" t="s">
        <v>8219</v>
      </c>
      <c r="B1073" s="12">
        <v>88</v>
      </c>
      <c r="C1073" s="12" t="s">
        <v>8221</v>
      </c>
      <c r="D1073" s="12">
        <v>3</v>
      </c>
    </row>
    <row r="1074" spans="1:4" x14ac:dyDescent="0.2">
      <c r="A1074" s="12" t="s">
        <v>8219</v>
      </c>
      <c r="B1074" s="12">
        <v>537</v>
      </c>
      <c r="C1074" s="12" t="s">
        <v>8221</v>
      </c>
      <c r="D1074" s="12">
        <v>0</v>
      </c>
    </row>
    <row r="1075" spans="1:4" x14ac:dyDescent="0.2">
      <c r="A1075" s="12" t="s">
        <v>8219</v>
      </c>
      <c r="B1075" s="12">
        <v>25</v>
      </c>
      <c r="C1075" s="12" t="s">
        <v>8221</v>
      </c>
      <c r="D1075" s="12">
        <v>6</v>
      </c>
    </row>
    <row r="1076" spans="1:4" x14ac:dyDescent="0.2">
      <c r="A1076" s="12" t="s">
        <v>8219</v>
      </c>
      <c r="B1076" s="12">
        <v>3238</v>
      </c>
      <c r="C1076" s="12" t="s">
        <v>8221</v>
      </c>
      <c r="D1076" s="12">
        <v>4</v>
      </c>
    </row>
    <row r="1077" spans="1:4" x14ac:dyDescent="0.2">
      <c r="A1077" s="12" t="s">
        <v>8219</v>
      </c>
      <c r="B1077" s="12">
        <v>897</v>
      </c>
      <c r="C1077" s="12" t="s">
        <v>8221</v>
      </c>
      <c r="D1077" s="12">
        <v>1</v>
      </c>
    </row>
    <row r="1078" spans="1:4" x14ac:dyDescent="0.2">
      <c r="A1078" s="12" t="s">
        <v>8219</v>
      </c>
      <c r="B1078" s="12">
        <v>878</v>
      </c>
      <c r="C1078" s="12" t="s">
        <v>8221</v>
      </c>
      <c r="D1078" s="12">
        <v>29</v>
      </c>
    </row>
    <row r="1079" spans="1:4" x14ac:dyDescent="0.2">
      <c r="A1079" s="12" t="s">
        <v>8219</v>
      </c>
      <c r="B1079" s="12">
        <v>115</v>
      </c>
      <c r="C1079" s="12" t="s">
        <v>8221</v>
      </c>
      <c r="D1079" s="12">
        <v>0</v>
      </c>
    </row>
    <row r="1080" spans="1:4" x14ac:dyDescent="0.2">
      <c r="A1080" s="12" t="s">
        <v>8219</v>
      </c>
      <c r="B1080" s="12">
        <v>234</v>
      </c>
      <c r="C1080" s="12" t="s">
        <v>8221</v>
      </c>
      <c r="D1080" s="12">
        <v>4</v>
      </c>
    </row>
    <row r="1081" spans="1:4" x14ac:dyDescent="0.2">
      <c r="A1081" s="12" t="s">
        <v>8219</v>
      </c>
      <c r="B1081" s="12">
        <v>4330</v>
      </c>
      <c r="C1081" s="12" t="s">
        <v>8221</v>
      </c>
      <c r="D1081" s="12">
        <v>5</v>
      </c>
    </row>
    <row r="1082" spans="1:4" x14ac:dyDescent="0.2">
      <c r="A1082" s="12" t="s">
        <v>8219</v>
      </c>
      <c r="B1082" s="12">
        <v>651</v>
      </c>
      <c r="C1082" s="12" t="s">
        <v>8221</v>
      </c>
      <c r="D1082" s="12">
        <v>4</v>
      </c>
    </row>
    <row r="1083" spans="1:4" x14ac:dyDescent="0.2">
      <c r="A1083" s="12" t="s">
        <v>8219</v>
      </c>
      <c r="B1083" s="12">
        <v>251</v>
      </c>
      <c r="C1083" s="12" t="s">
        <v>8221</v>
      </c>
      <c r="D1083" s="12">
        <v>5</v>
      </c>
    </row>
    <row r="1084" spans="1:4" x14ac:dyDescent="0.2">
      <c r="A1084" s="12" t="s">
        <v>8219</v>
      </c>
      <c r="B1084" s="12">
        <v>263</v>
      </c>
      <c r="C1084" s="12" t="s">
        <v>8221</v>
      </c>
      <c r="D1084" s="12">
        <v>1</v>
      </c>
    </row>
    <row r="1085" spans="1:4" x14ac:dyDescent="0.2">
      <c r="A1085" s="12" t="s">
        <v>8219</v>
      </c>
      <c r="B1085" s="12">
        <v>28</v>
      </c>
      <c r="C1085" s="12" t="s">
        <v>8221</v>
      </c>
      <c r="D1085" s="12">
        <v>1</v>
      </c>
    </row>
    <row r="1086" spans="1:4" x14ac:dyDescent="0.2">
      <c r="A1086" s="12" t="s">
        <v>8219</v>
      </c>
      <c r="B1086" s="12">
        <v>721</v>
      </c>
      <c r="C1086" s="12" t="s">
        <v>8221</v>
      </c>
      <c r="D1086" s="12">
        <v>0</v>
      </c>
    </row>
    <row r="1087" spans="1:4" x14ac:dyDescent="0.2">
      <c r="A1087" s="12" t="s">
        <v>8219</v>
      </c>
      <c r="B1087" s="12">
        <v>50</v>
      </c>
      <c r="C1087" s="12" t="s">
        <v>8221</v>
      </c>
      <c r="D1087" s="12">
        <v>14</v>
      </c>
    </row>
    <row r="1088" spans="1:4" x14ac:dyDescent="0.2">
      <c r="A1088" s="12" t="s">
        <v>8219</v>
      </c>
      <c r="B1088" s="12">
        <v>73</v>
      </c>
      <c r="C1088" s="12" t="s">
        <v>8221</v>
      </c>
      <c r="D1088" s="12">
        <v>3</v>
      </c>
    </row>
    <row r="1089" spans="1:4" x14ac:dyDescent="0.2">
      <c r="A1089" s="12" t="s">
        <v>8219</v>
      </c>
      <c r="B1089" s="12">
        <v>27</v>
      </c>
      <c r="C1089" s="12" t="s">
        <v>8221</v>
      </c>
      <c r="D1089" s="12">
        <v>10</v>
      </c>
    </row>
    <row r="1090" spans="1:4" x14ac:dyDescent="0.2">
      <c r="A1090" s="12" t="s">
        <v>8219</v>
      </c>
      <c r="B1090" s="12">
        <v>34</v>
      </c>
      <c r="C1090" s="12" t="s">
        <v>8221</v>
      </c>
      <c r="D1090" s="12">
        <v>17</v>
      </c>
    </row>
    <row r="1091" spans="1:4" x14ac:dyDescent="0.2">
      <c r="A1091" s="12" t="s">
        <v>8219</v>
      </c>
      <c r="B1091" s="12">
        <v>7</v>
      </c>
      <c r="C1091" s="12" t="s">
        <v>8221</v>
      </c>
      <c r="D1091" s="12">
        <v>2</v>
      </c>
    </row>
    <row r="1092" spans="1:4" x14ac:dyDescent="0.2">
      <c r="A1092" s="12" t="s">
        <v>8219</v>
      </c>
      <c r="B1092" s="12">
        <v>24</v>
      </c>
      <c r="C1092" s="12" t="s">
        <v>8221</v>
      </c>
      <c r="D1092" s="12">
        <v>0</v>
      </c>
    </row>
    <row r="1093" spans="1:4" x14ac:dyDescent="0.2">
      <c r="A1093" s="12" t="s">
        <v>8219</v>
      </c>
      <c r="B1093" s="12">
        <v>15</v>
      </c>
      <c r="C1093" s="12" t="s">
        <v>8221</v>
      </c>
      <c r="D1093" s="12">
        <v>4</v>
      </c>
    </row>
    <row r="1094" spans="1:4" x14ac:dyDescent="0.2">
      <c r="A1094" s="12" t="s">
        <v>8219</v>
      </c>
      <c r="B1094" s="12">
        <v>72</v>
      </c>
      <c r="C1094" s="12" t="s">
        <v>8221</v>
      </c>
      <c r="D1094" s="12">
        <v>12</v>
      </c>
    </row>
    <row r="1095" spans="1:4" x14ac:dyDescent="0.2">
      <c r="A1095" s="12" t="s">
        <v>8219</v>
      </c>
      <c r="B1095" s="12">
        <v>120</v>
      </c>
      <c r="C1095" s="12" t="s">
        <v>8221</v>
      </c>
      <c r="D1095" s="12">
        <v>3</v>
      </c>
    </row>
    <row r="1096" spans="1:4" x14ac:dyDescent="0.2">
      <c r="A1096" s="12" t="s">
        <v>8219</v>
      </c>
      <c r="B1096" s="12">
        <v>123</v>
      </c>
      <c r="C1096" s="12" t="s">
        <v>8221</v>
      </c>
      <c r="D1096" s="12">
        <v>12</v>
      </c>
    </row>
    <row r="1097" spans="1:4" x14ac:dyDescent="0.2">
      <c r="A1097" s="12" t="s">
        <v>8219</v>
      </c>
      <c r="B1097" s="12">
        <v>1</v>
      </c>
      <c r="C1097" s="12" t="s">
        <v>8221</v>
      </c>
      <c r="D1097" s="12">
        <v>0</v>
      </c>
    </row>
    <row r="1098" spans="1:4" x14ac:dyDescent="0.2">
      <c r="A1098" s="12" t="s">
        <v>8219</v>
      </c>
      <c r="B1098" s="12">
        <v>24</v>
      </c>
      <c r="C1098" s="12" t="s">
        <v>8221</v>
      </c>
      <c r="D1098" s="12">
        <v>7</v>
      </c>
    </row>
    <row r="1099" spans="1:4" x14ac:dyDescent="0.2">
      <c r="A1099" s="12" t="s">
        <v>8219</v>
      </c>
      <c r="B1099" s="12">
        <v>33</v>
      </c>
      <c r="C1099" s="12" t="s">
        <v>8221</v>
      </c>
      <c r="D1099" s="12">
        <v>2</v>
      </c>
    </row>
    <row r="1100" spans="1:4" x14ac:dyDescent="0.2">
      <c r="A1100" s="12" t="s">
        <v>8219</v>
      </c>
      <c r="B1100" s="12">
        <v>14</v>
      </c>
      <c r="C1100" s="12" t="s">
        <v>8221</v>
      </c>
      <c r="D1100" s="12">
        <v>1</v>
      </c>
    </row>
    <row r="1101" spans="1:4" x14ac:dyDescent="0.2">
      <c r="A1101" s="12" t="s">
        <v>8219</v>
      </c>
      <c r="B1101" s="12">
        <v>9</v>
      </c>
      <c r="C1101" s="12" t="s">
        <v>8221</v>
      </c>
      <c r="D1101" s="12">
        <v>4</v>
      </c>
    </row>
    <row r="1102" spans="1:4" x14ac:dyDescent="0.2">
      <c r="A1102" s="12" t="s">
        <v>8219</v>
      </c>
      <c r="B1102" s="12">
        <v>76</v>
      </c>
      <c r="C1102" s="12" t="s">
        <v>8221</v>
      </c>
      <c r="D1102" s="12">
        <v>4</v>
      </c>
    </row>
    <row r="1103" spans="1:4" x14ac:dyDescent="0.2">
      <c r="A1103" s="12" t="s">
        <v>8219</v>
      </c>
      <c r="B1103" s="12">
        <v>19</v>
      </c>
      <c r="C1103" s="12" t="s">
        <v>8221</v>
      </c>
      <c r="D1103" s="12">
        <v>17</v>
      </c>
    </row>
    <row r="1104" spans="1:4" x14ac:dyDescent="0.2">
      <c r="A1104" s="12" t="s">
        <v>8219</v>
      </c>
      <c r="B1104" s="12">
        <v>69</v>
      </c>
      <c r="C1104" s="12" t="s">
        <v>8221</v>
      </c>
      <c r="D1104" s="12">
        <v>7</v>
      </c>
    </row>
    <row r="1105" spans="1:4" x14ac:dyDescent="0.2">
      <c r="A1105" s="12" t="s">
        <v>8219</v>
      </c>
      <c r="B1105" s="12">
        <v>218</v>
      </c>
      <c r="C1105" s="12" t="s">
        <v>8221</v>
      </c>
      <c r="D1105" s="12">
        <v>2</v>
      </c>
    </row>
    <row r="1106" spans="1:4" x14ac:dyDescent="0.2">
      <c r="A1106" s="12" t="s">
        <v>8219</v>
      </c>
      <c r="B1106" s="12">
        <v>30</v>
      </c>
      <c r="C1106" s="12" t="s">
        <v>8221</v>
      </c>
      <c r="D1106" s="12">
        <v>5</v>
      </c>
    </row>
    <row r="1107" spans="1:4" x14ac:dyDescent="0.2">
      <c r="A1107" s="12" t="s">
        <v>8219</v>
      </c>
      <c r="B1107" s="12">
        <v>100</v>
      </c>
      <c r="C1107" s="12" t="s">
        <v>8221</v>
      </c>
      <c r="D1107" s="12">
        <v>1</v>
      </c>
    </row>
    <row r="1108" spans="1:4" x14ac:dyDescent="0.2">
      <c r="A1108" s="12" t="s">
        <v>8219</v>
      </c>
      <c r="B1108" s="12">
        <v>296</v>
      </c>
      <c r="C1108" s="12" t="s">
        <v>8221</v>
      </c>
      <c r="D1108" s="12">
        <v>1</v>
      </c>
    </row>
    <row r="1109" spans="1:4" x14ac:dyDescent="0.2">
      <c r="A1109" s="12" t="s">
        <v>8219</v>
      </c>
      <c r="B1109" s="12">
        <v>1204</v>
      </c>
      <c r="C1109" s="12" t="s">
        <v>8221</v>
      </c>
      <c r="D1109" s="12">
        <v>14</v>
      </c>
    </row>
    <row r="1110" spans="1:4" x14ac:dyDescent="0.2">
      <c r="A1110" s="12" t="s">
        <v>8219</v>
      </c>
      <c r="B1110" s="12">
        <v>321</v>
      </c>
      <c r="C1110" s="12" t="s">
        <v>8221</v>
      </c>
      <c r="D1110" s="12">
        <v>26</v>
      </c>
    </row>
    <row r="1111" spans="1:4" x14ac:dyDescent="0.2">
      <c r="A1111" s="12" t="s">
        <v>8219</v>
      </c>
      <c r="B1111" s="12">
        <v>301</v>
      </c>
      <c r="C1111" s="12" t="s">
        <v>8221</v>
      </c>
      <c r="D1111" s="12">
        <v>2</v>
      </c>
    </row>
    <row r="1112" spans="1:4" x14ac:dyDescent="0.2">
      <c r="A1112" s="12" t="s">
        <v>8219</v>
      </c>
      <c r="B1112" s="12">
        <v>144</v>
      </c>
      <c r="C1112" s="12" t="s">
        <v>8221</v>
      </c>
      <c r="D1112" s="12">
        <v>1</v>
      </c>
    </row>
    <row r="1113" spans="1:4" x14ac:dyDescent="0.2">
      <c r="A1113" s="12" t="s">
        <v>8219</v>
      </c>
      <c r="B1113" s="12">
        <v>539</v>
      </c>
      <c r="C1113" s="12" t="s">
        <v>8221</v>
      </c>
      <c r="D1113" s="12">
        <v>3</v>
      </c>
    </row>
    <row r="1114" spans="1:4" x14ac:dyDescent="0.2">
      <c r="A1114" s="12" t="s">
        <v>8219</v>
      </c>
      <c r="B1114" s="12">
        <v>498</v>
      </c>
      <c r="C1114" s="12" t="s">
        <v>8221</v>
      </c>
      <c r="D1114" s="12">
        <v>7</v>
      </c>
    </row>
    <row r="1115" spans="1:4" x14ac:dyDescent="0.2">
      <c r="A1115" s="12" t="s">
        <v>8219</v>
      </c>
      <c r="B1115" s="12">
        <v>1113</v>
      </c>
      <c r="C1115" s="12" t="s">
        <v>8221</v>
      </c>
      <c r="D1115" s="12">
        <v>9</v>
      </c>
    </row>
    <row r="1116" spans="1:4" x14ac:dyDescent="0.2">
      <c r="A1116" s="12" t="s">
        <v>8219</v>
      </c>
      <c r="B1116" s="12">
        <v>988</v>
      </c>
      <c r="C1116" s="12" t="s">
        <v>8221</v>
      </c>
      <c r="D1116" s="12">
        <v>20</v>
      </c>
    </row>
    <row r="1117" spans="1:4" x14ac:dyDescent="0.2">
      <c r="A1117" s="12" t="s">
        <v>8219</v>
      </c>
      <c r="B1117" s="12">
        <v>391</v>
      </c>
      <c r="C1117" s="12" t="s">
        <v>8221</v>
      </c>
      <c r="D1117" s="12">
        <v>6</v>
      </c>
    </row>
    <row r="1118" spans="1:4" x14ac:dyDescent="0.2">
      <c r="A1118" s="12" t="s">
        <v>8219</v>
      </c>
      <c r="B1118" s="12">
        <v>28</v>
      </c>
      <c r="C1118" s="12" t="s">
        <v>8221</v>
      </c>
      <c r="D1118" s="12">
        <v>13</v>
      </c>
    </row>
    <row r="1119" spans="1:4" x14ac:dyDescent="0.2">
      <c r="A1119" s="12" t="s">
        <v>8219</v>
      </c>
      <c r="B1119" s="12">
        <v>147</v>
      </c>
      <c r="C1119" s="12" t="s">
        <v>8221</v>
      </c>
      <c r="D1119" s="12">
        <v>1</v>
      </c>
    </row>
    <row r="1120" spans="1:4" x14ac:dyDescent="0.2">
      <c r="A1120" s="12" t="s">
        <v>8219</v>
      </c>
      <c r="B1120" s="12">
        <v>680</v>
      </c>
      <c r="C1120" s="12" t="s">
        <v>8221</v>
      </c>
      <c r="D1120" s="12">
        <v>202</v>
      </c>
    </row>
    <row r="1121" spans="1:4" x14ac:dyDescent="0.2">
      <c r="A1121" s="12" t="s">
        <v>8219</v>
      </c>
      <c r="B1121" s="12">
        <v>983</v>
      </c>
      <c r="C1121" s="12" t="s">
        <v>8221</v>
      </c>
      <c r="D1121" s="12">
        <v>0</v>
      </c>
    </row>
    <row r="1122" spans="1:4" x14ac:dyDescent="0.2">
      <c r="A1122" s="12" t="s">
        <v>8219</v>
      </c>
      <c r="B1122" s="12">
        <v>79</v>
      </c>
      <c r="C1122" s="12" t="s">
        <v>8221</v>
      </c>
      <c r="D1122" s="12">
        <v>1</v>
      </c>
    </row>
    <row r="1123" spans="1:4" x14ac:dyDescent="0.2">
      <c r="A1123" s="12" t="s">
        <v>8219</v>
      </c>
      <c r="B1123" s="12">
        <v>426</v>
      </c>
      <c r="C1123" s="12" t="s">
        <v>8221</v>
      </c>
      <c r="D1123" s="12">
        <v>0</v>
      </c>
    </row>
    <row r="1124" spans="1:4" x14ac:dyDescent="0.2">
      <c r="A1124" s="12" t="s">
        <v>8219</v>
      </c>
      <c r="B1124" s="12">
        <v>96</v>
      </c>
      <c r="C1124" s="12" t="s">
        <v>8221</v>
      </c>
      <c r="D1124" s="12">
        <v>2</v>
      </c>
    </row>
    <row r="1125" spans="1:4" x14ac:dyDescent="0.2">
      <c r="A1125" s="12" t="s">
        <v>8219</v>
      </c>
      <c r="B1125" s="12">
        <v>163</v>
      </c>
      <c r="C1125" s="12" t="s">
        <v>8221</v>
      </c>
      <c r="D1125" s="12">
        <v>13</v>
      </c>
    </row>
    <row r="1126" spans="1:4" x14ac:dyDescent="0.2">
      <c r="A1126" s="12" t="s">
        <v>8219</v>
      </c>
      <c r="B1126" s="12">
        <v>2525</v>
      </c>
      <c r="C1126" s="12" t="s">
        <v>8221</v>
      </c>
      <c r="D1126" s="12">
        <v>9</v>
      </c>
    </row>
    <row r="1127" spans="1:4" x14ac:dyDescent="0.2">
      <c r="A1127" s="12" t="s">
        <v>8219</v>
      </c>
      <c r="B1127" s="12">
        <v>2035</v>
      </c>
      <c r="C1127" s="12" t="s">
        <v>8221</v>
      </c>
      <c r="D1127" s="12">
        <v>2</v>
      </c>
    </row>
    <row r="1128" spans="1:4" x14ac:dyDescent="0.2">
      <c r="A1128" s="12" t="s">
        <v>8219</v>
      </c>
      <c r="B1128" s="12">
        <v>290</v>
      </c>
      <c r="C1128" s="12" t="s">
        <v>8221</v>
      </c>
      <c r="D1128" s="12">
        <v>0</v>
      </c>
    </row>
    <row r="1129" spans="1:4" x14ac:dyDescent="0.2">
      <c r="A1129" s="12" t="s">
        <v>8219</v>
      </c>
      <c r="B1129" s="12">
        <v>1980</v>
      </c>
      <c r="C1129" s="12" t="s">
        <v>8221</v>
      </c>
      <c r="D1129" s="12">
        <v>35</v>
      </c>
    </row>
    <row r="1130" spans="1:4" x14ac:dyDescent="0.2">
      <c r="A1130" s="12" t="s">
        <v>8219</v>
      </c>
      <c r="B1130" s="12">
        <v>57</v>
      </c>
      <c r="C1130" s="12" t="s">
        <v>8221</v>
      </c>
      <c r="D1130" s="12">
        <v>2</v>
      </c>
    </row>
    <row r="1131" spans="1:4" x14ac:dyDescent="0.2">
      <c r="A1131" s="12" t="s">
        <v>8219</v>
      </c>
      <c r="B1131" s="12">
        <v>380</v>
      </c>
      <c r="C1131" s="12" t="s">
        <v>8221</v>
      </c>
      <c r="D1131" s="12">
        <v>3</v>
      </c>
    </row>
    <row r="1132" spans="1:4" x14ac:dyDescent="0.2">
      <c r="A1132" s="12" t="s">
        <v>8219</v>
      </c>
      <c r="B1132" s="12">
        <v>128</v>
      </c>
      <c r="C1132" s="12" t="s">
        <v>8221</v>
      </c>
      <c r="D1132" s="12">
        <v>0</v>
      </c>
    </row>
    <row r="1133" spans="1:4" x14ac:dyDescent="0.2">
      <c r="A1133" s="12" t="s">
        <v>8219</v>
      </c>
      <c r="B1133" s="12">
        <v>180</v>
      </c>
      <c r="C1133" s="12" t="s">
        <v>8221</v>
      </c>
      <c r="D1133" s="12">
        <v>1</v>
      </c>
    </row>
    <row r="1134" spans="1:4" x14ac:dyDescent="0.2">
      <c r="A1134" s="12" t="s">
        <v>8219</v>
      </c>
      <c r="B1134" s="12">
        <v>571</v>
      </c>
      <c r="C1134" s="12" t="s">
        <v>8221</v>
      </c>
      <c r="D1134" s="12">
        <v>0</v>
      </c>
    </row>
    <row r="1135" spans="1:4" x14ac:dyDescent="0.2">
      <c r="A1135" s="12" t="s">
        <v>8219</v>
      </c>
      <c r="B1135" s="12">
        <v>480</v>
      </c>
      <c r="C1135" s="12" t="s">
        <v>8221</v>
      </c>
      <c r="D1135" s="12">
        <v>0</v>
      </c>
    </row>
    <row r="1136" spans="1:4" x14ac:dyDescent="0.2">
      <c r="A1136" s="12" t="s">
        <v>8219</v>
      </c>
      <c r="B1136" s="12">
        <v>249</v>
      </c>
      <c r="C1136" s="12" t="s">
        <v>8221</v>
      </c>
      <c r="D1136" s="12">
        <v>3</v>
      </c>
    </row>
    <row r="1137" spans="1:4" x14ac:dyDescent="0.2">
      <c r="A1137" s="12" t="s">
        <v>8219</v>
      </c>
      <c r="B1137" s="12">
        <v>84</v>
      </c>
      <c r="C1137" s="12" t="s">
        <v>8221</v>
      </c>
      <c r="D1137" s="12">
        <v>11</v>
      </c>
    </row>
    <row r="1138" spans="1:4" x14ac:dyDescent="0.2">
      <c r="A1138" s="12" t="s">
        <v>8219</v>
      </c>
      <c r="B1138" s="12">
        <v>197</v>
      </c>
      <c r="C1138" s="12" t="s">
        <v>8221</v>
      </c>
      <c r="D1138" s="12">
        <v>6</v>
      </c>
    </row>
    <row r="1139" spans="1:4" x14ac:dyDescent="0.2">
      <c r="A1139" s="12" t="s">
        <v>8219</v>
      </c>
      <c r="B1139" s="12">
        <v>271</v>
      </c>
      <c r="C1139" s="12" t="s">
        <v>8221</v>
      </c>
      <c r="D1139" s="12">
        <v>0</v>
      </c>
    </row>
    <row r="1140" spans="1:4" x14ac:dyDescent="0.2">
      <c r="A1140" s="12" t="s">
        <v>8219</v>
      </c>
      <c r="B1140" s="12">
        <v>50</v>
      </c>
      <c r="C1140" s="12" t="s">
        <v>8221</v>
      </c>
      <c r="D1140" s="12">
        <v>67</v>
      </c>
    </row>
    <row r="1141" spans="1:4" x14ac:dyDescent="0.2">
      <c r="A1141" s="12" t="s">
        <v>8219</v>
      </c>
      <c r="B1141" s="12">
        <v>169</v>
      </c>
      <c r="C1141" s="12" t="s">
        <v>8221</v>
      </c>
      <c r="D1141" s="12">
        <v>23</v>
      </c>
    </row>
    <row r="1142" spans="1:4" x14ac:dyDescent="0.2">
      <c r="A1142" s="12" t="s">
        <v>8219</v>
      </c>
      <c r="B1142" s="12">
        <v>205</v>
      </c>
      <c r="C1142" s="12" t="s">
        <v>8221</v>
      </c>
      <c r="D1142" s="12">
        <v>72</v>
      </c>
    </row>
    <row r="1143" spans="1:4" x14ac:dyDescent="0.2">
      <c r="A1143" s="12" t="s">
        <v>8219</v>
      </c>
      <c r="B1143" s="12">
        <v>206</v>
      </c>
      <c r="C1143" s="12" t="s">
        <v>8221</v>
      </c>
      <c r="D1143" s="12">
        <v>2</v>
      </c>
    </row>
    <row r="1144" spans="1:4" x14ac:dyDescent="0.2">
      <c r="A1144" s="12" t="s">
        <v>8219</v>
      </c>
      <c r="B1144" s="12">
        <v>84</v>
      </c>
      <c r="C1144" s="12" t="s">
        <v>8221</v>
      </c>
      <c r="D1144" s="12">
        <v>15</v>
      </c>
    </row>
    <row r="1145" spans="1:4" x14ac:dyDescent="0.2">
      <c r="A1145" s="12" t="s">
        <v>8219</v>
      </c>
      <c r="B1145" s="12">
        <v>210</v>
      </c>
      <c r="C1145" s="12" t="s">
        <v>8221</v>
      </c>
      <c r="D1145" s="12">
        <v>1</v>
      </c>
    </row>
    <row r="1146" spans="1:4" x14ac:dyDescent="0.2">
      <c r="A1146" s="12" t="s">
        <v>8219</v>
      </c>
      <c r="B1146" s="12">
        <v>181</v>
      </c>
      <c r="C1146" s="12" t="s">
        <v>8221</v>
      </c>
      <c r="D1146" s="12">
        <v>2</v>
      </c>
    </row>
    <row r="1147" spans="1:4" x14ac:dyDescent="0.2">
      <c r="A1147" s="12" t="s">
        <v>8219</v>
      </c>
      <c r="B1147" s="12">
        <v>60</v>
      </c>
      <c r="C1147" s="12" t="s">
        <v>8221</v>
      </c>
      <c r="D1147" s="12">
        <v>7</v>
      </c>
    </row>
    <row r="1148" spans="1:4" x14ac:dyDescent="0.2">
      <c r="A1148" s="12" t="s">
        <v>8219</v>
      </c>
      <c r="B1148" s="12">
        <v>445</v>
      </c>
      <c r="C1148" s="12" t="s">
        <v>8221</v>
      </c>
      <c r="D1148" s="12">
        <v>16</v>
      </c>
    </row>
    <row r="1149" spans="1:4" x14ac:dyDescent="0.2">
      <c r="A1149" s="12" t="s">
        <v>8219</v>
      </c>
      <c r="B1149" s="12">
        <v>17</v>
      </c>
      <c r="C1149" s="12" t="s">
        <v>8221</v>
      </c>
      <c r="D1149" s="12">
        <v>117</v>
      </c>
    </row>
    <row r="1150" spans="1:4" x14ac:dyDescent="0.2">
      <c r="A1150" s="12" t="s">
        <v>8219</v>
      </c>
      <c r="B1150" s="12">
        <v>194</v>
      </c>
      <c r="C1150" s="12" t="s">
        <v>8221</v>
      </c>
      <c r="D1150" s="12">
        <v>2</v>
      </c>
    </row>
    <row r="1151" spans="1:4" x14ac:dyDescent="0.2">
      <c r="A1151" s="12" t="s">
        <v>8219</v>
      </c>
      <c r="B1151" s="12">
        <v>404</v>
      </c>
      <c r="C1151" s="12" t="s">
        <v>8221</v>
      </c>
      <c r="D1151" s="12">
        <v>7</v>
      </c>
    </row>
    <row r="1152" spans="1:4" x14ac:dyDescent="0.2">
      <c r="A1152" s="12" t="s">
        <v>8219</v>
      </c>
      <c r="B1152" s="12">
        <v>194</v>
      </c>
      <c r="C1152" s="12" t="s">
        <v>8221</v>
      </c>
      <c r="D1152" s="12">
        <v>3</v>
      </c>
    </row>
    <row r="1153" spans="1:4" x14ac:dyDescent="0.2">
      <c r="A1153" s="12" t="s">
        <v>8219</v>
      </c>
      <c r="B1153" s="12">
        <v>902</v>
      </c>
      <c r="C1153" s="12" t="s">
        <v>8221</v>
      </c>
      <c r="D1153" s="12">
        <v>20</v>
      </c>
    </row>
    <row r="1154" spans="1:4" x14ac:dyDescent="0.2">
      <c r="A1154" s="12" t="s">
        <v>8219</v>
      </c>
      <c r="B1154" s="12">
        <v>1670</v>
      </c>
      <c r="C1154" s="12" t="s">
        <v>8221</v>
      </c>
      <c r="D1154" s="12">
        <v>50</v>
      </c>
    </row>
    <row r="1155" spans="1:4" x14ac:dyDescent="0.2">
      <c r="A1155" s="12" t="s">
        <v>8219</v>
      </c>
      <c r="B1155" s="12">
        <v>1328</v>
      </c>
      <c r="C1155" s="12" t="s">
        <v>8221</v>
      </c>
      <c r="D1155" s="12">
        <v>2</v>
      </c>
    </row>
    <row r="1156" spans="1:4" x14ac:dyDescent="0.2">
      <c r="A1156" s="12" t="s">
        <v>8219</v>
      </c>
      <c r="B1156" s="12">
        <v>944</v>
      </c>
      <c r="C1156" s="12" t="s">
        <v>8221</v>
      </c>
      <c r="D1156" s="12">
        <v>3</v>
      </c>
    </row>
    <row r="1157" spans="1:4" x14ac:dyDescent="0.2">
      <c r="A1157" s="12" t="s">
        <v>8219</v>
      </c>
      <c r="B1157" s="12">
        <v>147</v>
      </c>
      <c r="C1157" s="12" t="s">
        <v>8221</v>
      </c>
      <c r="D1157" s="12">
        <v>27</v>
      </c>
    </row>
    <row r="1158" spans="1:4" x14ac:dyDescent="0.2">
      <c r="A1158" s="12" t="s">
        <v>8219</v>
      </c>
      <c r="B1158" s="12">
        <v>99</v>
      </c>
      <c r="C1158" s="12" t="s">
        <v>8221</v>
      </c>
      <c r="D1158" s="12">
        <v>7</v>
      </c>
    </row>
    <row r="1159" spans="1:4" x14ac:dyDescent="0.2">
      <c r="A1159" s="12" t="s">
        <v>8219</v>
      </c>
      <c r="B1159" s="12">
        <v>79</v>
      </c>
      <c r="C1159" s="12" t="s">
        <v>8221</v>
      </c>
      <c r="D1159" s="12">
        <v>5</v>
      </c>
    </row>
    <row r="1160" spans="1:4" x14ac:dyDescent="0.2">
      <c r="A1160" s="12" t="s">
        <v>8219</v>
      </c>
      <c r="B1160" s="12">
        <v>75</v>
      </c>
      <c r="C1160" s="12" t="s">
        <v>8221</v>
      </c>
      <c r="D1160" s="12">
        <v>0</v>
      </c>
    </row>
    <row r="1161" spans="1:4" x14ac:dyDescent="0.2">
      <c r="A1161" s="12" t="s">
        <v>8219</v>
      </c>
      <c r="B1161" s="12">
        <v>207</v>
      </c>
      <c r="C1161" s="12" t="s">
        <v>8221</v>
      </c>
      <c r="D1161" s="12">
        <v>3</v>
      </c>
    </row>
    <row r="1162" spans="1:4" x14ac:dyDescent="0.2">
      <c r="A1162" s="12" t="s">
        <v>8219</v>
      </c>
      <c r="B1162" s="12">
        <v>102</v>
      </c>
      <c r="C1162" s="12" t="s">
        <v>8221</v>
      </c>
      <c r="D1162" s="12">
        <v>6</v>
      </c>
    </row>
    <row r="1163" spans="1:4" x14ac:dyDescent="0.2">
      <c r="A1163" s="12" t="s">
        <v>8219</v>
      </c>
      <c r="B1163" s="12">
        <v>32</v>
      </c>
      <c r="C1163" s="12" t="s">
        <v>8221</v>
      </c>
      <c r="D1163" s="12">
        <v>9</v>
      </c>
    </row>
    <row r="1164" spans="1:4" x14ac:dyDescent="0.2">
      <c r="A1164" s="12" t="s">
        <v>8219</v>
      </c>
      <c r="B1164" s="12">
        <v>480</v>
      </c>
      <c r="C1164" s="12" t="s">
        <v>8221</v>
      </c>
      <c r="D1164" s="12">
        <v>3</v>
      </c>
    </row>
    <row r="1165" spans="1:4" x14ac:dyDescent="0.2">
      <c r="A1165" s="12" t="s">
        <v>8219</v>
      </c>
      <c r="B1165" s="12">
        <v>11</v>
      </c>
      <c r="C1165" s="12" t="s">
        <v>8221</v>
      </c>
      <c r="D1165" s="12">
        <v>2</v>
      </c>
    </row>
    <row r="1166" spans="1:4" x14ac:dyDescent="0.2">
      <c r="A1166" s="12" t="s">
        <v>8219</v>
      </c>
      <c r="B1166" s="12">
        <v>12</v>
      </c>
      <c r="C1166" s="12" t="s">
        <v>8221</v>
      </c>
      <c r="D1166" s="12">
        <v>3</v>
      </c>
    </row>
    <row r="1167" spans="1:4" x14ac:dyDescent="0.2">
      <c r="A1167" s="12" t="s">
        <v>8219</v>
      </c>
      <c r="B1167" s="12">
        <v>48</v>
      </c>
      <c r="C1167" s="12" t="s">
        <v>8221</v>
      </c>
      <c r="D1167" s="12">
        <v>45</v>
      </c>
    </row>
    <row r="1168" spans="1:4" x14ac:dyDescent="0.2">
      <c r="A1168" s="12" t="s">
        <v>8219</v>
      </c>
      <c r="B1168" s="12">
        <v>59</v>
      </c>
      <c r="C1168" s="12" t="s">
        <v>8221</v>
      </c>
      <c r="D1168" s="12">
        <v>9</v>
      </c>
    </row>
    <row r="1169" spans="1:4" x14ac:dyDescent="0.2">
      <c r="A1169" s="12" t="s">
        <v>8219</v>
      </c>
      <c r="B1169" s="12">
        <v>79</v>
      </c>
      <c r="C1169" s="12" t="s">
        <v>8221</v>
      </c>
      <c r="D1169" s="12">
        <v>9</v>
      </c>
    </row>
    <row r="1170" spans="1:4" x14ac:dyDescent="0.2">
      <c r="A1170" s="12" t="s">
        <v>8219</v>
      </c>
      <c r="B1170" s="12">
        <v>14</v>
      </c>
      <c r="C1170" s="12" t="s">
        <v>8221</v>
      </c>
      <c r="D1170" s="12">
        <v>21</v>
      </c>
    </row>
    <row r="1171" spans="1:4" x14ac:dyDescent="0.2">
      <c r="A1171" s="12" t="s">
        <v>8219</v>
      </c>
      <c r="B1171" s="12">
        <v>106</v>
      </c>
      <c r="C1171" s="12" t="s">
        <v>8221</v>
      </c>
      <c r="D1171" s="12">
        <v>17</v>
      </c>
    </row>
    <row r="1172" spans="1:4" x14ac:dyDescent="0.2">
      <c r="A1172" s="12" t="s">
        <v>8219</v>
      </c>
      <c r="B1172" s="12">
        <v>25</v>
      </c>
      <c r="C1172" s="12" t="s">
        <v>8221</v>
      </c>
      <c r="D1172" s="12">
        <v>1</v>
      </c>
    </row>
    <row r="1173" spans="1:4" x14ac:dyDescent="0.2">
      <c r="A1173" s="12" t="s">
        <v>8219</v>
      </c>
      <c r="B1173" s="12">
        <v>25</v>
      </c>
      <c r="C1173" s="12" t="s">
        <v>8221</v>
      </c>
      <c r="D1173" s="12">
        <v>1</v>
      </c>
    </row>
    <row r="1174" spans="1:4" x14ac:dyDescent="0.2">
      <c r="A1174" s="12" t="s">
        <v>8219</v>
      </c>
      <c r="B1174" s="12">
        <v>29</v>
      </c>
      <c r="C1174" s="12" t="s">
        <v>8221</v>
      </c>
      <c r="D1174" s="12">
        <v>14</v>
      </c>
    </row>
    <row r="1175" spans="1:4" x14ac:dyDescent="0.2">
      <c r="A1175" s="12" t="s">
        <v>8219</v>
      </c>
      <c r="B1175" s="12">
        <v>43</v>
      </c>
      <c r="C1175" s="12" t="s">
        <v>8221</v>
      </c>
      <c r="D1175" s="12">
        <v>42</v>
      </c>
    </row>
    <row r="1176" spans="1:4" x14ac:dyDescent="0.2">
      <c r="A1176" s="12" t="s">
        <v>8219</v>
      </c>
      <c r="B1176" s="12">
        <v>46</v>
      </c>
      <c r="C1176" s="12" t="s">
        <v>8221</v>
      </c>
      <c r="D1176" s="12">
        <v>27</v>
      </c>
    </row>
    <row r="1177" spans="1:4" x14ac:dyDescent="0.2">
      <c r="A1177" s="12" t="s">
        <v>8219</v>
      </c>
      <c r="B1177" s="12">
        <v>27</v>
      </c>
      <c r="C1177" s="12" t="s">
        <v>8221</v>
      </c>
      <c r="D1177" s="12">
        <v>5</v>
      </c>
    </row>
    <row r="1178" spans="1:4" x14ac:dyDescent="0.2">
      <c r="A1178" s="12" t="s">
        <v>8219</v>
      </c>
      <c r="B1178" s="12">
        <v>112</v>
      </c>
      <c r="C1178" s="12" t="s">
        <v>8221</v>
      </c>
      <c r="D1178" s="12">
        <v>13</v>
      </c>
    </row>
    <row r="1179" spans="1:4" x14ac:dyDescent="0.2">
      <c r="A1179" s="12" t="s">
        <v>8219</v>
      </c>
      <c r="B1179" s="12">
        <v>34</v>
      </c>
      <c r="C1179" s="12" t="s">
        <v>8221</v>
      </c>
      <c r="D1179" s="12">
        <v>12</v>
      </c>
    </row>
    <row r="1180" spans="1:4" x14ac:dyDescent="0.2">
      <c r="A1180" s="12" t="s">
        <v>8219</v>
      </c>
      <c r="B1180" s="12">
        <v>145</v>
      </c>
      <c r="C1180" s="12" t="s">
        <v>8221</v>
      </c>
      <c r="D1180" s="12">
        <v>90</v>
      </c>
    </row>
    <row r="1181" spans="1:4" x14ac:dyDescent="0.2">
      <c r="A1181" s="12" t="s">
        <v>8219</v>
      </c>
      <c r="B1181" s="12">
        <v>19</v>
      </c>
      <c r="C1181" s="12" t="s">
        <v>8221</v>
      </c>
      <c r="D1181" s="12">
        <v>2</v>
      </c>
    </row>
    <row r="1182" spans="1:4" x14ac:dyDescent="0.2">
      <c r="A1182" s="12" t="s">
        <v>8219</v>
      </c>
      <c r="B1182" s="12">
        <v>288</v>
      </c>
      <c r="C1182" s="12" t="s">
        <v>8221</v>
      </c>
      <c r="D1182" s="12">
        <v>5</v>
      </c>
    </row>
    <row r="1183" spans="1:4" x14ac:dyDescent="0.2">
      <c r="A1183" s="12" t="s">
        <v>8219</v>
      </c>
      <c r="B1183" s="12">
        <v>14</v>
      </c>
      <c r="C1183" s="12" t="s">
        <v>8221</v>
      </c>
      <c r="D1183" s="12">
        <v>31</v>
      </c>
    </row>
    <row r="1184" spans="1:4" x14ac:dyDescent="0.2">
      <c r="A1184" s="12" t="s">
        <v>8219</v>
      </c>
      <c r="B1184" s="12">
        <v>7</v>
      </c>
      <c r="C1184" s="12" t="s">
        <v>8221</v>
      </c>
      <c r="D1184" s="12">
        <v>4</v>
      </c>
    </row>
    <row r="1185" spans="1:4" x14ac:dyDescent="0.2">
      <c r="A1185" s="12" t="s">
        <v>8219</v>
      </c>
      <c r="B1185" s="12">
        <v>211</v>
      </c>
      <c r="C1185" s="12" t="s">
        <v>8221</v>
      </c>
      <c r="D1185" s="12">
        <v>29</v>
      </c>
    </row>
    <row r="1186" spans="1:4" x14ac:dyDescent="0.2">
      <c r="A1186" s="12" t="s">
        <v>8219</v>
      </c>
      <c r="B1186" s="12">
        <v>85</v>
      </c>
      <c r="C1186" s="12" t="s">
        <v>8221</v>
      </c>
      <c r="D1186" s="12">
        <v>2</v>
      </c>
    </row>
    <row r="1187" spans="1:4" x14ac:dyDescent="0.2">
      <c r="A1187" s="12" t="s">
        <v>8219</v>
      </c>
      <c r="B1187" s="12">
        <v>103</v>
      </c>
      <c r="C1187" s="12" t="s">
        <v>8221</v>
      </c>
      <c r="D1187" s="12">
        <v>114</v>
      </c>
    </row>
    <row r="1188" spans="1:4" x14ac:dyDescent="0.2">
      <c r="A1188" s="12" t="s">
        <v>8219</v>
      </c>
      <c r="B1188" s="12">
        <v>113</v>
      </c>
      <c r="C1188" s="12" t="s">
        <v>8221</v>
      </c>
      <c r="D1188" s="12">
        <v>1</v>
      </c>
    </row>
    <row r="1189" spans="1:4" x14ac:dyDescent="0.2">
      <c r="A1189" s="12" t="s">
        <v>8219</v>
      </c>
      <c r="B1189" s="12">
        <v>167</v>
      </c>
      <c r="C1189" s="12" t="s">
        <v>8221</v>
      </c>
      <c r="D1189" s="12">
        <v>76</v>
      </c>
    </row>
    <row r="1190" spans="1:4" x14ac:dyDescent="0.2">
      <c r="A1190" s="12" t="s">
        <v>8219</v>
      </c>
      <c r="B1190" s="12">
        <v>73</v>
      </c>
      <c r="C1190" s="12" t="s">
        <v>8221</v>
      </c>
      <c r="D1190" s="12">
        <v>9</v>
      </c>
    </row>
    <row r="1191" spans="1:4" x14ac:dyDescent="0.2">
      <c r="A1191" s="12" t="s">
        <v>8219</v>
      </c>
      <c r="B1191" s="12">
        <v>75</v>
      </c>
      <c r="C1191" s="12" t="s">
        <v>8221</v>
      </c>
      <c r="D1191" s="12">
        <v>37</v>
      </c>
    </row>
    <row r="1192" spans="1:4" x14ac:dyDescent="0.2">
      <c r="A1192" s="12" t="s">
        <v>8219</v>
      </c>
      <c r="B1192" s="12">
        <v>614</v>
      </c>
      <c r="C1192" s="12" t="s">
        <v>8221</v>
      </c>
      <c r="D1192" s="12">
        <v>0</v>
      </c>
    </row>
    <row r="1193" spans="1:4" x14ac:dyDescent="0.2">
      <c r="A1193" s="12" t="s">
        <v>8219</v>
      </c>
      <c r="B1193" s="12">
        <v>107</v>
      </c>
      <c r="C1193" s="12" t="s">
        <v>8221</v>
      </c>
      <c r="D1193" s="12">
        <v>1</v>
      </c>
    </row>
    <row r="1194" spans="1:4" x14ac:dyDescent="0.2">
      <c r="A1194" s="12" t="s">
        <v>8219</v>
      </c>
      <c r="B1194" s="12">
        <v>1224</v>
      </c>
      <c r="C1194" s="12" t="s">
        <v>8221</v>
      </c>
      <c r="D1194" s="12">
        <v>10</v>
      </c>
    </row>
    <row r="1195" spans="1:4" x14ac:dyDescent="0.2">
      <c r="A1195" s="12" t="s">
        <v>8219</v>
      </c>
      <c r="B1195" s="12">
        <v>104</v>
      </c>
      <c r="C1195" s="12" t="s">
        <v>8221</v>
      </c>
      <c r="D1195" s="12">
        <v>1</v>
      </c>
    </row>
    <row r="1196" spans="1:4" x14ac:dyDescent="0.2">
      <c r="A1196" s="12" t="s">
        <v>8219</v>
      </c>
      <c r="B1196" s="12">
        <v>79</v>
      </c>
      <c r="C1196" s="12" t="s">
        <v>8221</v>
      </c>
      <c r="D1196" s="12">
        <v>2</v>
      </c>
    </row>
    <row r="1197" spans="1:4" x14ac:dyDescent="0.2">
      <c r="A1197" s="12" t="s">
        <v>8219</v>
      </c>
      <c r="B1197" s="12">
        <v>157</v>
      </c>
      <c r="C1197" s="12" t="s">
        <v>8221</v>
      </c>
      <c r="D1197" s="12">
        <v>1</v>
      </c>
    </row>
    <row r="1198" spans="1:4" x14ac:dyDescent="0.2">
      <c r="A1198" s="12" t="s">
        <v>8219</v>
      </c>
      <c r="B1198" s="12">
        <v>50</v>
      </c>
      <c r="C1198" s="12" t="s">
        <v>8221</v>
      </c>
      <c r="D1198" s="12">
        <v>10</v>
      </c>
    </row>
    <row r="1199" spans="1:4" x14ac:dyDescent="0.2">
      <c r="A1199" s="12" t="s">
        <v>8219</v>
      </c>
      <c r="B1199" s="12">
        <v>64</v>
      </c>
      <c r="C1199" s="12" t="s">
        <v>8221</v>
      </c>
      <c r="D1199" s="12">
        <v>9</v>
      </c>
    </row>
    <row r="1200" spans="1:4" x14ac:dyDescent="0.2">
      <c r="A1200" s="12" t="s">
        <v>8219</v>
      </c>
      <c r="B1200" s="12">
        <v>200</v>
      </c>
      <c r="C1200" s="12" t="s">
        <v>8221</v>
      </c>
      <c r="D1200" s="12">
        <v>19</v>
      </c>
    </row>
    <row r="1201" spans="1:4" x14ac:dyDescent="0.2">
      <c r="A1201" s="12" t="s">
        <v>8219</v>
      </c>
      <c r="B1201" s="12">
        <v>22</v>
      </c>
      <c r="C1201" s="12" t="s">
        <v>8221</v>
      </c>
      <c r="D1201" s="12">
        <v>0</v>
      </c>
    </row>
    <row r="1202" spans="1:4" x14ac:dyDescent="0.2">
      <c r="A1202" s="12" t="s">
        <v>8219</v>
      </c>
      <c r="B1202" s="12">
        <v>163</v>
      </c>
      <c r="C1202" s="12" t="s">
        <v>8221</v>
      </c>
      <c r="D1202" s="12">
        <v>4</v>
      </c>
    </row>
    <row r="1203" spans="1:4" x14ac:dyDescent="0.2">
      <c r="A1203" s="12" t="s">
        <v>8219</v>
      </c>
      <c r="B1203" s="12">
        <v>77</v>
      </c>
      <c r="C1203" s="12" t="s">
        <v>8221</v>
      </c>
      <c r="D1203" s="12">
        <v>8</v>
      </c>
    </row>
    <row r="1204" spans="1:4" x14ac:dyDescent="0.2">
      <c r="A1204" s="12" t="s">
        <v>8219</v>
      </c>
      <c r="B1204" s="12">
        <v>89</v>
      </c>
      <c r="C1204" s="12" t="s">
        <v>8221</v>
      </c>
      <c r="D1204" s="12">
        <v>24</v>
      </c>
    </row>
    <row r="1205" spans="1:4" x14ac:dyDescent="0.2">
      <c r="A1205" s="12" t="s">
        <v>8219</v>
      </c>
      <c r="B1205" s="12">
        <v>3355</v>
      </c>
      <c r="C1205" s="12" t="s">
        <v>8221</v>
      </c>
      <c r="D1205" s="12">
        <v>0</v>
      </c>
    </row>
    <row r="1206" spans="1:4" x14ac:dyDescent="0.2">
      <c r="A1206" s="12" t="s">
        <v>8219</v>
      </c>
      <c r="B1206" s="12">
        <v>537</v>
      </c>
      <c r="C1206" s="12" t="s">
        <v>8221</v>
      </c>
      <c r="D1206" s="12">
        <v>39</v>
      </c>
    </row>
    <row r="1207" spans="1:4" x14ac:dyDescent="0.2">
      <c r="A1207" s="12" t="s">
        <v>8219</v>
      </c>
      <c r="B1207" s="12">
        <v>125</v>
      </c>
      <c r="C1207" s="12" t="s">
        <v>8221</v>
      </c>
      <c r="D1207" s="12">
        <v>6</v>
      </c>
    </row>
    <row r="1208" spans="1:4" x14ac:dyDescent="0.2">
      <c r="A1208" s="12" t="s">
        <v>8219</v>
      </c>
      <c r="B1208" s="12">
        <v>163</v>
      </c>
      <c r="C1208" s="12" t="s">
        <v>8221</v>
      </c>
      <c r="D1208" s="12">
        <v>4</v>
      </c>
    </row>
    <row r="1209" spans="1:4" x14ac:dyDescent="0.2">
      <c r="A1209" s="12" t="s">
        <v>8219</v>
      </c>
      <c r="B1209" s="12">
        <v>283</v>
      </c>
      <c r="C1209" s="12" t="s">
        <v>8221</v>
      </c>
      <c r="D1209" s="12">
        <v>3</v>
      </c>
    </row>
    <row r="1210" spans="1:4" x14ac:dyDescent="0.2">
      <c r="A1210" s="12" t="s">
        <v>8219</v>
      </c>
      <c r="B1210" s="12">
        <v>352</v>
      </c>
      <c r="C1210" s="12" t="s">
        <v>8221</v>
      </c>
      <c r="D1210" s="12">
        <v>53</v>
      </c>
    </row>
    <row r="1211" spans="1:4" x14ac:dyDescent="0.2">
      <c r="A1211" s="12" t="s">
        <v>8219</v>
      </c>
      <c r="B1211" s="12">
        <v>94</v>
      </c>
      <c r="C1211" s="12" t="s">
        <v>8221</v>
      </c>
      <c r="D1211" s="12">
        <v>1</v>
      </c>
    </row>
    <row r="1212" spans="1:4" x14ac:dyDescent="0.2">
      <c r="A1212" s="12" t="s">
        <v>8219</v>
      </c>
      <c r="B1212" s="12">
        <v>67</v>
      </c>
      <c r="C1212" s="12" t="s">
        <v>8221</v>
      </c>
      <c r="D1212" s="12">
        <v>2</v>
      </c>
    </row>
    <row r="1213" spans="1:4" x14ac:dyDescent="0.2">
      <c r="A1213" s="12" t="s">
        <v>8219</v>
      </c>
      <c r="B1213" s="12">
        <v>221</v>
      </c>
      <c r="C1213" s="12" t="s">
        <v>8221</v>
      </c>
      <c r="D1213" s="12">
        <v>25</v>
      </c>
    </row>
    <row r="1214" spans="1:4" x14ac:dyDescent="0.2">
      <c r="A1214" s="12" t="s">
        <v>8219</v>
      </c>
      <c r="B1214" s="12">
        <v>2165</v>
      </c>
      <c r="C1214" s="12" t="s">
        <v>8221</v>
      </c>
      <c r="D1214" s="12">
        <v>6</v>
      </c>
    </row>
    <row r="1215" spans="1:4" x14ac:dyDescent="0.2">
      <c r="A1215" s="12" t="s">
        <v>8219</v>
      </c>
      <c r="B1215" s="12">
        <v>179</v>
      </c>
      <c r="C1215" s="12" t="s">
        <v>8221</v>
      </c>
      <c r="D1215" s="12">
        <v>0</v>
      </c>
    </row>
    <row r="1216" spans="1:4" x14ac:dyDescent="0.2">
      <c r="A1216" s="12" t="s">
        <v>8219</v>
      </c>
      <c r="B1216" s="12">
        <v>123</v>
      </c>
      <c r="C1216" s="12" t="s">
        <v>8221</v>
      </c>
      <c r="D1216" s="12">
        <v>12</v>
      </c>
    </row>
    <row r="1217" spans="1:4" x14ac:dyDescent="0.2">
      <c r="A1217" s="12" t="s">
        <v>8219</v>
      </c>
      <c r="B1217" s="12">
        <v>1104</v>
      </c>
      <c r="C1217" s="12" t="s">
        <v>8221</v>
      </c>
      <c r="D1217" s="12">
        <v>0</v>
      </c>
    </row>
    <row r="1218" spans="1:4" x14ac:dyDescent="0.2">
      <c r="A1218" s="12" t="s">
        <v>8219</v>
      </c>
      <c r="B1218" s="12">
        <v>403</v>
      </c>
      <c r="C1218" s="12" t="s">
        <v>8221</v>
      </c>
      <c r="D1218" s="12">
        <v>36</v>
      </c>
    </row>
    <row r="1219" spans="1:4" x14ac:dyDescent="0.2">
      <c r="A1219" s="12" t="s">
        <v>8219</v>
      </c>
      <c r="B1219" s="12">
        <v>109</v>
      </c>
      <c r="C1219" s="12" t="s">
        <v>8221</v>
      </c>
      <c r="D1219" s="12">
        <v>0</v>
      </c>
    </row>
    <row r="1220" spans="1:4" x14ac:dyDescent="0.2">
      <c r="A1220" s="12" t="s">
        <v>8219</v>
      </c>
      <c r="B1220" s="12">
        <v>372</v>
      </c>
      <c r="C1220" s="12" t="s">
        <v>8221</v>
      </c>
      <c r="D1220" s="12">
        <v>2</v>
      </c>
    </row>
    <row r="1221" spans="1:4" x14ac:dyDescent="0.2">
      <c r="A1221" s="12" t="s">
        <v>8219</v>
      </c>
      <c r="B1221" s="12">
        <v>311</v>
      </c>
      <c r="C1221" s="12" t="s">
        <v>8221</v>
      </c>
      <c r="D1221" s="12">
        <v>1</v>
      </c>
    </row>
    <row r="1222" spans="1:4" x14ac:dyDescent="0.2">
      <c r="A1222" s="12" t="s">
        <v>8219</v>
      </c>
      <c r="B1222" s="12">
        <v>61</v>
      </c>
      <c r="C1222" s="12" t="s">
        <v>8221</v>
      </c>
      <c r="D1222" s="12">
        <v>59</v>
      </c>
    </row>
    <row r="1223" spans="1:4" x14ac:dyDescent="0.2">
      <c r="A1223" s="12" t="s">
        <v>8219</v>
      </c>
      <c r="B1223" s="12">
        <v>115</v>
      </c>
      <c r="C1223" s="12" t="s">
        <v>8221</v>
      </c>
      <c r="D1223" s="12">
        <v>1</v>
      </c>
    </row>
    <row r="1224" spans="1:4" x14ac:dyDescent="0.2">
      <c r="A1224" s="12" t="s">
        <v>8219</v>
      </c>
      <c r="B1224" s="12">
        <v>111</v>
      </c>
      <c r="C1224" s="12" t="s">
        <v>8221</v>
      </c>
      <c r="D1224" s="12">
        <v>31</v>
      </c>
    </row>
    <row r="1225" spans="1:4" x14ac:dyDescent="0.2">
      <c r="A1225" s="12" t="s">
        <v>8219</v>
      </c>
      <c r="B1225" s="12">
        <v>337</v>
      </c>
      <c r="C1225" s="12" t="s">
        <v>8221</v>
      </c>
      <c r="D1225" s="12">
        <v>18</v>
      </c>
    </row>
    <row r="1226" spans="1:4" x14ac:dyDescent="0.2">
      <c r="A1226" s="12" t="s">
        <v>8219</v>
      </c>
      <c r="B1226" s="12">
        <v>9</v>
      </c>
      <c r="C1226" s="12" t="s">
        <v>8221</v>
      </c>
      <c r="D1226" s="12">
        <v>10</v>
      </c>
    </row>
    <row r="1227" spans="1:4" x14ac:dyDescent="0.2">
      <c r="A1227" s="12" t="s">
        <v>8219</v>
      </c>
      <c r="B1227" s="12">
        <v>120</v>
      </c>
      <c r="C1227" s="12" t="s">
        <v>8221</v>
      </c>
      <c r="D1227" s="12">
        <v>0</v>
      </c>
    </row>
    <row r="1228" spans="1:4" x14ac:dyDescent="0.2">
      <c r="A1228" s="12" t="s">
        <v>8219</v>
      </c>
      <c r="B1228" s="12">
        <v>102</v>
      </c>
      <c r="C1228" s="12" t="s">
        <v>8221</v>
      </c>
      <c r="D1228" s="12">
        <v>14</v>
      </c>
    </row>
    <row r="1229" spans="1:4" x14ac:dyDescent="0.2">
      <c r="A1229" s="12" t="s">
        <v>8219</v>
      </c>
      <c r="B1229" s="12">
        <v>186</v>
      </c>
      <c r="C1229" s="12" t="s">
        <v>8221</v>
      </c>
      <c r="D1229" s="12">
        <v>2</v>
      </c>
    </row>
    <row r="1230" spans="1:4" x14ac:dyDescent="0.2">
      <c r="A1230" s="12" t="s">
        <v>8219</v>
      </c>
      <c r="B1230" s="12">
        <v>15</v>
      </c>
      <c r="C1230" s="12" t="s">
        <v>8221</v>
      </c>
      <c r="D1230" s="12">
        <v>1</v>
      </c>
    </row>
    <row r="1231" spans="1:4" x14ac:dyDescent="0.2">
      <c r="A1231" s="12" t="s">
        <v>8219</v>
      </c>
      <c r="B1231" s="12">
        <v>67</v>
      </c>
      <c r="C1231" s="12" t="s">
        <v>8221</v>
      </c>
      <c r="D1231" s="12">
        <v>3</v>
      </c>
    </row>
    <row r="1232" spans="1:4" x14ac:dyDescent="0.2">
      <c r="A1232" s="12" t="s">
        <v>8219</v>
      </c>
      <c r="B1232" s="12">
        <v>130</v>
      </c>
      <c r="C1232" s="12" t="s">
        <v>8221</v>
      </c>
      <c r="D1232" s="12">
        <v>0</v>
      </c>
    </row>
    <row r="1233" spans="1:4" x14ac:dyDescent="0.2">
      <c r="A1233" s="12" t="s">
        <v>8219</v>
      </c>
      <c r="B1233" s="12">
        <v>16</v>
      </c>
      <c r="C1233" s="12" t="s">
        <v>8221</v>
      </c>
      <c r="D1233" s="12">
        <v>2</v>
      </c>
    </row>
    <row r="1234" spans="1:4" x14ac:dyDescent="0.2">
      <c r="A1234" s="12" t="s">
        <v>8219</v>
      </c>
      <c r="B1234" s="12">
        <v>67</v>
      </c>
      <c r="C1234" s="12" t="s">
        <v>8221</v>
      </c>
      <c r="D1234" s="12">
        <v>0</v>
      </c>
    </row>
    <row r="1235" spans="1:4" x14ac:dyDescent="0.2">
      <c r="A1235" s="12" t="s">
        <v>8219</v>
      </c>
      <c r="B1235" s="12">
        <v>124</v>
      </c>
      <c r="C1235" s="12" t="s">
        <v>8221</v>
      </c>
      <c r="D1235" s="12">
        <v>12</v>
      </c>
    </row>
    <row r="1236" spans="1:4" x14ac:dyDescent="0.2">
      <c r="A1236" s="12" t="s">
        <v>8219</v>
      </c>
      <c r="B1236" s="12">
        <v>80</v>
      </c>
      <c r="C1236" s="12" t="s">
        <v>8221</v>
      </c>
      <c r="D1236" s="12">
        <v>1</v>
      </c>
    </row>
    <row r="1237" spans="1:4" x14ac:dyDescent="0.2">
      <c r="A1237" s="12" t="s">
        <v>8219</v>
      </c>
      <c r="B1237" s="12">
        <v>282</v>
      </c>
      <c r="C1237" s="12" t="s">
        <v>8221</v>
      </c>
      <c r="D1237" s="12">
        <v>8</v>
      </c>
    </row>
    <row r="1238" spans="1:4" x14ac:dyDescent="0.2">
      <c r="A1238" s="12" t="s">
        <v>8219</v>
      </c>
      <c r="B1238" s="12">
        <v>68</v>
      </c>
      <c r="C1238" s="12" t="s">
        <v>8221</v>
      </c>
      <c r="D1238" s="12">
        <v>2</v>
      </c>
    </row>
    <row r="1239" spans="1:4" x14ac:dyDescent="0.2">
      <c r="A1239" s="12" t="s">
        <v>8219</v>
      </c>
      <c r="B1239" s="12">
        <v>86</v>
      </c>
      <c r="C1239" s="12" t="s">
        <v>8221</v>
      </c>
      <c r="D1239" s="12">
        <v>31</v>
      </c>
    </row>
    <row r="1240" spans="1:4" x14ac:dyDescent="0.2">
      <c r="A1240" s="12" t="s">
        <v>8219</v>
      </c>
      <c r="B1240" s="12">
        <v>115</v>
      </c>
      <c r="C1240" s="12" t="s">
        <v>8221</v>
      </c>
      <c r="D1240" s="12">
        <v>5</v>
      </c>
    </row>
    <row r="1241" spans="1:4" x14ac:dyDescent="0.2">
      <c r="A1241" s="12" t="s">
        <v>8219</v>
      </c>
      <c r="B1241" s="12">
        <v>75</v>
      </c>
      <c r="C1241" s="12" t="s">
        <v>8221</v>
      </c>
      <c r="D1241" s="12">
        <v>1</v>
      </c>
    </row>
    <row r="1242" spans="1:4" x14ac:dyDescent="0.2">
      <c r="A1242" s="12" t="s">
        <v>8219</v>
      </c>
      <c r="B1242" s="12">
        <v>43</v>
      </c>
      <c r="C1242" s="12" t="s">
        <v>8221</v>
      </c>
      <c r="D1242" s="12">
        <v>12</v>
      </c>
    </row>
    <row r="1243" spans="1:4" x14ac:dyDescent="0.2">
      <c r="A1243" s="12" t="s">
        <v>8219</v>
      </c>
      <c r="B1243" s="12">
        <v>48</v>
      </c>
      <c r="C1243" s="12" t="s">
        <v>8221</v>
      </c>
      <c r="D1243" s="12">
        <v>4</v>
      </c>
    </row>
    <row r="1244" spans="1:4" x14ac:dyDescent="0.2">
      <c r="A1244" s="12" t="s">
        <v>8219</v>
      </c>
      <c r="B1244" s="12">
        <v>52</v>
      </c>
      <c r="C1244" s="12" t="s">
        <v>8221</v>
      </c>
      <c r="D1244" s="12">
        <v>0</v>
      </c>
    </row>
    <row r="1245" spans="1:4" x14ac:dyDescent="0.2">
      <c r="A1245" s="12" t="s">
        <v>8219</v>
      </c>
      <c r="B1245" s="12">
        <v>43</v>
      </c>
      <c r="C1245" s="12" t="s">
        <v>8221</v>
      </c>
      <c r="D1245" s="12">
        <v>7</v>
      </c>
    </row>
    <row r="1246" spans="1:4" x14ac:dyDescent="0.2">
      <c r="A1246" s="12" t="s">
        <v>8219</v>
      </c>
      <c r="B1246" s="12">
        <v>58</v>
      </c>
      <c r="C1246" s="12" t="s">
        <v>8221</v>
      </c>
      <c r="D1246" s="12">
        <v>2</v>
      </c>
    </row>
    <row r="1247" spans="1:4" x14ac:dyDescent="0.2">
      <c r="A1247" s="12" t="s">
        <v>8219</v>
      </c>
      <c r="B1247" s="12">
        <v>47</v>
      </c>
      <c r="C1247" s="12" t="s">
        <v>8221</v>
      </c>
      <c r="D1247" s="12">
        <v>1</v>
      </c>
    </row>
    <row r="1248" spans="1:4" x14ac:dyDescent="0.2">
      <c r="A1248" s="12" t="s">
        <v>8219</v>
      </c>
      <c r="B1248" s="12">
        <v>36</v>
      </c>
      <c r="C1248" s="12" t="s">
        <v>8221</v>
      </c>
      <c r="D1248" s="12">
        <v>4</v>
      </c>
    </row>
    <row r="1249" spans="1:4" x14ac:dyDescent="0.2">
      <c r="A1249" s="12" t="s">
        <v>8219</v>
      </c>
      <c r="B1249" s="12">
        <v>17</v>
      </c>
      <c r="C1249" s="12" t="s">
        <v>8221</v>
      </c>
      <c r="D1249" s="12">
        <v>6</v>
      </c>
    </row>
    <row r="1250" spans="1:4" x14ac:dyDescent="0.2">
      <c r="A1250" s="12" t="s">
        <v>8219</v>
      </c>
      <c r="B1250" s="12">
        <v>104</v>
      </c>
      <c r="C1250" s="12" t="s">
        <v>8221</v>
      </c>
      <c r="D1250" s="12">
        <v>8</v>
      </c>
    </row>
    <row r="1251" spans="1:4" x14ac:dyDescent="0.2">
      <c r="A1251" s="12" t="s">
        <v>8219</v>
      </c>
      <c r="B1251" s="12">
        <v>47</v>
      </c>
      <c r="C1251" s="12" t="s">
        <v>8221</v>
      </c>
      <c r="D1251" s="12">
        <v>14</v>
      </c>
    </row>
    <row r="1252" spans="1:4" x14ac:dyDescent="0.2">
      <c r="A1252" s="12" t="s">
        <v>8219</v>
      </c>
      <c r="B1252" s="12">
        <v>38</v>
      </c>
      <c r="C1252" s="12" t="s">
        <v>8221</v>
      </c>
      <c r="D1252" s="12">
        <v>0</v>
      </c>
    </row>
    <row r="1253" spans="1:4" x14ac:dyDescent="0.2">
      <c r="A1253" s="12" t="s">
        <v>8219</v>
      </c>
      <c r="B1253" s="12">
        <v>81</v>
      </c>
      <c r="C1253" s="12" t="s">
        <v>8221</v>
      </c>
      <c r="D1253" s="12">
        <v>4</v>
      </c>
    </row>
    <row r="1254" spans="1:4" x14ac:dyDescent="0.2">
      <c r="A1254" s="12" t="s">
        <v>8219</v>
      </c>
      <c r="B1254" s="12">
        <v>55</v>
      </c>
      <c r="C1254" s="12" t="s">
        <v>8221</v>
      </c>
      <c r="D1254" s="12">
        <v>0</v>
      </c>
    </row>
    <row r="1255" spans="1:4" x14ac:dyDescent="0.2">
      <c r="A1255" s="12" t="s">
        <v>8219</v>
      </c>
      <c r="B1255" s="12">
        <v>41</v>
      </c>
      <c r="C1255" s="12" t="s">
        <v>8221</v>
      </c>
      <c r="D1255" s="12">
        <v>0</v>
      </c>
    </row>
    <row r="1256" spans="1:4" x14ac:dyDescent="0.2">
      <c r="A1256" s="12" t="s">
        <v>8219</v>
      </c>
      <c r="B1256" s="12">
        <v>79</v>
      </c>
      <c r="C1256" s="12" t="s">
        <v>8221</v>
      </c>
      <c r="D1256" s="12">
        <v>1</v>
      </c>
    </row>
    <row r="1257" spans="1:4" x14ac:dyDescent="0.2">
      <c r="A1257" s="12" t="s">
        <v>8219</v>
      </c>
      <c r="B1257" s="12">
        <v>16</v>
      </c>
      <c r="C1257" s="12" t="s">
        <v>8221</v>
      </c>
      <c r="D1257" s="12">
        <v>1</v>
      </c>
    </row>
    <row r="1258" spans="1:4" x14ac:dyDescent="0.2">
      <c r="A1258" s="12" t="s">
        <v>8219</v>
      </c>
      <c r="B1258" s="12">
        <v>8</v>
      </c>
      <c r="C1258" s="12" t="s">
        <v>8221</v>
      </c>
      <c r="D1258" s="12">
        <v>1</v>
      </c>
    </row>
    <row r="1259" spans="1:4" x14ac:dyDescent="0.2">
      <c r="A1259" s="12" t="s">
        <v>8219</v>
      </c>
      <c r="B1259" s="12">
        <v>95</v>
      </c>
      <c r="C1259" s="12" t="s">
        <v>8221</v>
      </c>
      <c r="D1259" s="12">
        <v>1</v>
      </c>
    </row>
    <row r="1260" spans="1:4" x14ac:dyDescent="0.2">
      <c r="A1260" s="12" t="s">
        <v>8219</v>
      </c>
      <c r="B1260" s="12">
        <v>25</v>
      </c>
      <c r="C1260" s="12" t="s">
        <v>8221</v>
      </c>
      <c r="D1260" s="12">
        <v>4</v>
      </c>
    </row>
    <row r="1261" spans="1:4" x14ac:dyDescent="0.2">
      <c r="A1261" s="12" t="s">
        <v>8219</v>
      </c>
      <c r="B1261" s="12">
        <v>19</v>
      </c>
      <c r="C1261" s="12" t="s">
        <v>8221</v>
      </c>
      <c r="D1261" s="12">
        <v>0</v>
      </c>
    </row>
    <row r="1262" spans="1:4" x14ac:dyDescent="0.2">
      <c r="A1262" s="12" t="s">
        <v>8219</v>
      </c>
      <c r="B1262" s="12">
        <v>90</v>
      </c>
      <c r="C1262" s="12" t="s">
        <v>8221</v>
      </c>
      <c r="D1262" s="12">
        <v>0</v>
      </c>
    </row>
    <row r="1263" spans="1:4" x14ac:dyDescent="0.2">
      <c r="A1263" s="12" t="s">
        <v>8219</v>
      </c>
      <c r="B1263" s="12">
        <v>41</v>
      </c>
      <c r="C1263" s="12" t="s">
        <v>8221</v>
      </c>
      <c r="D1263" s="12">
        <v>2</v>
      </c>
    </row>
    <row r="1264" spans="1:4" x14ac:dyDescent="0.2">
      <c r="A1264" s="12" t="s">
        <v>8219</v>
      </c>
      <c r="B1264" s="12">
        <v>30</v>
      </c>
      <c r="C1264" s="12" t="s">
        <v>8221</v>
      </c>
      <c r="D1264" s="12">
        <v>24</v>
      </c>
    </row>
    <row r="1265" spans="1:4" x14ac:dyDescent="0.2">
      <c r="A1265" s="12" t="s">
        <v>8219</v>
      </c>
      <c r="B1265" s="12">
        <v>38</v>
      </c>
      <c r="C1265" s="12" t="s">
        <v>8221</v>
      </c>
      <c r="D1265" s="12">
        <v>1</v>
      </c>
    </row>
    <row r="1266" spans="1:4" x14ac:dyDescent="0.2">
      <c r="A1266" s="12" t="s">
        <v>8219</v>
      </c>
      <c r="B1266" s="12">
        <v>65</v>
      </c>
      <c r="C1266" s="12" t="s">
        <v>8221</v>
      </c>
      <c r="D1266" s="12">
        <v>2</v>
      </c>
    </row>
    <row r="1267" spans="1:4" x14ac:dyDescent="0.2">
      <c r="A1267" s="12" t="s">
        <v>8219</v>
      </c>
      <c r="B1267" s="12">
        <v>75</v>
      </c>
      <c r="C1267" s="12" t="s">
        <v>8221</v>
      </c>
      <c r="D1267" s="12">
        <v>1</v>
      </c>
    </row>
    <row r="1268" spans="1:4" x14ac:dyDescent="0.2">
      <c r="A1268" s="12" t="s">
        <v>8219</v>
      </c>
      <c r="B1268" s="12">
        <v>16</v>
      </c>
      <c r="C1268" s="12" t="s">
        <v>8221</v>
      </c>
      <c r="D1268" s="12">
        <v>37</v>
      </c>
    </row>
    <row r="1269" spans="1:4" x14ac:dyDescent="0.2">
      <c r="A1269" s="12" t="s">
        <v>8219</v>
      </c>
      <c r="B1269" s="12">
        <v>10</v>
      </c>
      <c r="C1269" s="12" t="s">
        <v>8221</v>
      </c>
      <c r="D1269" s="12">
        <v>5</v>
      </c>
    </row>
    <row r="1270" spans="1:4" x14ac:dyDescent="0.2">
      <c r="A1270" s="12" t="s">
        <v>8219</v>
      </c>
      <c r="B1270" s="12">
        <v>27</v>
      </c>
      <c r="C1270" s="12" t="s">
        <v>8221</v>
      </c>
      <c r="D1270" s="12">
        <v>4</v>
      </c>
    </row>
    <row r="1271" spans="1:4" x14ac:dyDescent="0.2">
      <c r="A1271" s="12" t="s">
        <v>8219</v>
      </c>
      <c r="B1271" s="12">
        <v>259</v>
      </c>
      <c r="C1271" s="12" t="s">
        <v>8221</v>
      </c>
      <c r="D1271" s="12">
        <v>16</v>
      </c>
    </row>
    <row r="1272" spans="1:4" x14ac:dyDescent="0.2">
      <c r="A1272" s="12" t="s">
        <v>8219</v>
      </c>
      <c r="B1272" s="12">
        <v>39</v>
      </c>
      <c r="C1272" s="12" t="s">
        <v>8221</v>
      </c>
      <c r="D1272" s="12">
        <v>9</v>
      </c>
    </row>
    <row r="1273" spans="1:4" x14ac:dyDescent="0.2">
      <c r="A1273" s="12" t="s">
        <v>8219</v>
      </c>
      <c r="B1273" s="12">
        <v>42</v>
      </c>
      <c r="C1273" s="12" t="s">
        <v>8221</v>
      </c>
      <c r="D1273" s="12">
        <v>0</v>
      </c>
    </row>
    <row r="1274" spans="1:4" x14ac:dyDescent="0.2">
      <c r="A1274" s="12" t="s">
        <v>8219</v>
      </c>
      <c r="B1274" s="12">
        <v>10</v>
      </c>
      <c r="C1274" s="12" t="s">
        <v>8221</v>
      </c>
      <c r="D1274" s="12">
        <v>40</v>
      </c>
    </row>
    <row r="1275" spans="1:4" x14ac:dyDescent="0.2">
      <c r="A1275" s="12" t="s">
        <v>8219</v>
      </c>
      <c r="B1275" s="12">
        <v>56</v>
      </c>
      <c r="C1275" s="12" t="s">
        <v>8221</v>
      </c>
      <c r="D1275" s="12">
        <v>0</v>
      </c>
    </row>
    <row r="1276" spans="1:4" x14ac:dyDescent="0.2">
      <c r="A1276" s="12" t="s">
        <v>8219</v>
      </c>
      <c r="B1276" s="12">
        <v>20</v>
      </c>
      <c r="C1276" s="12" t="s">
        <v>8221</v>
      </c>
      <c r="D1276" s="12">
        <v>2</v>
      </c>
    </row>
    <row r="1277" spans="1:4" x14ac:dyDescent="0.2">
      <c r="A1277" s="12" t="s">
        <v>8219</v>
      </c>
      <c r="B1277" s="12">
        <v>170</v>
      </c>
      <c r="C1277" s="12" t="s">
        <v>8221</v>
      </c>
      <c r="D1277" s="12">
        <v>1</v>
      </c>
    </row>
    <row r="1278" spans="1:4" x14ac:dyDescent="0.2">
      <c r="A1278" s="12" t="s">
        <v>8219</v>
      </c>
      <c r="B1278" s="12">
        <v>29</v>
      </c>
      <c r="C1278" s="12" t="s">
        <v>8221</v>
      </c>
      <c r="D1278" s="12">
        <v>9</v>
      </c>
    </row>
    <row r="1279" spans="1:4" x14ac:dyDescent="0.2">
      <c r="A1279" s="12" t="s">
        <v>8219</v>
      </c>
      <c r="B1279" s="12">
        <v>132</v>
      </c>
      <c r="C1279" s="12" t="s">
        <v>8221</v>
      </c>
      <c r="D1279" s="12">
        <v>34</v>
      </c>
    </row>
    <row r="1280" spans="1:4" x14ac:dyDescent="0.2">
      <c r="A1280" s="12" t="s">
        <v>8219</v>
      </c>
      <c r="B1280" s="12">
        <v>27</v>
      </c>
      <c r="C1280" s="12" t="s">
        <v>8221</v>
      </c>
      <c r="D1280" s="12">
        <v>23</v>
      </c>
    </row>
    <row r="1281" spans="1:4" x14ac:dyDescent="0.2">
      <c r="A1281" s="12" t="s">
        <v>8219</v>
      </c>
      <c r="B1281" s="12">
        <v>26</v>
      </c>
      <c r="C1281" s="12" t="s">
        <v>8221</v>
      </c>
      <c r="D1281" s="12">
        <v>19</v>
      </c>
    </row>
    <row r="1282" spans="1:4" x14ac:dyDescent="0.2">
      <c r="A1282" s="12" t="s">
        <v>8219</v>
      </c>
      <c r="B1282" s="12">
        <v>43</v>
      </c>
      <c r="C1282" s="12" t="s">
        <v>8221</v>
      </c>
      <c r="D1282" s="12">
        <v>50</v>
      </c>
    </row>
    <row r="1283" spans="1:4" x14ac:dyDescent="0.2">
      <c r="A1283" s="12" t="s">
        <v>8219</v>
      </c>
      <c r="B1283" s="12">
        <v>80</v>
      </c>
      <c r="C1283" s="12" t="s">
        <v>8221</v>
      </c>
      <c r="D1283" s="12">
        <v>12</v>
      </c>
    </row>
    <row r="1284" spans="1:4" x14ac:dyDescent="0.2">
      <c r="A1284" s="12" t="s">
        <v>8219</v>
      </c>
      <c r="B1284" s="12">
        <v>33</v>
      </c>
      <c r="C1284" s="12" t="s">
        <v>8221</v>
      </c>
      <c r="D1284" s="12">
        <v>8</v>
      </c>
    </row>
    <row r="1285" spans="1:4" x14ac:dyDescent="0.2">
      <c r="A1285" s="12" t="s">
        <v>8219</v>
      </c>
      <c r="B1285" s="12">
        <v>71</v>
      </c>
      <c r="C1285" s="12" t="s">
        <v>8221</v>
      </c>
      <c r="D1285" s="12">
        <v>9</v>
      </c>
    </row>
    <row r="1286" spans="1:4" x14ac:dyDescent="0.2">
      <c r="A1286" s="12" t="s">
        <v>8219</v>
      </c>
      <c r="B1286" s="12">
        <v>81</v>
      </c>
      <c r="C1286" s="12" t="s">
        <v>8221</v>
      </c>
      <c r="D1286" s="12">
        <v>43</v>
      </c>
    </row>
    <row r="1287" spans="1:4" x14ac:dyDescent="0.2">
      <c r="A1287" s="12" t="s">
        <v>8219</v>
      </c>
      <c r="B1287" s="12">
        <v>76</v>
      </c>
      <c r="C1287" s="12" t="s">
        <v>8221</v>
      </c>
      <c r="D1287" s="12">
        <v>28</v>
      </c>
    </row>
    <row r="1288" spans="1:4" x14ac:dyDescent="0.2">
      <c r="A1288" s="12" t="s">
        <v>8219</v>
      </c>
      <c r="B1288" s="12">
        <v>48</v>
      </c>
      <c r="C1288" s="12" t="s">
        <v>8221</v>
      </c>
      <c r="D1288" s="12">
        <v>4</v>
      </c>
    </row>
    <row r="1289" spans="1:4" x14ac:dyDescent="0.2">
      <c r="A1289" s="12" t="s">
        <v>8219</v>
      </c>
      <c r="B1289" s="12">
        <v>61</v>
      </c>
      <c r="C1289" s="12" t="s">
        <v>8221</v>
      </c>
      <c r="D1289" s="12">
        <v>24</v>
      </c>
    </row>
    <row r="1290" spans="1:4" x14ac:dyDescent="0.2">
      <c r="A1290" s="12" t="s">
        <v>8219</v>
      </c>
      <c r="B1290" s="12">
        <v>60</v>
      </c>
      <c r="C1290" s="12" t="s">
        <v>8221</v>
      </c>
      <c r="D1290" s="12">
        <v>2</v>
      </c>
    </row>
    <row r="1291" spans="1:4" x14ac:dyDescent="0.2">
      <c r="A1291" s="12" t="s">
        <v>8219</v>
      </c>
      <c r="B1291" s="12">
        <v>136</v>
      </c>
      <c r="C1291" s="12" t="s">
        <v>8221</v>
      </c>
      <c r="D1291" s="12">
        <v>2</v>
      </c>
    </row>
    <row r="1292" spans="1:4" x14ac:dyDescent="0.2">
      <c r="A1292" s="12" t="s">
        <v>8219</v>
      </c>
      <c r="B1292" s="12">
        <v>14</v>
      </c>
      <c r="C1292" s="12" t="s">
        <v>8221</v>
      </c>
      <c r="D1292" s="12">
        <v>20</v>
      </c>
    </row>
    <row r="1293" spans="1:4" x14ac:dyDescent="0.2">
      <c r="A1293" s="12" t="s">
        <v>8219</v>
      </c>
      <c r="B1293" s="12">
        <v>78</v>
      </c>
      <c r="C1293" s="12" t="s">
        <v>8221</v>
      </c>
      <c r="D1293" s="12">
        <v>1</v>
      </c>
    </row>
    <row r="1294" spans="1:4" x14ac:dyDescent="0.2">
      <c r="A1294" s="12" t="s">
        <v>8219</v>
      </c>
      <c r="B1294" s="12">
        <v>4</v>
      </c>
      <c r="C1294" s="12" t="s">
        <v>8221</v>
      </c>
      <c r="D1294" s="12">
        <v>1</v>
      </c>
    </row>
    <row r="1295" spans="1:4" x14ac:dyDescent="0.2">
      <c r="A1295" s="12" t="s">
        <v>8219</v>
      </c>
      <c r="B1295" s="12">
        <v>11</v>
      </c>
      <c r="C1295" s="12" t="s">
        <v>8221</v>
      </c>
      <c r="D1295" s="12">
        <v>4</v>
      </c>
    </row>
    <row r="1296" spans="1:4" x14ac:dyDescent="0.2">
      <c r="A1296" s="12" t="s">
        <v>8219</v>
      </c>
      <c r="B1296" s="12">
        <v>185</v>
      </c>
      <c r="C1296" s="12" t="s">
        <v>8221</v>
      </c>
      <c r="D1296" s="12">
        <v>1</v>
      </c>
    </row>
    <row r="1297" spans="1:4" x14ac:dyDescent="0.2">
      <c r="A1297" s="12" t="s">
        <v>8219</v>
      </c>
      <c r="B1297" s="12">
        <v>59</v>
      </c>
      <c r="C1297" s="12" t="s">
        <v>8221</v>
      </c>
      <c r="D1297" s="12">
        <v>1</v>
      </c>
    </row>
    <row r="1298" spans="1:4" x14ac:dyDescent="0.2">
      <c r="A1298" s="12" t="s">
        <v>8219</v>
      </c>
      <c r="B1298" s="12">
        <v>27</v>
      </c>
      <c r="C1298" s="12" t="s">
        <v>8221</v>
      </c>
      <c r="D1298" s="12">
        <v>13</v>
      </c>
    </row>
    <row r="1299" spans="1:4" x14ac:dyDescent="0.2">
      <c r="A1299" s="12" t="s">
        <v>8219</v>
      </c>
      <c r="B1299" s="12">
        <v>63</v>
      </c>
      <c r="C1299" s="12" t="s">
        <v>8221</v>
      </c>
      <c r="D1299" s="12">
        <v>1</v>
      </c>
    </row>
    <row r="1300" spans="1:4" x14ac:dyDescent="0.2">
      <c r="A1300" s="12" t="s">
        <v>8219</v>
      </c>
      <c r="B1300" s="12">
        <v>13</v>
      </c>
      <c r="C1300" s="12" t="s">
        <v>8221</v>
      </c>
      <c r="D1300" s="12">
        <v>1</v>
      </c>
    </row>
    <row r="1301" spans="1:4" x14ac:dyDescent="0.2">
      <c r="A1301" s="12" t="s">
        <v>8219</v>
      </c>
      <c r="B1301" s="12">
        <v>13</v>
      </c>
      <c r="C1301" s="12" t="s">
        <v>8221</v>
      </c>
      <c r="D1301" s="12">
        <v>0</v>
      </c>
    </row>
    <row r="1302" spans="1:4" x14ac:dyDescent="0.2">
      <c r="A1302" s="12" t="s">
        <v>8219</v>
      </c>
      <c r="B1302" s="12">
        <v>57</v>
      </c>
      <c r="C1302" s="12" t="s">
        <v>8221</v>
      </c>
      <c r="D1302" s="12">
        <v>3</v>
      </c>
    </row>
    <row r="1303" spans="1:4" x14ac:dyDescent="0.2">
      <c r="A1303" s="12" t="s">
        <v>8219</v>
      </c>
      <c r="B1303" s="12">
        <v>61</v>
      </c>
      <c r="C1303" s="12" t="s">
        <v>8221</v>
      </c>
      <c r="D1303" s="12">
        <v>14</v>
      </c>
    </row>
    <row r="1304" spans="1:4" x14ac:dyDescent="0.2">
      <c r="A1304" s="12" t="s">
        <v>8219</v>
      </c>
      <c r="B1304" s="12">
        <v>65</v>
      </c>
      <c r="C1304" s="12" t="s">
        <v>8221</v>
      </c>
      <c r="D1304" s="12">
        <v>2</v>
      </c>
    </row>
    <row r="1305" spans="1:4" x14ac:dyDescent="0.2">
      <c r="A1305" s="12" t="s">
        <v>8219</v>
      </c>
      <c r="B1305" s="12">
        <v>134</v>
      </c>
      <c r="C1305" s="12" t="s">
        <v>8221</v>
      </c>
      <c r="D1305" s="12">
        <v>5</v>
      </c>
    </row>
    <row r="1306" spans="1:4" x14ac:dyDescent="0.2">
      <c r="A1306" s="12" t="s">
        <v>8219</v>
      </c>
      <c r="B1306" s="12">
        <v>37</v>
      </c>
      <c r="C1306" s="12" t="s">
        <v>8221</v>
      </c>
      <c r="D1306" s="12">
        <v>14</v>
      </c>
    </row>
    <row r="1307" spans="1:4" x14ac:dyDescent="0.2">
      <c r="A1307" s="12" t="s">
        <v>8219</v>
      </c>
      <c r="B1307" s="12">
        <v>37</v>
      </c>
      <c r="C1307" s="12" t="s">
        <v>8221</v>
      </c>
      <c r="D1307" s="12">
        <v>9</v>
      </c>
    </row>
    <row r="1308" spans="1:4" x14ac:dyDescent="0.2">
      <c r="A1308" s="12" t="s">
        <v>8219</v>
      </c>
      <c r="B1308" s="12">
        <v>150</v>
      </c>
      <c r="C1308" s="12" t="s">
        <v>8221</v>
      </c>
      <c r="D1308" s="12">
        <v>8</v>
      </c>
    </row>
    <row r="1309" spans="1:4" x14ac:dyDescent="0.2">
      <c r="A1309" s="12" t="s">
        <v>8219</v>
      </c>
      <c r="B1309" s="12">
        <v>56</v>
      </c>
      <c r="C1309" s="12" t="s">
        <v>8221</v>
      </c>
      <c r="D1309" s="12">
        <v>7</v>
      </c>
    </row>
    <row r="1310" spans="1:4" x14ac:dyDescent="0.2">
      <c r="A1310" s="12" t="s">
        <v>8219</v>
      </c>
      <c r="B1310" s="12">
        <v>18</v>
      </c>
      <c r="C1310" s="12" t="s">
        <v>8221</v>
      </c>
      <c r="D1310" s="12">
        <v>0</v>
      </c>
    </row>
    <row r="1311" spans="1:4" x14ac:dyDescent="0.2">
      <c r="A1311" s="12" t="s">
        <v>8219</v>
      </c>
      <c r="B1311" s="12">
        <v>60</v>
      </c>
      <c r="C1311" s="12" t="s">
        <v>8221</v>
      </c>
      <c r="D1311" s="12">
        <v>84</v>
      </c>
    </row>
    <row r="1312" spans="1:4" x14ac:dyDescent="0.2">
      <c r="A1312" s="12" t="s">
        <v>8219</v>
      </c>
      <c r="B1312" s="12">
        <v>67</v>
      </c>
      <c r="C1312" s="12" t="s">
        <v>8221</v>
      </c>
      <c r="D1312" s="12">
        <v>11</v>
      </c>
    </row>
    <row r="1313" spans="1:4" x14ac:dyDescent="0.2">
      <c r="A1313" s="12" t="s">
        <v>8219</v>
      </c>
      <c r="B1313" s="12">
        <v>35</v>
      </c>
      <c r="C1313" s="12" t="s">
        <v>8221</v>
      </c>
      <c r="D1313" s="12">
        <v>1</v>
      </c>
    </row>
    <row r="1314" spans="1:4" x14ac:dyDescent="0.2">
      <c r="A1314" s="12" t="s">
        <v>8219</v>
      </c>
      <c r="B1314" s="12">
        <v>34</v>
      </c>
      <c r="C1314" s="12" t="s">
        <v>8221</v>
      </c>
      <c r="D1314" s="12">
        <v>4</v>
      </c>
    </row>
    <row r="1315" spans="1:4" x14ac:dyDescent="0.2">
      <c r="A1315" s="12" t="s">
        <v>8219</v>
      </c>
      <c r="B1315" s="12">
        <v>36</v>
      </c>
      <c r="C1315" s="12" t="s">
        <v>8221</v>
      </c>
      <c r="D1315" s="12">
        <v>10</v>
      </c>
    </row>
    <row r="1316" spans="1:4" x14ac:dyDescent="0.2">
      <c r="A1316" s="12" t="s">
        <v>8219</v>
      </c>
      <c r="B1316" s="12">
        <v>18</v>
      </c>
      <c r="C1316" s="12" t="s">
        <v>8221</v>
      </c>
      <c r="D1316" s="12">
        <v>16</v>
      </c>
    </row>
    <row r="1317" spans="1:4" x14ac:dyDescent="0.2">
      <c r="A1317" s="12" t="s">
        <v>8219</v>
      </c>
      <c r="B1317" s="12">
        <v>25</v>
      </c>
      <c r="C1317" s="12" t="s">
        <v>8221</v>
      </c>
      <c r="D1317" s="12">
        <v>2</v>
      </c>
    </row>
    <row r="1318" spans="1:4" x14ac:dyDescent="0.2">
      <c r="A1318" s="12" t="s">
        <v>8219</v>
      </c>
      <c r="B1318" s="12">
        <v>21</v>
      </c>
      <c r="C1318" s="12" t="s">
        <v>8221</v>
      </c>
      <c r="D1318" s="12">
        <v>5</v>
      </c>
    </row>
    <row r="1319" spans="1:4" x14ac:dyDescent="0.2">
      <c r="A1319" s="12" t="s">
        <v>8219</v>
      </c>
      <c r="B1319" s="12">
        <v>151</v>
      </c>
      <c r="C1319" s="12" t="s">
        <v>8221</v>
      </c>
      <c r="D1319" s="12">
        <v>1</v>
      </c>
    </row>
    <row r="1320" spans="1:4" x14ac:dyDescent="0.2">
      <c r="A1320" s="12" t="s">
        <v>8219</v>
      </c>
      <c r="B1320" s="12">
        <v>489</v>
      </c>
      <c r="C1320" s="12" t="s">
        <v>8221</v>
      </c>
      <c r="D1320" s="12">
        <v>31</v>
      </c>
    </row>
    <row r="1321" spans="1:4" x14ac:dyDescent="0.2">
      <c r="A1321" s="12" t="s">
        <v>8219</v>
      </c>
      <c r="B1321" s="12">
        <v>50</v>
      </c>
      <c r="C1321" s="12" t="s">
        <v>8221</v>
      </c>
      <c r="D1321" s="12">
        <v>0</v>
      </c>
    </row>
    <row r="1322" spans="1:4" x14ac:dyDescent="0.2">
      <c r="A1322" s="12" t="s">
        <v>8219</v>
      </c>
      <c r="B1322" s="12">
        <v>321</v>
      </c>
      <c r="C1322" s="12" t="s">
        <v>8221</v>
      </c>
      <c r="D1322" s="12">
        <v>2</v>
      </c>
    </row>
    <row r="1323" spans="1:4" x14ac:dyDescent="0.2">
      <c r="A1323" s="12" t="s">
        <v>8219</v>
      </c>
      <c r="B1323" s="12">
        <v>1762</v>
      </c>
      <c r="C1323" s="12" t="s">
        <v>8221</v>
      </c>
      <c r="D1323" s="12">
        <v>7</v>
      </c>
    </row>
    <row r="1324" spans="1:4" x14ac:dyDescent="0.2">
      <c r="A1324" s="12" t="s">
        <v>8219</v>
      </c>
      <c r="B1324" s="12">
        <v>385</v>
      </c>
      <c r="C1324" s="12" t="s">
        <v>8221</v>
      </c>
      <c r="D1324" s="12">
        <v>16</v>
      </c>
    </row>
    <row r="1325" spans="1:4" x14ac:dyDescent="0.2">
      <c r="A1325" s="12" t="s">
        <v>8219</v>
      </c>
      <c r="B1325" s="12">
        <v>398</v>
      </c>
      <c r="C1325" s="12" t="s">
        <v>8221</v>
      </c>
      <c r="D1325" s="12">
        <v>4</v>
      </c>
    </row>
    <row r="1326" spans="1:4" x14ac:dyDescent="0.2">
      <c r="A1326" s="12" t="s">
        <v>8219</v>
      </c>
      <c r="B1326" s="12">
        <v>304</v>
      </c>
      <c r="C1326" s="12" t="s">
        <v>8221</v>
      </c>
      <c r="D1326" s="12">
        <v>4</v>
      </c>
    </row>
    <row r="1327" spans="1:4" x14ac:dyDescent="0.2">
      <c r="A1327" s="12" t="s">
        <v>8219</v>
      </c>
      <c r="B1327" s="12">
        <v>676</v>
      </c>
      <c r="C1327" s="12" t="s">
        <v>8221</v>
      </c>
      <c r="D1327" s="12">
        <v>4</v>
      </c>
    </row>
    <row r="1328" spans="1:4" x14ac:dyDescent="0.2">
      <c r="A1328" s="12" t="s">
        <v>8219</v>
      </c>
      <c r="B1328" s="12">
        <v>577</v>
      </c>
      <c r="C1328" s="12" t="s">
        <v>8221</v>
      </c>
      <c r="D1328" s="12">
        <v>3</v>
      </c>
    </row>
    <row r="1329" spans="1:4" x14ac:dyDescent="0.2">
      <c r="A1329" s="12" t="s">
        <v>8219</v>
      </c>
      <c r="B1329" s="12">
        <v>3663</v>
      </c>
      <c r="C1329" s="12" t="s">
        <v>8221</v>
      </c>
      <c r="D1329" s="12">
        <v>36</v>
      </c>
    </row>
    <row r="1330" spans="1:4" x14ac:dyDescent="0.2">
      <c r="A1330" s="12" t="s">
        <v>8219</v>
      </c>
      <c r="B1330" s="12">
        <v>294</v>
      </c>
      <c r="C1330" s="12" t="s">
        <v>8221</v>
      </c>
      <c r="D1330" s="12">
        <v>1</v>
      </c>
    </row>
    <row r="1331" spans="1:4" x14ac:dyDescent="0.2">
      <c r="A1331" s="12" t="s">
        <v>8219</v>
      </c>
      <c r="B1331" s="12">
        <v>28</v>
      </c>
      <c r="C1331" s="12" t="s">
        <v>8221</v>
      </c>
      <c r="D1331" s="12">
        <v>7</v>
      </c>
    </row>
    <row r="1332" spans="1:4" x14ac:dyDescent="0.2">
      <c r="A1332" s="12" t="s">
        <v>8219</v>
      </c>
      <c r="B1332" s="12">
        <v>100</v>
      </c>
      <c r="C1332" s="12" t="s">
        <v>8221</v>
      </c>
      <c r="D1332" s="12">
        <v>27</v>
      </c>
    </row>
    <row r="1333" spans="1:4" x14ac:dyDescent="0.2">
      <c r="A1333" s="12" t="s">
        <v>8219</v>
      </c>
      <c r="B1333" s="12">
        <v>72</v>
      </c>
      <c r="C1333" s="12" t="s">
        <v>8221</v>
      </c>
      <c r="D1333" s="12">
        <v>1</v>
      </c>
    </row>
    <row r="1334" spans="1:4" x14ac:dyDescent="0.2">
      <c r="A1334" s="12" t="s">
        <v>8219</v>
      </c>
      <c r="B1334" s="12">
        <v>238</v>
      </c>
      <c r="C1334" s="12" t="s">
        <v>8221</v>
      </c>
      <c r="D1334" s="12">
        <v>0</v>
      </c>
    </row>
    <row r="1335" spans="1:4" x14ac:dyDescent="0.2">
      <c r="A1335" s="12" t="s">
        <v>8219</v>
      </c>
      <c r="B1335" s="12">
        <v>159</v>
      </c>
      <c r="C1335" s="12" t="s">
        <v>8221</v>
      </c>
      <c r="D1335" s="12">
        <v>1</v>
      </c>
    </row>
    <row r="1336" spans="1:4" x14ac:dyDescent="0.2">
      <c r="A1336" s="12" t="s">
        <v>8219</v>
      </c>
      <c r="B1336" s="12">
        <v>77</v>
      </c>
      <c r="C1336" s="12" t="s">
        <v>8221</v>
      </c>
      <c r="D1336" s="12">
        <v>3</v>
      </c>
    </row>
    <row r="1337" spans="1:4" x14ac:dyDescent="0.2">
      <c r="A1337" s="12" t="s">
        <v>8219</v>
      </c>
      <c r="B1337" s="12">
        <v>53</v>
      </c>
      <c r="C1337" s="12" t="s">
        <v>8221</v>
      </c>
      <c r="D1337" s="12">
        <v>3</v>
      </c>
    </row>
    <row r="1338" spans="1:4" x14ac:dyDescent="0.2">
      <c r="A1338" s="12" t="s">
        <v>8219</v>
      </c>
      <c r="B1338" s="12">
        <v>1251</v>
      </c>
      <c r="C1338" s="12" t="s">
        <v>8221</v>
      </c>
      <c r="D1338" s="12">
        <v>3</v>
      </c>
    </row>
    <row r="1339" spans="1:4" x14ac:dyDescent="0.2">
      <c r="A1339" s="12" t="s">
        <v>8219</v>
      </c>
      <c r="B1339" s="12">
        <v>465</v>
      </c>
      <c r="C1339" s="12" t="s">
        <v>8221</v>
      </c>
      <c r="D1339" s="12">
        <v>0</v>
      </c>
    </row>
    <row r="1340" spans="1:4" x14ac:dyDescent="0.2">
      <c r="A1340" s="12" t="s">
        <v>8219</v>
      </c>
      <c r="B1340" s="12">
        <v>74</v>
      </c>
      <c r="C1340" s="12" t="s">
        <v>8221</v>
      </c>
      <c r="D1340" s="12">
        <v>6</v>
      </c>
    </row>
    <row r="1341" spans="1:4" x14ac:dyDescent="0.2">
      <c r="A1341" s="12" t="s">
        <v>8219</v>
      </c>
      <c r="B1341" s="12">
        <v>62</v>
      </c>
      <c r="C1341" s="12" t="s">
        <v>8221</v>
      </c>
      <c r="D1341" s="12">
        <v>17</v>
      </c>
    </row>
    <row r="1342" spans="1:4" x14ac:dyDescent="0.2">
      <c r="A1342" s="12" t="s">
        <v>8219</v>
      </c>
      <c r="B1342" s="12">
        <v>3468</v>
      </c>
      <c r="C1342" s="12" t="s">
        <v>8221</v>
      </c>
      <c r="D1342" s="12">
        <v>40</v>
      </c>
    </row>
    <row r="1343" spans="1:4" x14ac:dyDescent="0.2">
      <c r="A1343" s="12" t="s">
        <v>8219</v>
      </c>
      <c r="B1343" s="12">
        <v>52</v>
      </c>
      <c r="C1343" s="12" t="s">
        <v>8221</v>
      </c>
      <c r="D1343" s="12">
        <v>3</v>
      </c>
    </row>
    <row r="1344" spans="1:4" x14ac:dyDescent="0.2">
      <c r="A1344" s="12" t="s">
        <v>8219</v>
      </c>
      <c r="B1344" s="12">
        <v>50</v>
      </c>
      <c r="C1344" s="12" t="s">
        <v>8221</v>
      </c>
      <c r="D1344" s="12">
        <v>1</v>
      </c>
    </row>
    <row r="1345" spans="1:4" x14ac:dyDescent="0.2">
      <c r="A1345" s="12" t="s">
        <v>8219</v>
      </c>
      <c r="B1345" s="12">
        <v>45</v>
      </c>
      <c r="C1345" s="12" t="s">
        <v>8221</v>
      </c>
      <c r="D1345" s="12">
        <v>2</v>
      </c>
    </row>
    <row r="1346" spans="1:4" x14ac:dyDescent="0.2">
      <c r="A1346" s="12" t="s">
        <v>8219</v>
      </c>
      <c r="B1346" s="12">
        <v>21</v>
      </c>
      <c r="C1346" s="12" t="s">
        <v>8221</v>
      </c>
      <c r="D1346" s="12">
        <v>7</v>
      </c>
    </row>
    <row r="1347" spans="1:4" x14ac:dyDescent="0.2">
      <c r="A1347" s="12" t="s">
        <v>8219</v>
      </c>
      <c r="B1347" s="12">
        <v>100</v>
      </c>
      <c r="C1347" s="12" t="s">
        <v>8221</v>
      </c>
      <c r="D1347" s="12">
        <v>14</v>
      </c>
    </row>
    <row r="1348" spans="1:4" x14ac:dyDescent="0.2">
      <c r="A1348" s="12" t="s">
        <v>8219</v>
      </c>
      <c r="B1348" s="12">
        <v>81</v>
      </c>
      <c r="C1348" s="12" t="s">
        <v>8221</v>
      </c>
      <c r="D1348" s="12">
        <v>0</v>
      </c>
    </row>
    <row r="1349" spans="1:4" x14ac:dyDescent="0.2">
      <c r="A1349" s="12" t="s">
        <v>8219</v>
      </c>
      <c r="B1349" s="12">
        <v>286</v>
      </c>
      <c r="C1349" s="12" t="s">
        <v>8221</v>
      </c>
      <c r="D1349" s="12">
        <v>0</v>
      </c>
    </row>
    <row r="1350" spans="1:4" x14ac:dyDescent="0.2">
      <c r="A1350" s="12" t="s">
        <v>8219</v>
      </c>
      <c r="B1350" s="12">
        <v>42</v>
      </c>
      <c r="C1350" s="12" t="s">
        <v>8221</v>
      </c>
      <c r="D1350" s="12">
        <v>1</v>
      </c>
    </row>
    <row r="1351" spans="1:4" x14ac:dyDescent="0.2">
      <c r="A1351" s="12" t="s">
        <v>8219</v>
      </c>
      <c r="B1351" s="12">
        <v>199</v>
      </c>
      <c r="C1351" s="12" t="s">
        <v>8221</v>
      </c>
      <c r="D1351" s="12">
        <v>12</v>
      </c>
    </row>
    <row r="1352" spans="1:4" x14ac:dyDescent="0.2">
      <c r="A1352" s="12" t="s">
        <v>8219</v>
      </c>
      <c r="B1352" s="12">
        <v>25</v>
      </c>
      <c r="C1352" s="12" t="s">
        <v>8221</v>
      </c>
      <c r="D1352" s="12">
        <v>12</v>
      </c>
    </row>
    <row r="1353" spans="1:4" x14ac:dyDescent="0.2">
      <c r="A1353" s="12" t="s">
        <v>8219</v>
      </c>
      <c r="B1353" s="12">
        <v>84</v>
      </c>
      <c r="C1353" s="12" t="s">
        <v>8221</v>
      </c>
      <c r="D1353" s="12">
        <v>23</v>
      </c>
    </row>
    <row r="1354" spans="1:4" x14ac:dyDescent="0.2">
      <c r="A1354" s="12" t="s">
        <v>8219</v>
      </c>
      <c r="B1354" s="12">
        <v>50</v>
      </c>
      <c r="C1354" s="12" t="s">
        <v>8221</v>
      </c>
      <c r="D1354" s="12">
        <v>0</v>
      </c>
    </row>
    <row r="1355" spans="1:4" x14ac:dyDescent="0.2">
      <c r="A1355" s="12" t="s">
        <v>8219</v>
      </c>
      <c r="B1355" s="12">
        <v>26</v>
      </c>
      <c r="C1355" s="12" t="s">
        <v>8221</v>
      </c>
      <c r="D1355" s="12">
        <v>10</v>
      </c>
    </row>
    <row r="1356" spans="1:4" x14ac:dyDescent="0.2">
      <c r="A1356" s="12" t="s">
        <v>8219</v>
      </c>
      <c r="B1356" s="12">
        <v>14</v>
      </c>
      <c r="C1356" s="12" t="s">
        <v>8221</v>
      </c>
      <c r="D1356" s="12">
        <v>5</v>
      </c>
    </row>
    <row r="1357" spans="1:4" x14ac:dyDescent="0.2">
      <c r="A1357" s="12" t="s">
        <v>8219</v>
      </c>
      <c r="B1357" s="12">
        <v>49</v>
      </c>
      <c r="C1357" s="12" t="s">
        <v>8221</v>
      </c>
      <c r="D1357" s="12">
        <v>1</v>
      </c>
    </row>
    <row r="1358" spans="1:4" x14ac:dyDescent="0.2">
      <c r="A1358" s="12" t="s">
        <v>8219</v>
      </c>
      <c r="B1358" s="12">
        <v>69</v>
      </c>
      <c r="C1358" s="12" t="s">
        <v>8221</v>
      </c>
      <c r="D1358" s="12">
        <v>2</v>
      </c>
    </row>
    <row r="1359" spans="1:4" x14ac:dyDescent="0.2">
      <c r="A1359" s="12" t="s">
        <v>8219</v>
      </c>
      <c r="B1359" s="12">
        <v>60</v>
      </c>
      <c r="C1359" s="12" t="s">
        <v>8221</v>
      </c>
      <c r="D1359" s="12">
        <v>2</v>
      </c>
    </row>
    <row r="1360" spans="1:4" x14ac:dyDescent="0.2">
      <c r="A1360" s="12" t="s">
        <v>8219</v>
      </c>
      <c r="B1360" s="12">
        <v>80</v>
      </c>
      <c r="C1360" s="12" t="s">
        <v>8221</v>
      </c>
      <c r="D1360" s="12">
        <v>0</v>
      </c>
    </row>
    <row r="1361" spans="1:4" x14ac:dyDescent="0.2">
      <c r="A1361" s="12" t="s">
        <v>8219</v>
      </c>
      <c r="B1361" s="12">
        <v>56</v>
      </c>
      <c r="C1361" s="12" t="s">
        <v>8221</v>
      </c>
      <c r="D1361" s="12">
        <v>13</v>
      </c>
    </row>
    <row r="1362" spans="1:4" x14ac:dyDescent="0.2">
      <c r="A1362" s="12" t="s">
        <v>8219</v>
      </c>
      <c r="B1362" s="12">
        <v>104</v>
      </c>
      <c r="C1362" s="12" t="s">
        <v>8221</v>
      </c>
      <c r="D1362" s="12">
        <v>0</v>
      </c>
    </row>
    <row r="1363" spans="1:4" x14ac:dyDescent="0.2">
      <c r="A1363" s="12" t="s">
        <v>8219</v>
      </c>
      <c r="B1363" s="12">
        <v>46</v>
      </c>
      <c r="C1363" s="12" t="s">
        <v>8221</v>
      </c>
      <c r="D1363" s="12">
        <v>1</v>
      </c>
    </row>
    <row r="1364" spans="1:4" x14ac:dyDescent="0.2">
      <c r="A1364" s="12" t="s">
        <v>8219</v>
      </c>
      <c r="B1364" s="12">
        <v>206</v>
      </c>
      <c r="C1364" s="12" t="s">
        <v>8221</v>
      </c>
      <c r="D1364" s="12">
        <v>5</v>
      </c>
    </row>
    <row r="1365" spans="1:4" x14ac:dyDescent="0.2">
      <c r="A1365" s="12" t="s">
        <v>8219</v>
      </c>
      <c r="B1365" s="12">
        <v>18</v>
      </c>
      <c r="C1365" s="12" t="s">
        <v>8221</v>
      </c>
      <c r="D1365" s="12">
        <v>2</v>
      </c>
    </row>
    <row r="1366" spans="1:4" x14ac:dyDescent="0.2">
      <c r="A1366" s="12" t="s">
        <v>8219</v>
      </c>
      <c r="B1366" s="12">
        <v>28</v>
      </c>
      <c r="C1366" s="12" t="s">
        <v>8221</v>
      </c>
      <c r="D1366" s="12">
        <v>0</v>
      </c>
    </row>
    <row r="1367" spans="1:4" x14ac:dyDescent="0.2">
      <c r="A1367" s="12" t="s">
        <v>8219</v>
      </c>
      <c r="B1367" s="12">
        <v>11</v>
      </c>
      <c r="C1367" s="12" t="s">
        <v>8221</v>
      </c>
      <c r="D1367" s="12">
        <v>32</v>
      </c>
    </row>
    <row r="1368" spans="1:4" x14ac:dyDescent="0.2">
      <c r="A1368" s="12" t="s">
        <v>8219</v>
      </c>
      <c r="B1368" s="12">
        <v>263</v>
      </c>
      <c r="C1368" s="12" t="s">
        <v>8221</v>
      </c>
      <c r="D1368" s="12">
        <v>1</v>
      </c>
    </row>
    <row r="1369" spans="1:4" x14ac:dyDescent="0.2">
      <c r="A1369" s="12" t="s">
        <v>8219</v>
      </c>
      <c r="B1369" s="12">
        <v>394</v>
      </c>
      <c r="C1369" s="12" t="s">
        <v>8221</v>
      </c>
      <c r="D1369" s="12">
        <v>1</v>
      </c>
    </row>
    <row r="1370" spans="1:4" x14ac:dyDescent="0.2">
      <c r="A1370" s="12" t="s">
        <v>8219</v>
      </c>
      <c r="B1370" s="12">
        <v>1049</v>
      </c>
      <c r="C1370" s="12" t="s">
        <v>8221</v>
      </c>
      <c r="D1370" s="12">
        <v>1</v>
      </c>
    </row>
    <row r="1371" spans="1:4" x14ac:dyDescent="0.2">
      <c r="A1371" s="12" t="s">
        <v>8219</v>
      </c>
      <c r="B1371" s="12">
        <v>308</v>
      </c>
      <c r="C1371" s="12" t="s">
        <v>8221</v>
      </c>
      <c r="D1371" s="12">
        <v>0</v>
      </c>
    </row>
    <row r="1372" spans="1:4" x14ac:dyDescent="0.2">
      <c r="A1372" s="12" t="s">
        <v>8219</v>
      </c>
      <c r="B1372" s="12">
        <v>1088</v>
      </c>
      <c r="C1372" s="12" t="s">
        <v>8221</v>
      </c>
      <c r="D1372" s="12">
        <v>0</v>
      </c>
    </row>
    <row r="1373" spans="1:4" x14ac:dyDescent="0.2">
      <c r="A1373" s="12" t="s">
        <v>8219</v>
      </c>
      <c r="B1373" s="12">
        <v>73</v>
      </c>
      <c r="C1373" s="12" t="s">
        <v>8221</v>
      </c>
      <c r="D1373" s="12">
        <v>8</v>
      </c>
    </row>
    <row r="1374" spans="1:4" x14ac:dyDescent="0.2">
      <c r="A1374" s="12" t="s">
        <v>8219</v>
      </c>
      <c r="B1374" s="12">
        <v>143</v>
      </c>
      <c r="C1374" s="12" t="s">
        <v>8221</v>
      </c>
      <c r="D1374" s="12">
        <v>0</v>
      </c>
    </row>
    <row r="1375" spans="1:4" x14ac:dyDescent="0.2">
      <c r="A1375" s="12" t="s">
        <v>8219</v>
      </c>
      <c r="B1375" s="12">
        <v>1420</v>
      </c>
      <c r="C1375" s="12" t="s">
        <v>8221</v>
      </c>
      <c r="D1375" s="12">
        <v>1</v>
      </c>
    </row>
    <row r="1376" spans="1:4" x14ac:dyDescent="0.2">
      <c r="A1376" s="12" t="s">
        <v>8219</v>
      </c>
      <c r="B1376" s="12">
        <v>305</v>
      </c>
      <c r="C1376" s="12" t="s">
        <v>8221</v>
      </c>
      <c r="D1376" s="12">
        <v>16</v>
      </c>
    </row>
    <row r="1377" spans="1:4" x14ac:dyDescent="0.2">
      <c r="A1377" s="12" t="s">
        <v>8219</v>
      </c>
      <c r="B1377" s="12">
        <v>551</v>
      </c>
      <c r="C1377" s="12" t="s">
        <v>8221</v>
      </c>
      <c r="D1377" s="12">
        <v>12</v>
      </c>
    </row>
    <row r="1378" spans="1:4" x14ac:dyDescent="0.2">
      <c r="A1378" s="12" t="s">
        <v>8219</v>
      </c>
      <c r="B1378" s="12">
        <v>187</v>
      </c>
      <c r="C1378" s="12" t="s">
        <v>8221</v>
      </c>
      <c r="D1378" s="12">
        <v>4</v>
      </c>
    </row>
    <row r="1379" spans="1:4" x14ac:dyDescent="0.2">
      <c r="A1379" s="12" t="s">
        <v>8219</v>
      </c>
      <c r="B1379" s="12">
        <v>325</v>
      </c>
      <c r="C1379" s="12" t="s">
        <v>8221</v>
      </c>
      <c r="D1379" s="12">
        <v>2</v>
      </c>
    </row>
    <row r="1380" spans="1:4" x14ac:dyDescent="0.2">
      <c r="A1380" s="12" t="s">
        <v>8219</v>
      </c>
      <c r="B1380" s="12">
        <v>148</v>
      </c>
      <c r="C1380" s="12" t="s">
        <v>8221</v>
      </c>
      <c r="D1380" s="12">
        <v>3</v>
      </c>
    </row>
    <row r="1381" spans="1:4" x14ac:dyDescent="0.2">
      <c r="A1381" s="12" t="s">
        <v>8219</v>
      </c>
      <c r="B1381" s="12">
        <v>69</v>
      </c>
      <c r="C1381" s="12" t="s">
        <v>8221</v>
      </c>
      <c r="D1381" s="12">
        <v>0</v>
      </c>
    </row>
    <row r="1382" spans="1:4" x14ac:dyDescent="0.2">
      <c r="A1382" s="12" t="s">
        <v>8219</v>
      </c>
      <c r="B1382" s="12">
        <v>173</v>
      </c>
      <c r="C1382" s="12" t="s">
        <v>8221</v>
      </c>
      <c r="D1382" s="12">
        <v>3</v>
      </c>
    </row>
    <row r="1383" spans="1:4" x14ac:dyDescent="0.2">
      <c r="A1383" s="12" t="s">
        <v>8219</v>
      </c>
      <c r="B1383" s="12">
        <v>269</v>
      </c>
      <c r="C1383" s="12" t="s">
        <v>8221</v>
      </c>
      <c r="D1383" s="12">
        <v>4</v>
      </c>
    </row>
    <row r="1384" spans="1:4" x14ac:dyDescent="0.2">
      <c r="A1384" s="12" t="s">
        <v>8219</v>
      </c>
      <c r="B1384" s="12">
        <v>185</v>
      </c>
      <c r="C1384" s="12" t="s">
        <v>8221</v>
      </c>
      <c r="D1384" s="12">
        <v>2</v>
      </c>
    </row>
    <row r="1385" spans="1:4" x14ac:dyDescent="0.2">
      <c r="A1385" s="12" t="s">
        <v>8219</v>
      </c>
      <c r="B1385" s="12">
        <v>176</v>
      </c>
      <c r="C1385" s="12" t="s">
        <v>8221</v>
      </c>
      <c r="D1385" s="12">
        <v>10</v>
      </c>
    </row>
    <row r="1386" spans="1:4" x14ac:dyDescent="0.2">
      <c r="A1386" s="12" t="s">
        <v>8219</v>
      </c>
      <c r="B1386" s="12">
        <v>1019</v>
      </c>
      <c r="C1386" s="12" t="s">
        <v>8221</v>
      </c>
      <c r="D1386" s="12">
        <v>11</v>
      </c>
    </row>
    <row r="1387" spans="1:4" x14ac:dyDescent="0.2">
      <c r="A1387" s="12" t="s">
        <v>8219</v>
      </c>
      <c r="B1387" s="12">
        <v>113</v>
      </c>
      <c r="C1387" s="12" t="s">
        <v>8221</v>
      </c>
      <c r="D1387" s="12">
        <v>6</v>
      </c>
    </row>
    <row r="1388" spans="1:4" x14ac:dyDescent="0.2">
      <c r="A1388" s="12" t="s">
        <v>8219</v>
      </c>
      <c r="B1388" s="12">
        <v>404</v>
      </c>
      <c r="C1388" s="12" t="s">
        <v>8221</v>
      </c>
      <c r="D1388" s="12">
        <v>2</v>
      </c>
    </row>
    <row r="1389" spans="1:4" x14ac:dyDescent="0.2">
      <c r="A1389" s="12" t="s">
        <v>8219</v>
      </c>
      <c r="B1389" s="12">
        <v>707</v>
      </c>
      <c r="C1389" s="12" t="s">
        <v>8221</v>
      </c>
      <c r="D1389" s="12">
        <v>6</v>
      </c>
    </row>
    <row r="1390" spans="1:4" x14ac:dyDescent="0.2">
      <c r="A1390" s="12" t="s">
        <v>8219</v>
      </c>
      <c r="B1390" s="12">
        <v>392</v>
      </c>
      <c r="C1390" s="12" t="s">
        <v>8221</v>
      </c>
      <c r="D1390" s="12">
        <v>8</v>
      </c>
    </row>
    <row r="1391" spans="1:4" x14ac:dyDescent="0.2">
      <c r="A1391" s="12" t="s">
        <v>8219</v>
      </c>
      <c r="B1391" s="12">
        <v>23</v>
      </c>
      <c r="C1391" s="12" t="s">
        <v>8221</v>
      </c>
      <c r="D1391" s="12">
        <v>37</v>
      </c>
    </row>
    <row r="1392" spans="1:4" x14ac:dyDescent="0.2">
      <c r="A1392" s="12" t="s">
        <v>8219</v>
      </c>
      <c r="B1392" s="12">
        <v>682</v>
      </c>
      <c r="C1392" s="12" t="s">
        <v>8221</v>
      </c>
      <c r="D1392" s="12">
        <v>11</v>
      </c>
    </row>
    <row r="1393" spans="1:4" x14ac:dyDescent="0.2">
      <c r="A1393" s="12" t="s">
        <v>8219</v>
      </c>
      <c r="B1393" s="12">
        <v>37</v>
      </c>
      <c r="C1393" s="12" t="s">
        <v>8221</v>
      </c>
      <c r="D1393" s="12">
        <v>0</v>
      </c>
    </row>
    <row r="1394" spans="1:4" x14ac:dyDescent="0.2">
      <c r="A1394" s="12" t="s">
        <v>8219</v>
      </c>
      <c r="B1394" s="12">
        <v>146</v>
      </c>
      <c r="C1394" s="12" t="s">
        <v>8221</v>
      </c>
      <c r="D1394" s="12">
        <v>10</v>
      </c>
    </row>
    <row r="1395" spans="1:4" x14ac:dyDescent="0.2">
      <c r="A1395" s="12" t="s">
        <v>8219</v>
      </c>
      <c r="B1395" s="12">
        <v>119</v>
      </c>
      <c r="C1395" s="12" t="s">
        <v>8221</v>
      </c>
      <c r="D1395" s="12">
        <v>6</v>
      </c>
    </row>
    <row r="1396" spans="1:4" x14ac:dyDescent="0.2">
      <c r="A1396" s="12" t="s">
        <v>8219</v>
      </c>
      <c r="B1396" s="12">
        <v>163</v>
      </c>
      <c r="C1396" s="12" t="s">
        <v>8221</v>
      </c>
      <c r="D1396" s="12">
        <v>8</v>
      </c>
    </row>
    <row r="1397" spans="1:4" x14ac:dyDescent="0.2">
      <c r="A1397" s="12" t="s">
        <v>8219</v>
      </c>
      <c r="B1397" s="12">
        <v>339</v>
      </c>
      <c r="C1397" s="12" t="s">
        <v>8221</v>
      </c>
      <c r="D1397" s="12">
        <v>6</v>
      </c>
    </row>
    <row r="1398" spans="1:4" x14ac:dyDescent="0.2">
      <c r="A1398" s="12" t="s">
        <v>8219</v>
      </c>
      <c r="B1398" s="12">
        <v>58</v>
      </c>
      <c r="C1398" s="12" t="s">
        <v>8221</v>
      </c>
      <c r="D1398" s="12">
        <v>7</v>
      </c>
    </row>
    <row r="1399" spans="1:4" x14ac:dyDescent="0.2">
      <c r="A1399" s="12" t="s">
        <v>8219</v>
      </c>
      <c r="B1399" s="12">
        <v>456</v>
      </c>
      <c r="C1399" s="12" t="s">
        <v>8221</v>
      </c>
      <c r="D1399" s="12">
        <v>7</v>
      </c>
    </row>
    <row r="1400" spans="1:4" x14ac:dyDescent="0.2">
      <c r="A1400" s="12" t="s">
        <v>8219</v>
      </c>
      <c r="B1400" s="12">
        <v>15</v>
      </c>
      <c r="C1400" s="12" t="s">
        <v>8221</v>
      </c>
      <c r="D1400" s="12">
        <v>5</v>
      </c>
    </row>
    <row r="1401" spans="1:4" x14ac:dyDescent="0.2">
      <c r="A1401" s="12" t="s">
        <v>8219</v>
      </c>
      <c r="B1401" s="12">
        <v>191</v>
      </c>
      <c r="C1401" s="12" t="s">
        <v>8221</v>
      </c>
      <c r="D1401" s="12">
        <v>46</v>
      </c>
    </row>
    <row r="1402" spans="1:4" x14ac:dyDescent="0.2">
      <c r="A1402" s="12" t="s">
        <v>8219</v>
      </c>
      <c r="B1402" s="12">
        <v>17</v>
      </c>
      <c r="C1402" s="12" t="s">
        <v>8221</v>
      </c>
      <c r="D1402" s="12">
        <v>10</v>
      </c>
    </row>
    <row r="1403" spans="1:4" x14ac:dyDescent="0.2">
      <c r="A1403" s="12" t="s">
        <v>8219</v>
      </c>
      <c r="B1403" s="12">
        <v>28</v>
      </c>
      <c r="C1403" s="12" t="s">
        <v>8221</v>
      </c>
      <c r="D1403" s="12">
        <v>19</v>
      </c>
    </row>
    <row r="1404" spans="1:4" x14ac:dyDescent="0.2">
      <c r="A1404" s="12" t="s">
        <v>8219</v>
      </c>
      <c r="B1404" s="12">
        <v>18</v>
      </c>
      <c r="C1404" s="12" t="s">
        <v>8221</v>
      </c>
      <c r="D1404" s="12">
        <v>13</v>
      </c>
    </row>
    <row r="1405" spans="1:4" x14ac:dyDescent="0.2">
      <c r="A1405" s="12" t="s">
        <v>8219</v>
      </c>
      <c r="B1405" s="12">
        <v>61</v>
      </c>
      <c r="C1405" s="12" t="s">
        <v>8221</v>
      </c>
      <c r="D1405" s="12">
        <v>13</v>
      </c>
    </row>
    <row r="1406" spans="1:4" x14ac:dyDescent="0.2">
      <c r="A1406" s="12" t="s">
        <v>8219</v>
      </c>
      <c r="B1406" s="12">
        <v>108</v>
      </c>
      <c r="C1406" s="12" t="s">
        <v>8221</v>
      </c>
      <c r="D1406" s="12">
        <v>4</v>
      </c>
    </row>
    <row r="1407" spans="1:4" x14ac:dyDescent="0.2">
      <c r="A1407" s="12" t="s">
        <v>8219</v>
      </c>
      <c r="B1407" s="12">
        <v>142</v>
      </c>
      <c r="C1407" s="12" t="s">
        <v>8221</v>
      </c>
      <c r="D1407" s="12">
        <v>0</v>
      </c>
    </row>
    <row r="1408" spans="1:4" x14ac:dyDescent="0.2">
      <c r="A1408" s="12" t="s">
        <v>8219</v>
      </c>
      <c r="B1408" s="12">
        <v>74</v>
      </c>
      <c r="C1408" s="12" t="s">
        <v>8221</v>
      </c>
      <c r="D1408" s="12">
        <v>3</v>
      </c>
    </row>
    <row r="1409" spans="1:4" x14ac:dyDescent="0.2">
      <c r="A1409" s="12" t="s">
        <v>8219</v>
      </c>
      <c r="B1409" s="12">
        <v>38</v>
      </c>
      <c r="C1409" s="12" t="s">
        <v>8221</v>
      </c>
      <c r="D1409" s="12">
        <v>1</v>
      </c>
    </row>
    <row r="1410" spans="1:4" x14ac:dyDescent="0.2">
      <c r="A1410" s="12" t="s">
        <v>8219</v>
      </c>
      <c r="B1410" s="12">
        <v>20</v>
      </c>
      <c r="C1410" s="12" t="s">
        <v>8221</v>
      </c>
      <c r="D1410" s="12">
        <v>9</v>
      </c>
    </row>
    <row r="1411" spans="1:4" x14ac:dyDescent="0.2">
      <c r="A1411" s="12" t="s">
        <v>8219</v>
      </c>
      <c r="B1411" s="12">
        <v>24</v>
      </c>
      <c r="C1411" s="12" t="s">
        <v>8221</v>
      </c>
      <c r="D1411" s="12">
        <v>1</v>
      </c>
    </row>
    <row r="1412" spans="1:4" x14ac:dyDescent="0.2">
      <c r="A1412" s="12" t="s">
        <v>8219</v>
      </c>
      <c r="B1412" s="12">
        <v>66</v>
      </c>
      <c r="C1412" s="12" t="s">
        <v>8221</v>
      </c>
      <c r="D1412" s="12">
        <v>1</v>
      </c>
    </row>
    <row r="1413" spans="1:4" x14ac:dyDescent="0.2">
      <c r="A1413" s="12" t="s">
        <v>8219</v>
      </c>
      <c r="B1413" s="12">
        <v>28</v>
      </c>
      <c r="C1413" s="12" t="s">
        <v>8221</v>
      </c>
      <c r="D1413" s="12">
        <v>4</v>
      </c>
    </row>
    <row r="1414" spans="1:4" x14ac:dyDescent="0.2">
      <c r="A1414" s="12" t="s">
        <v>8219</v>
      </c>
      <c r="B1414" s="12">
        <v>24</v>
      </c>
      <c r="C1414" s="12" t="s">
        <v>8221</v>
      </c>
      <c r="D1414" s="12">
        <v>17</v>
      </c>
    </row>
    <row r="1415" spans="1:4" x14ac:dyDescent="0.2">
      <c r="A1415" s="12" t="s">
        <v>8219</v>
      </c>
      <c r="B1415" s="12">
        <v>73</v>
      </c>
      <c r="C1415" s="12" t="s">
        <v>8221</v>
      </c>
      <c r="D1415" s="12">
        <v>0</v>
      </c>
    </row>
    <row r="1416" spans="1:4" x14ac:dyDescent="0.2">
      <c r="A1416" s="12" t="s">
        <v>8219</v>
      </c>
      <c r="B1416" s="12">
        <v>3</v>
      </c>
      <c r="C1416" s="12" t="s">
        <v>8221</v>
      </c>
      <c r="D1416" s="12">
        <v>12</v>
      </c>
    </row>
    <row r="1417" spans="1:4" x14ac:dyDescent="0.2">
      <c r="A1417" s="12" t="s">
        <v>8219</v>
      </c>
      <c r="B1417" s="12">
        <v>20</v>
      </c>
      <c r="C1417" s="12" t="s">
        <v>8221</v>
      </c>
      <c r="D1417" s="12">
        <v>14</v>
      </c>
    </row>
    <row r="1418" spans="1:4" x14ac:dyDescent="0.2">
      <c r="A1418" s="12" t="s">
        <v>8219</v>
      </c>
      <c r="B1418" s="12">
        <v>21</v>
      </c>
      <c r="C1418" s="12" t="s">
        <v>8221</v>
      </c>
      <c r="D1418" s="12">
        <v>1</v>
      </c>
    </row>
    <row r="1419" spans="1:4" x14ac:dyDescent="0.2">
      <c r="A1419" s="12" t="s">
        <v>8219</v>
      </c>
      <c r="B1419" s="12">
        <v>94</v>
      </c>
      <c r="C1419" s="12" t="s">
        <v>8221</v>
      </c>
      <c r="D1419" s="12">
        <v>14</v>
      </c>
    </row>
    <row r="1420" spans="1:4" x14ac:dyDescent="0.2">
      <c r="A1420" s="12" t="s">
        <v>8219</v>
      </c>
      <c r="B1420" s="12">
        <v>139</v>
      </c>
      <c r="C1420" s="12" t="s">
        <v>8221</v>
      </c>
      <c r="D1420" s="12">
        <v>4</v>
      </c>
    </row>
    <row r="1421" spans="1:4" x14ac:dyDescent="0.2">
      <c r="A1421" s="12" t="s">
        <v>8219</v>
      </c>
      <c r="B1421" s="12">
        <v>130</v>
      </c>
      <c r="C1421" s="12" t="s">
        <v>8221</v>
      </c>
      <c r="D1421" s="12">
        <v>2</v>
      </c>
    </row>
    <row r="1422" spans="1:4" x14ac:dyDescent="0.2">
      <c r="A1422" s="12" t="s">
        <v>8219</v>
      </c>
      <c r="B1422" s="12">
        <v>31</v>
      </c>
      <c r="C1422" s="12" t="s">
        <v>8221</v>
      </c>
      <c r="D1422" s="12">
        <v>1</v>
      </c>
    </row>
    <row r="1423" spans="1:4" x14ac:dyDescent="0.2">
      <c r="A1423" s="12" t="s">
        <v>8219</v>
      </c>
      <c r="B1423" s="12">
        <v>13</v>
      </c>
      <c r="C1423" s="12" t="s">
        <v>8221</v>
      </c>
      <c r="D1423" s="12">
        <v>2</v>
      </c>
    </row>
    <row r="1424" spans="1:4" x14ac:dyDescent="0.2">
      <c r="A1424" s="12" t="s">
        <v>8219</v>
      </c>
      <c r="B1424" s="12">
        <v>90</v>
      </c>
      <c r="C1424" s="12" t="s">
        <v>8221</v>
      </c>
      <c r="D1424" s="12">
        <v>1</v>
      </c>
    </row>
    <row r="1425" spans="1:4" x14ac:dyDescent="0.2">
      <c r="A1425" s="12" t="s">
        <v>8219</v>
      </c>
      <c r="B1425" s="12">
        <v>141</v>
      </c>
      <c r="C1425" s="12" t="s">
        <v>8221</v>
      </c>
      <c r="D1425" s="12">
        <v>1</v>
      </c>
    </row>
    <row r="1426" spans="1:4" x14ac:dyDescent="0.2">
      <c r="A1426" s="12" t="s">
        <v>8219</v>
      </c>
      <c r="B1426" s="12">
        <v>23</v>
      </c>
      <c r="C1426" s="12" t="s">
        <v>8221</v>
      </c>
      <c r="D1426" s="12">
        <v>4</v>
      </c>
    </row>
    <row r="1427" spans="1:4" x14ac:dyDescent="0.2">
      <c r="A1427" s="12" t="s">
        <v>8219</v>
      </c>
      <c r="B1427" s="12">
        <v>18</v>
      </c>
      <c r="C1427" s="12" t="s">
        <v>8221</v>
      </c>
      <c r="D1427" s="12">
        <v>3</v>
      </c>
    </row>
    <row r="1428" spans="1:4" x14ac:dyDescent="0.2">
      <c r="A1428" s="12" t="s">
        <v>8219</v>
      </c>
      <c r="B1428" s="12">
        <v>76</v>
      </c>
      <c r="C1428" s="12" t="s">
        <v>8221</v>
      </c>
      <c r="D1428" s="12">
        <v>38</v>
      </c>
    </row>
    <row r="1429" spans="1:4" x14ac:dyDescent="0.2">
      <c r="A1429" s="12" t="s">
        <v>8219</v>
      </c>
      <c r="B1429" s="12">
        <v>93</v>
      </c>
      <c r="C1429" s="12" t="s">
        <v>8221</v>
      </c>
      <c r="D1429" s="12">
        <v>4</v>
      </c>
    </row>
    <row r="1430" spans="1:4" x14ac:dyDescent="0.2">
      <c r="A1430" s="12" t="s">
        <v>8219</v>
      </c>
      <c r="B1430" s="12">
        <v>69</v>
      </c>
      <c r="C1430" s="12" t="s">
        <v>8221</v>
      </c>
      <c r="D1430" s="12">
        <v>0</v>
      </c>
    </row>
    <row r="1431" spans="1:4" x14ac:dyDescent="0.2">
      <c r="A1431" s="12" t="s">
        <v>8219</v>
      </c>
      <c r="B1431" s="12">
        <v>21</v>
      </c>
      <c r="C1431" s="12" t="s">
        <v>8221</v>
      </c>
      <c r="D1431" s="12">
        <v>2</v>
      </c>
    </row>
    <row r="1432" spans="1:4" x14ac:dyDescent="0.2">
      <c r="A1432" s="12" t="s">
        <v>8219</v>
      </c>
      <c r="B1432" s="12">
        <v>57</v>
      </c>
      <c r="C1432" s="12" t="s">
        <v>8221</v>
      </c>
      <c r="D1432" s="12">
        <v>0</v>
      </c>
    </row>
    <row r="1433" spans="1:4" x14ac:dyDescent="0.2">
      <c r="A1433" s="12" t="s">
        <v>8219</v>
      </c>
      <c r="B1433" s="12">
        <v>108</v>
      </c>
      <c r="C1433" s="12" t="s">
        <v>8221</v>
      </c>
      <c r="D1433" s="12">
        <v>1</v>
      </c>
    </row>
    <row r="1434" spans="1:4" x14ac:dyDescent="0.2">
      <c r="A1434" s="12" t="s">
        <v>8219</v>
      </c>
      <c r="B1434" s="12">
        <v>83</v>
      </c>
      <c r="C1434" s="12" t="s">
        <v>8221</v>
      </c>
      <c r="D1434" s="12">
        <v>7</v>
      </c>
    </row>
    <row r="1435" spans="1:4" x14ac:dyDescent="0.2">
      <c r="A1435" s="12" t="s">
        <v>8219</v>
      </c>
      <c r="B1435" s="12">
        <v>96</v>
      </c>
      <c r="C1435" s="12" t="s">
        <v>8221</v>
      </c>
      <c r="D1435" s="12">
        <v>2</v>
      </c>
    </row>
    <row r="1436" spans="1:4" x14ac:dyDescent="0.2">
      <c r="A1436" s="12" t="s">
        <v>8219</v>
      </c>
      <c r="B1436" s="12">
        <v>64</v>
      </c>
      <c r="C1436" s="12" t="s">
        <v>8221</v>
      </c>
      <c r="D1436" s="12">
        <v>4</v>
      </c>
    </row>
    <row r="1437" spans="1:4" x14ac:dyDescent="0.2">
      <c r="A1437" s="12" t="s">
        <v>8219</v>
      </c>
      <c r="B1437" s="12">
        <v>14</v>
      </c>
      <c r="C1437" s="12" t="s">
        <v>8221</v>
      </c>
      <c r="D1437" s="12">
        <v>4</v>
      </c>
    </row>
    <row r="1438" spans="1:4" x14ac:dyDescent="0.2">
      <c r="A1438" s="12" t="s">
        <v>8219</v>
      </c>
      <c r="B1438" s="12">
        <v>169</v>
      </c>
      <c r="C1438" s="12" t="s">
        <v>8221</v>
      </c>
      <c r="D1438" s="12">
        <v>3</v>
      </c>
    </row>
    <row r="1439" spans="1:4" x14ac:dyDescent="0.2">
      <c r="A1439" s="12" t="s">
        <v>8219</v>
      </c>
      <c r="B1439" s="12">
        <v>33</v>
      </c>
      <c r="C1439" s="12" t="s">
        <v>8221</v>
      </c>
      <c r="D1439" s="12">
        <v>2</v>
      </c>
    </row>
    <row r="1440" spans="1:4" x14ac:dyDescent="0.2">
      <c r="A1440" s="12" t="s">
        <v>8219</v>
      </c>
      <c r="B1440" s="12">
        <v>102</v>
      </c>
      <c r="C1440" s="12" t="s">
        <v>8221</v>
      </c>
      <c r="D1440" s="12">
        <v>197</v>
      </c>
    </row>
    <row r="1441" spans="1:4" x14ac:dyDescent="0.2">
      <c r="A1441" s="12" t="s">
        <v>8219</v>
      </c>
      <c r="B1441" s="12">
        <v>104</v>
      </c>
      <c r="C1441" s="12" t="s">
        <v>8221</v>
      </c>
      <c r="D1441" s="12">
        <v>0</v>
      </c>
    </row>
    <row r="1442" spans="1:4" x14ac:dyDescent="0.2">
      <c r="A1442" s="12" t="s">
        <v>8219</v>
      </c>
      <c r="B1442" s="12">
        <v>20</v>
      </c>
      <c r="C1442" s="12" t="s">
        <v>8221</v>
      </c>
      <c r="D1442" s="12">
        <v>1</v>
      </c>
    </row>
    <row r="1443" spans="1:4" x14ac:dyDescent="0.2">
      <c r="A1443" s="12" t="s">
        <v>8219</v>
      </c>
      <c r="B1443" s="12">
        <v>35</v>
      </c>
      <c r="C1443" s="12" t="s">
        <v>8221</v>
      </c>
      <c r="D1443" s="12">
        <v>4</v>
      </c>
    </row>
    <row r="1444" spans="1:4" x14ac:dyDescent="0.2">
      <c r="A1444" s="12" t="s">
        <v>8219</v>
      </c>
      <c r="B1444" s="12">
        <v>94</v>
      </c>
      <c r="C1444" s="12" t="s">
        <v>8221</v>
      </c>
      <c r="D1444" s="12">
        <v>0</v>
      </c>
    </row>
    <row r="1445" spans="1:4" x14ac:dyDescent="0.2">
      <c r="A1445" s="12" t="s">
        <v>8219</v>
      </c>
      <c r="B1445" s="12">
        <v>14</v>
      </c>
      <c r="C1445" s="12" t="s">
        <v>8221</v>
      </c>
      <c r="D1445" s="12">
        <v>7</v>
      </c>
    </row>
    <row r="1446" spans="1:4" x14ac:dyDescent="0.2">
      <c r="A1446" s="12" t="s">
        <v>8219</v>
      </c>
      <c r="B1446" s="12">
        <v>15</v>
      </c>
      <c r="C1446" s="12" t="s">
        <v>8221</v>
      </c>
      <c r="D1446" s="12">
        <v>11</v>
      </c>
    </row>
    <row r="1447" spans="1:4" x14ac:dyDescent="0.2">
      <c r="A1447" s="12" t="s">
        <v>8219</v>
      </c>
      <c r="B1447" s="12">
        <v>51</v>
      </c>
      <c r="C1447" s="12" t="s">
        <v>8221</v>
      </c>
      <c r="D1447" s="12">
        <v>0</v>
      </c>
    </row>
    <row r="1448" spans="1:4" x14ac:dyDescent="0.2">
      <c r="A1448" s="12" t="s">
        <v>8219</v>
      </c>
      <c r="B1448" s="12">
        <v>19</v>
      </c>
      <c r="C1448" s="12" t="s">
        <v>8221</v>
      </c>
      <c r="D1448" s="12">
        <v>6</v>
      </c>
    </row>
    <row r="1449" spans="1:4" x14ac:dyDescent="0.2">
      <c r="A1449" s="12" t="s">
        <v>8219</v>
      </c>
      <c r="B1449" s="12">
        <v>23</v>
      </c>
      <c r="C1449" s="12" t="s">
        <v>8221</v>
      </c>
      <c r="D1449" s="12">
        <v>0</v>
      </c>
    </row>
    <row r="1450" spans="1:4" x14ac:dyDescent="0.2">
      <c r="A1450" s="12" t="s">
        <v>8219</v>
      </c>
      <c r="B1450" s="12">
        <v>97</v>
      </c>
      <c r="C1450" s="12" t="s">
        <v>8221</v>
      </c>
      <c r="D1450" s="12">
        <v>7</v>
      </c>
    </row>
    <row r="1451" spans="1:4" x14ac:dyDescent="0.2">
      <c r="A1451" s="12" t="s">
        <v>8219</v>
      </c>
      <c r="B1451" s="12">
        <v>76</v>
      </c>
      <c r="C1451" s="12" t="s">
        <v>8221</v>
      </c>
      <c r="D1451" s="12">
        <v>94</v>
      </c>
    </row>
    <row r="1452" spans="1:4" x14ac:dyDescent="0.2">
      <c r="A1452" s="12" t="s">
        <v>8219</v>
      </c>
      <c r="B1452" s="12">
        <v>11</v>
      </c>
      <c r="C1452" s="12" t="s">
        <v>8221</v>
      </c>
      <c r="D1452" s="12">
        <v>2</v>
      </c>
    </row>
    <row r="1453" spans="1:4" x14ac:dyDescent="0.2">
      <c r="A1453" s="12" t="s">
        <v>8219</v>
      </c>
      <c r="B1453" s="12">
        <v>52</v>
      </c>
      <c r="C1453" s="12" t="s">
        <v>8221</v>
      </c>
      <c r="D1453" s="12">
        <v>25</v>
      </c>
    </row>
    <row r="1454" spans="1:4" x14ac:dyDescent="0.2">
      <c r="A1454" s="12" t="s">
        <v>8219</v>
      </c>
      <c r="B1454" s="12">
        <v>95</v>
      </c>
      <c r="C1454" s="12" t="s">
        <v>8221</v>
      </c>
      <c r="D1454" s="12">
        <v>17</v>
      </c>
    </row>
    <row r="1455" spans="1:4" x14ac:dyDescent="0.2">
      <c r="A1455" s="12" t="s">
        <v>8219</v>
      </c>
      <c r="B1455" s="12">
        <v>35</v>
      </c>
      <c r="C1455" s="12" t="s">
        <v>8221</v>
      </c>
      <c r="D1455" s="12">
        <v>2</v>
      </c>
    </row>
    <row r="1456" spans="1:4" x14ac:dyDescent="0.2">
      <c r="A1456" s="12" t="s">
        <v>8219</v>
      </c>
      <c r="B1456" s="12">
        <v>21</v>
      </c>
      <c r="C1456" s="12" t="s">
        <v>8221</v>
      </c>
      <c r="D1456" s="12">
        <v>4</v>
      </c>
    </row>
    <row r="1457" spans="1:4" x14ac:dyDescent="0.2">
      <c r="A1457" s="12" t="s">
        <v>8219</v>
      </c>
      <c r="B1457" s="12">
        <v>93</v>
      </c>
      <c r="C1457" s="12" t="s">
        <v>8221</v>
      </c>
      <c r="D1457" s="12">
        <v>5</v>
      </c>
    </row>
    <row r="1458" spans="1:4" x14ac:dyDescent="0.2">
      <c r="A1458" s="12" t="s">
        <v>8219</v>
      </c>
      <c r="B1458" s="12">
        <v>11</v>
      </c>
      <c r="C1458" s="12" t="s">
        <v>8221</v>
      </c>
      <c r="D1458" s="12">
        <v>2</v>
      </c>
    </row>
    <row r="1459" spans="1:4" x14ac:dyDescent="0.2">
      <c r="A1459" s="12" t="s">
        <v>8219</v>
      </c>
      <c r="B1459" s="12">
        <v>21</v>
      </c>
      <c r="C1459" s="12" t="s">
        <v>8221</v>
      </c>
      <c r="D1459" s="12">
        <v>2</v>
      </c>
    </row>
    <row r="1460" spans="1:4" x14ac:dyDescent="0.2">
      <c r="A1460" s="12" t="s">
        <v>8219</v>
      </c>
      <c r="B1460" s="12">
        <v>54</v>
      </c>
      <c r="C1460" s="12" t="s">
        <v>8221</v>
      </c>
      <c r="D1460" s="12">
        <v>3</v>
      </c>
    </row>
    <row r="1461" spans="1:4" x14ac:dyDescent="0.2">
      <c r="A1461" s="12" t="s">
        <v>8219</v>
      </c>
      <c r="B1461" s="12">
        <v>31</v>
      </c>
      <c r="C1461" s="12" t="s">
        <v>8221</v>
      </c>
      <c r="D1461" s="12">
        <v>0</v>
      </c>
    </row>
    <row r="1462" spans="1:4" x14ac:dyDescent="0.2">
      <c r="A1462" s="12" t="s">
        <v>8219</v>
      </c>
      <c r="B1462" s="12">
        <v>132</v>
      </c>
      <c r="C1462" s="12" t="s">
        <v>8221</v>
      </c>
      <c r="D1462" s="12">
        <v>4</v>
      </c>
    </row>
    <row r="1463" spans="1:4" x14ac:dyDescent="0.2">
      <c r="A1463" s="12" t="s">
        <v>8219</v>
      </c>
      <c r="B1463" s="12">
        <v>3</v>
      </c>
      <c r="C1463" s="12" t="s">
        <v>8221</v>
      </c>
      <c r="D1463" s="12">
        <v>1</v>
      </c>
    </row>
    <row r="1464" spans="1:4" x14ac:dyDescent="0.2">
      <c r="A1464" s="12" t="s">
        <v>8219</v>
      </c>
      <c r="B1464" s="12">
        <v>6</v>
      </c>
      <c r="C1464" s="12" t="s">
        <v>8221</v>
      </c>
      <c r="D1464" s="12">
        <v>12</v>
      </c>
    </row>
    <row r="1465" spans="1:4" x14ac:dyDescent="0.2">
      <c r="A1465" s="12" t="s">
        <v>8219</v>
      </c>
      <c r="B1465" s="12">
        <v>10</v>
      </c>
      <c r="C1465" s="12" t="s">
        <v>8221</v>
      </c>
      <c r="D1465" s="12">
        <v>4</v>
      </c>
    </row>
    <row r="1466" spans="1:4" x14ac:dyDescent="0.2">
      <c r="A1466" s="12" t="s">
        <v>8219</v>
      </c>
      <c r="B1466" s="12">
        <v>147</v>
      </c>
      <c r="C1466" s="12" t="s">
        <v>8221</v>
      </c>
      <c r="D1466" s="12">
        <v>91</v>
      </c>
    </row>
    <row r="1467" spans="1:4" x14ac:dyDescent="0.2">
      <c r="A1467" s="12" t="s">
        <v>8219</v>
      </c>
      <c r="B1467" s="12">
        <v>199</v>
      </c>
      <c r="C1467" s="12" t="s">
        <v>8221</v>
      </c>
      <c r="D1467" s="12">
        <v>1</v>
      </c>
    </row>
    <row r="1468" spans="1:4" x14ac:dyDescent="0.2">
      <c r="A1468" s="12" t="s">
        <v>8219</v>
      </c>
      <c r="B1468" s="12">
        <v>50</v>
      </c>
      <c r="C1468" s="12" t="s">
        <v>8221</v>
      </c>
      <c r="D1468" s="12">
        <v>1</v>
      </c>
    </row>
    <row r="1469" spans="1:4" x14ac:dyDescent="0.2">
      <c r="A1469" s="12" t="s">
        <v>8219</v>
      </c>
      <c r="B1469" s="12">
        <v>21</v>
      </c>
      <c r="C1469" s="12" t="s">
        <v>8221</v>
      </c>
      <c r="D1469" s="12">
        <v>0</v>
      </c>
    </row>
    <row r="1470" spans="1:4" x14ac:dyDescent="0.2">
      <c r="A1470" s="12" t="s">
        <v>8219</v>
      </c>
      <c r="B1470" s="12">
        <v>24</v>
      </c>
      <c r="C1470" s="12" t="s">
        <v>8221</v>
      </c>
      <c r="D1470" s="12">
        <v>13</v>
      </c>
    </row>
    <row r="1471" spans="1:4" x14ac:dyDescent="0.2">
      <c r="A1471" s="12" t="s">
        <v>8219</v>
      </c>
      <c r="B1471" s="12">
        <v>32</v>
      </c>
      <c r="C1471" s="12" t="s">
        <v>8221</v>
      </c>
      <c r="D1471" s="12">
        <v>2</v>
      </c>
    </row>
    <row r="1472" spans="1:4" x14ac:dyDescent="0.2">
      <c r="A1472" s="12" t="s">
        <v>8219</v>
      </c>
      <c r="B1472" s="12">
        <v>62</v>
      </c>
      <c r="C1472" s="12" t="s">
        <v>8221</v>
      </c>
      <c r="D1472" s="12">
        <v>0</v>
      </c>
    </row>
    <row r="1473" spans="1:4" x14ac:dyDescent="0.2">
      <c r="A1473" s="12" t="s">
        <v>8219</v>
      </c>
      <c r="B1473" s="12">
        <v>9</v>
      </c>
      <c r="C1473" s="12" t="s">
        <v>8221</v>
      </c>
      <c r="D1473" s="12">
        <v>21</v>
      </c>
    </row>
    <row r="1474" spans="1:4" x14ac:dyDescent="0.2">
      <c r="A1474" s="12" t="s">
        <v>8219</v>
      </c>
      <c r="B1474" s="12">
        <v>38</v>
      </c>
      <c r="C1474" s="12" t="s">
        <v>8221</v>
      </c>
      <c r="D1474" s="12">
        <v>9</v>
      </c>
    </row>
    <row r="1475" spans="1:4" x14ac:dyDescent="0.2">
      <c r="A1475" s="12" t="s">
        <v>8219</v>
      </c>
      <c r="B1475" s="12">
        <v>54</v>
      </c>
      <c r="C1475" s="12" t="s">
        <v>8221</v>
      </c>
      <c r="D1475" s="12">
        <v>6</v>
      </c>
    </row>
    <row r="1476" spans="1:4" x14ac:dyDescent="0.2">
      <c r="A1476" s="12" t="s">
        <v>8219</v>
      </c>
      <c r="B1476" s="12">
        <v>37</v>
      </c>
      <c r="C1476" s="12" t="s">
        <v>8221</v>
      </c>
      <c r="D1476" s="12">
        <v>4</v>
      </c>
    </row>
    <row r="1477" spans="1:4" x14ac:dyDescent="0.2">
      <c r="A1477" s="12" t="s">
        <v>8219</v>
      </c>
      <c r="B1477" s="12">
        <v>39</v>
      </c>
      <c r="C1477" s="12" t="s">
        <v>8221</v>
      </c>
      <c r="D1477" s="12">
        <v>7</v>
      </c>
    </row>
    <row r="1478" spans="1:4" x14ac:dyDescent="0.2">
      <c r="A1478" s="12" t="s">
        <v>8219</v>
      </c>
      <c r="B1478" s="12">
        <v>34</v>
      </c>
      <c r="C1478" s="12" t="s">
        <v>8221</v>
      </c>
      <c r="D1478" s="12">
        <v>5</v>
      </c>
    </row>
    <row r="1479" spans="1:4" x14ac:dyDescent="0.2">
      <c r="A1479" s="12" t="s">
        <v>8219</v>
      </c>
      <c r="B1479" s="12">
        <v>55</v>
      </c>
      <c r="C1479" s="12" t="s">
        <v>8221</v>
      </c>
      <c r="D1479" s="12">
        <v>0</v>
      </c>
    </row>
    <row r="1480" spans="1:4" x14ac:dyDescent="0.2">
      <c r="A1480" s="12" t="s">
        <v>8219</v>
      </c>
      <c r="B1480" s="12">
        <v>32</v>
      </c>
      <c r="C1480" s="12" t="s">
        <v>8221</v>
      </c>
      <c r="D1480" s="12">
        <v>3</v>
      </c>
    </row>
    <row r="1481" spans="1:4" x14ac:dyDescent="0.2">
      <c r="A1481" s="12" t="s">
        <v>8219</v>
      </c>
      <c r="B1481" s="12">
        <v>25</v>
      </c>
      <c r="C1481" s="12" t="s">
        <v>8221</v>
      </c>
      <c r="D1481" s="12">
        <v>9</v>
      </c>
    </row>
    <row r="1482" spans="1:4" x14ac:dyDescent="0.2">
      <c r="A1482" s="12" t="s">
        <v>8219</v>
      </c>
      <c r="B1482" s="12">
        <v>33</v>
      </c>
      <c r="C1482" s="12" t="s">
        <v>8221</v>
      </c>
      <c r="D1482" s="12">
        <v>6</v>
      </c>
    </row>
    <row r="1483" spans="1:4" x14ac:dyDescent="0.2">
      <c r="A1483" s="12" t="s">
        <v>8219</v>
      </c>
      <c r="B1483" s="12">
        <v>108</v>
      </c>
      <c r="C1483" s="12" t="s">
        <v>8221</v>
      </c>
      <c r="D1483" s="12">
        <v>4</v>
      </c>
    </row>
    <row r="1484" spans="1:4" x14ac:dyDescent="0.2">
      <c r="A1484" s="12" t="s">
        <v>8219</v>
      </c>
      <c r="B1484" s="12">
        <v>20</v>
      </c>
      <c r="C1484" s="12" t="s">
        <v>8221</v>
      </c>
      <c r="D1484" s="12">
        <v>1</v>
      </c>
    </row>
    <row r="1485" spans="1:4" x14ac:dyDescent="0.2">
      <c r="A1485" s="12" t="s">
        <v>8219</v>
      </c>
      <c r="B1485" s="12">
        <v>98</v>
      </c>
      <c r="C1485" s="12" t="s">
        <v>8221</v>
      </c>
      <c r="D1485" s="12">
        <v>17</v>
      </c>
    </row>
    <row r="1486" spans="1:4" x14ac:dyDescent="0.2">
      <c r="A1486" s="12" t="s">
        <v>8219</v>
      </c>
      <c r="B1486" s="12">
        <v>196</v>
      </c>
      <c r="C1486" s="12" t="s">
        <v>8221</v>
      </c>
      <c r="D1486" s="12">
        <v>1</v>
      </c>
    </row>
    <row r="1487" spans="1:4" x14ac:dyDescent="0.2">
      <c r="A1487" s="12" t="s">
        <v>8219</v>
      </c>
      <c r="B1487" s="12">
        <v>39</v>
      </c>
      <c r="C1487" s="12" t="s">
        <v>8221</v>
      </c>
      <c r="D1487" s="12">
        <v>13</v>
      </c>
    </row>
    <row r="1488" spans="1:4" x14ac:dyDescent="0.2">
      <c r="A1488" s="12" t="s">
        <v>8219</v>
      </c>
      <c r="B1488" s="12">
        <v>128</v>
      </c>
      <c r="C1488" s="12" t="s">
        <v>8221</v>
      </c>
      <c r="D1488" s="12">
        <v>6</v>
      </c>
    </row>
    <row r="1489" spans="1:4" x14ac:dyDescent="0.2">
      <c r="A1489" s="12" t="s">
        <v>8219</v>
      </c>
      <c r="B1489" s="12">
        <v>71</v>
      </c>
      <c r="C1489" s="12" t="s">
        <v>8221</v>
      </c>
      <c r="D1489" s="12">
        <v>0</v>
      </c>
    </row>
    <row r="1490" spans="1:4" x14ac:dyDescent="0.2">
      <c r="A1490" s="12" t="s">
        <v>8219</v>
      </c>
      <c r="B1490" s="12">
        <v>47</v>
      </c>
      <c r="C1490" s="12" t="s">
        <v>8221</v>
      </c>
      <c r="D1490" s="12">
        <v>2</v>
      </c>
    </row>
    <row r="1491" spans="1:4" x14ac:dyDescent="0.2">
      <c r="A1491" s="12" t="s">
        <v>8219</v>
      </c>
      <c r="B1491" s="12">
        <v>17</v>
      </c>
      <c r="C1491" s="12" t="s">
        <v>8221</v>
      </c>
      <c r="D1491" s="12">
        <v>2</v>
      </c>
    </row>
    <row r="1492" spans="1:4" x14ac:dyDescent="0.2">
      <c r="A1492" s="12" t="s">
        <v>8219</v>
      </c>
      <c r="B1492" s="12">
        <v>91</v>
      </c>
      <c r="C1492" s="12" t="s">
        <v>8221</v>
      </c>
      <c r="D1492" s="12">
        <v>21</v>
      </c>
    </row>
    <row r="1493" spans="1:4" x14ac:dyDescent="0.2">
      <c r="A1493" s="12" t="s">
        <v>8219</v>
      </c>
      <c r="B1493" s="12">
        <v>43</v>
      </c>
      <c r="C1493" s="12" t="s">
        <v>8221</v>
      </c>
      <c r="D1493" s="12">
        <v>13</v>
      </c>
    </row>
    <row r="1494" spans="1:4" x14ac:dyDescent="0.2">
      <c r="A1494" s="12" t="s">
        <v>8219</v>
      </c>
      <c r="B1494" s="12">
        <v>17</v>
      </c>
      <c r="C1494" s="12" t="s">
        <v>8221</v>
      </c>
      <c r="D1494" s="12">
        <v>0</v>
      </c>
    </row>
    <row r="1495" spans="1:4" x14ac:dyDescent="0.2">
      <c r="A1495" s="12" t="s">
        <v>8219</v>
      </c>
      <c r="B1495" s="12">
        <v>33</v>
      </c>
      <c r="C1495" s="12" t="s">
        <v>8221</v>
      </c>
      <c r="D1495" s="12">
        <v>6</v>
      </c>
    </row>
    <row r="1496" spans="1:4" x14ac:dyDescent="0.2">
      <c r="A1496" s="12" t="s">
        <v>8219</v>
      </c>
      <c r="B1496" s="12">
        <v>87</v>
      </c>
      <c r="C1496" s="12" t="s">
        <v>8221</v>
      </c>
      <c r="D1496" s="12">
        <v>0</v>
      </c>
    </row>
    <row r="1497" spans="1:4" x14ac:dyDescent="0.2">
      <c r="A1497" s="12" t="s">
        <v>8219</v>
      </c>
      <c r="B1497" s="12">
        <v>113</v>
      </c>
      <c r="C1497" s="12" t="s">
        <v>8221</v>
      </c>
      <c r="D1497" s="12">
        <v>1</v>
      </c>
    </row>
    <row r="1498" spans="1:4" x14ac:dyDescent="0.2">
      <c r="A1498" s="12" t="s">
        <v>8219</v>
      </c>
      <c r="B1498" s="12">
        <v>14</v>
      </c>
      <c r="C1498" s="12" t="s">
        <v>8221</v>
      </c>
      <c r="D1498" s="12">
        <v>0</v>
      </c>
    </row>
    <row r="1499" spans="1:4" x14ac:dyDescent="0.2">
      <c r="A1499" s="12" t="s">
        <v>8219</v>
      </c>
      <c r="B1499" s="12">
        <v>30</v>
      </c>
      <c r="C1499" s="12" t="s">
        <v>8221</v>
      </c>
      <c r="D1499" s="12">
        <v>12</v>
      </c>
    </row>
    <row r="1500" spans="1:4" x14ac:dyDescent="0.2">
      <c r="A1500" s="12" t="s">
        <v>8219</v>
      </c>
      <c r="B1500" s="12">
        <v>16</v>
      </c>
      <c r="C1500" s="12" t="s">
        <v>8221</v>
      </c>
      <c r="D1500" s="12">
        <v>2</v>
      </c>
    </row>
    <row r="1501" spans="1:4" x14ac:dyDescent="0.2">
      <c r="A1501" s="12" t="s">
        <v>8219</v>
      </c>
      <c r="B1501" s="12">
        <v>46</v>
      </c>
      <c r="C1501" s="12" t="s">
        <v>8221</v>
      </c>
      <c r="D1501" s="12">
        <v>6</v>
      </c>
    </row>
    <row r="1502" spans="1:4" x14ac:dyDescent="0.2">
      <c r="A1502" s="12" t="s">
        <v>8219</v>
      </c>
      <c r="B1502" s="12">
        <v>24</v>
      </c>
      <c r="C1502" s="12" t="s">
        <v>8221</v>
      </c>
      <c r="D1502" s="12">
        <v>1</v>
      </c>
    </row>
    <row r="1503" spans="1:4" x14ac:dyDescent="0.2">
      <c r="A1503" s="12" t="s">
        <v>8219</v>
      </c>
      <c r="B1503" s="12">
        <v>97</v>
      </c>
      <c r="C1503" s="12" t="s">
        <v>8221</v>
      </c>
      <c r="D1503" s="12">
        <v>1</v>
      </c>
    </row>
    <row r="1504" spans="1:4" x14ac:dyDescent="0.2">
      <c r="A1504" s="12" t="s">
        <v>8219</v>
      </c>
      <c r="B1504" s="12">
        <v>59</v>
      </c>
      <c r="C1504" s="12" t="s">
        <v>8221</v>
      </c>
      <c r="D1504" s="12">
        <v>5</v>
      </c>
    </row>
    <row r="1505" spans="1:4" x14ac:dyDescent="0.2">
      <c r="A1505" s="12" t="s">
        <v>8219</v>
      </c>
      <c r="B1505" s="12">
        <v>1095</v>
      </c>
      <c r="C1505" s="12" t="s">
        <v>8221</v>
      </c>
      <c r="D1505" s="12">
        <v>0</v>
      </c>
    </row>
    <row r="1506" spans="1:4" x14ac:dyDescent="0.2">
      <c r="A1506" s="12" t="s">
        <v>8219</v>
      </c>
      <c r="B1506" s="12">
        <v>218</v>
      </c>
      <c r="C1506" s="12" t="s">
        <v>8221</v>
      </c>
      <c r="D1506" s="12">
        <v>3</v>
      </c>
    </row>
    <row r="1507" spans="1:4" x14ac:dyDescent="0.2">
      <c r="A1507" s="12" t="s">
        <v>8219</v>
      </c>
      <c r="B1507" s="12">
        <v>111</v>
      </c>
      <c r="C1507" s="12" t="s">
        <v>8221</v>
      </c>
      <c r="D1507" s="12">
        <v>8</v>
      </c>
    </row>
    <row r="1508" spans="1:4" x14ac:dyDescent="0.2">
      <c r="A1508" s="12" t="s">
        <v>8219</v>
      </c>
      <c r="B1508" s="12">
        <v>56</v>
      </c>
      <c r="C1508" s="12" t="s">
        <v>8221</v>
      </c>
      <c r="D1508" s="12">
        <v>3</v>
      </c>
    </row>
    <row r="1509" spans="1:4" x14ac:dyDescent="0.2">
      <c r="A1509" s="12" t="s">
        <v>8219</v>
      </c>
      <c r="B1509" s="12">
        <v>265</v>
      </c>
      <c r="C1509" s="12" t="s">
        <v>8221</v>
      </c>
      <c r="D1509" s="12">
        <v>8</v>
      </c>
    </row>
    <row r="1510" spans="1:4" x14ac:dyDescent="0.2">
      <c r="A1510" s="12" t="s">
        <v>8219</v>
      </c>
      <c r="B1510" s="12">
        <v>28</v>
      </c>
      <c r="C1510" s="12" t="s">
        <v>8221</v>
      </c>
      <c r="D1510" s="12">
        <v>1</v>
      </c>
    </row>
    <row r="1511" spans="1:4" x14ac:dyDescent="0.2">
      <c r="A1511" s="12" t="s">
        <v>8219</v>
      </c>
      <c r="B1511" s="12">
        <v>364</v>
      </c>
      <c r="C1511" s="12" t="s">
        <v>8221</v>
      </c>
      <c r="D1511" s="12">
        <v>4</v>
      </c>
    </row>
    <row r="1512" spans="1:4" x14ac:dyDescent="0.2">
      <c r="A1512" s="12" t="s">
        <v>8219</v>
      </c>
      <c r="B1512" s="12">
        <v>27</v>
      </c>
      <c r="C1512" s="12" t="s">
        <v>8221</v>
      </c>
      <c r="D1512" s="12">
        <v>8</v>
      </c>
    </row>
    <row r="1513" spans="1:4" x14ac:dyDescent="0.2">
      <c r="A1513" s="12" t="s">
        <v>8219</v>
      </c>
      <c r="B1513" s="12">
        <v>93</v>
      </c>
      <c r="C1513" s="12" t="s">
        <v>8221</v>
      </c>
      <c r="D1513" s="12">
        <v>1</v>
      </c>
    </row>
    <row r="1514" spans="1:4" x14ac:dyDescent="0.2">
      <c r="A1514" s="12" t="s">
        <v>8219</v>
      </c>
      <c r="B1514" s="12">
        <v>64</v>
      </c>
      <c r="C1514" s="12" t="s">
        <v>8221</v>
      </c>
      <c r="D1514" s="12">
        <v>5</v>
      </c>
    </row>
    <row r="1515" spans="1:4" x14ac:dyDescent="0.2">
      <c r="A1515" s="12" t="s">
        <v>8219</v>
      </c>
      <c r="B1515" s="12">
        <v>22</v>
      </c>
      <c r="C1515" s="12" t="s">
        <v>8221</v>
      </c>
      <c r="D1515" s="12">
        <v>0</v>
      </c>
    </row>
    <row r="1516" spans="1:4" x14ac:dyDescent="0.2">
      <c r="A1516" s="12" t="s">
        <v>8219</v>
      </c>
      <c r="B1516" s="12">
        <v>59</v>
      </c>
      <c r="C1516" s="12" t="s">
        <v>8221</v>
      </c>
      <c r="D1516" s="12">
        <v>0</v>
      </c>
    </row>
    <row r="1517" spans="1:4" x14ac:dyDescent="0.2">
      <c r="A1517" s="12" t="s">
        <v>8219</v>
      </c>
      <c r="B1517" s="12">
        <v>249</v>
      </c>
      <c r="C1517" s="12" t="s">
        <v>8221</v>
      </c>
      <c r="D1517" s="12">
        <v>1</v>
      </c>
    </row>
    <row r="1518" spans="1:4" x14ac:dyDescent="0.2">
      <c r="A1518" s="12" t="s">
        <v>8219</v>
      </c>
      <c r="B1518" s="12">
        <v>392</v>
      </c>
      <c r="C1518" s="12" t="s">
        <v>8221</v>
      </c>
      <c r="D1518" s="12">
        <v>0</v>
      </c>
    </row>
    <row r="1519" spans="1:4" x14ac:dyDescent="0.2">
      <c r="A1519" s="12" t="s">
        <v>8219</v>
      </c>
      <c r="B1519" s="12">
        <v>115</v>
      </c>
      <c r="C1519" s="12" t="s">
        <v>8221</v>
      </c>
      <c r="D1519" s="12">
        <v>0</v>
      </c>
    </row>
    <row r="1520" spans="1:4" x14ac:dyDescent="0.2">
      <c r="A1520" s="12" t="s">
        <v>8219</v>
      </c>
      <c r="B1520" s="12">
        <v>433</v>
      </c>
      <c r="C1520" s="12" t="s">
        <v>8221</v>
      </c>
      <c r="D1520" s="12">
        <v>6</v>
      </c>
    </row>
    <row r="1521" spans="1:4" x14ac:dyDescent="0.2">
      <c r="A1521" s="12" t="s">
        <v>8219</v>
      </c>
      <c r="B1521" s="12">
        <v>20</v>
      </c>
      <c r="C1521" s="12" t="s">
        <v>8221</v>
      </c>
      <c r="D1521" s="12">
        <v>6</v>
      </c>
    </row>
    <row r="1522" spans="1:4" x14ac:dyDescent="0.2">
      <c r="A1522" s="12" t="s">
        <v>8219</v>
      </c>
      <c r="B1522" s="12">
        <v>8</v>
      </c>
      <c r="C1522" s="12" t="s">
        <v>8221</v>
      </c>
      <c r="D1522" s="12">
        <v>14</v>
      </c>
    </row>
    <row r="1523" spans="1:4" x14ac:dyDescent="0.2">
      <c r="A1523" s="12" t="s">
        <v>8219</v>
      </c>
      <c r="B1523" s="12">
        <v>175</v>
      </c>
      <c r="C1523" s="12" t="s">
        <v>8221</v>
      </c>
      <c r="D1523" s="12">
        <v>6</v>
      </c>
    </row>
    <row r="1524" spans="1:4" x14ac:dyDescent="0.2">
      <c r="A1524" s="12" t="s">
        <v>8219</v>
      </c>
      <c r="B1524" s="12">
        <v>104</v>
      </c>
      <c r="C1524" s="12" t="s">
        <v>8221</v>
      </c>
      <c r="D1524" s="12">
        <v>33</v>
      </c>
    </row>
    <row r="1525" spans="1:4" x14ac:dyDescent="0.2">
      <c r="A1525" s="12" t="s">
        <v>8219</v>
      </c>
      <c r="B1525" s="12">
        <v>17</v>
      </c>
      <c r="C1525" s="12" t="s">
        <v>8221</v>
      </c>
      <c r="D1525" s="12">
        <v>4</v>
      </c>
    </row>
    <row r="1526" spans="1:4" x14ac:dyDescent="0.2">
      <c r="A1526" s="12" t="s">
        <v>8219</v>
      </c>
      <c r="B1526" s="12">
        <v>277</v>
      </c>
      <c r="C1526" s="12" t="s">
        <v>8221</v>
      </c>
      <c r="D1526" s="12">
        <v>1</v>
      </c>
    </row>
    <row r="1527" spans="1:4" x14ac:dyDescent="0.2">
      <c r="A1527" s="12" t="s">
        <v>8219</v>
      </c>
      <c r="B1527" s="12">
        <v>118</v>
      </c>
      <c r="C1527" s="12" t="s">
        <v>8221</v>
      </c>
      <c r="D1527" s="12">
        <v>0</v>
      </c>
    </row>
    <row r="1528" spans="1:4" x14ac:dyDescent="0.2">
      <c r="A1528" s="12" t="s">
        <v>8219</v>
      </c>
      <c r="B1528" s="12">
        <v>97</v>
      </c>
      <c r="C1528" s="12" t="s">
        <v>8221</v>
      </c>
      <c r="D1528" s="12">
        <v>6</v>
      </c>
    </row>
    <row r="1529" spans="1:4" x14ac:dyDescent="0.2">
      <c r="A1529" s="12" t="s">
        <v>8219</v>
      </c>
      <c r="B1529" s="12">
        <v>20</v>
      </c>
      <c r="C1529" s="12" t="s">
        <v>8221</v>
      </c>
      <c r="D1529" s="12">
        <v>6</v>
      </c>
    </row>
    <row r="1530" spans="1:4" x14ac:dyDescent="0.2">
      <c r="A1530" s="12" t="s">
        <v>8219</v>
      </c>
      <c r="B1530" s="12">
        <v>26</v>
      </c>
      <c r="C1530" s="12" t="s">
        <v>8221</v>
      </c>
      <c r="D1530" s="12">
        <v>1</v>
      </c>
    </row>
    <row r="1531" spans="1:4" x14ac:dyDescent="0.2">
      <c r="A1531" s="12" t="s">
        <v>8219</v>
      </c>
      <c r="B1531" s="12">
        <v>128</v>
      </c>
      <c r="C1531" s="12" t="s">
        <v>8221</v>
      </c>
      <c r="D1531" s="12">
        <v>3</v>
      </c>
    </row>
    <row r="1532" spans="1:4" x14ac:dyDescent="0.2">
      <c r="A1532" s="12" t="s">
        <v>8219</v>
      </c>
      <c r="B1532" s="12">
        <v>15</v>
      </c>
    </row>
    <row r="1533" spans="1:4" x14ac:dyDescent="0.2">
      <c r="A1533" s="12" t="s">
        <v>8219</v>
      </c>
      <c r="B1533" s="12">
        <v>25</v>
      </c>
    </row>
    <row r="1534" spans="1:4" x14ac:dyDescent="0.2">
      <c r="A1534" s="12" t="s">
        <v>8219</v>
      </c>
      <c r="B1534" s="12">
        <v>55</v>
      </c>
    </row>
    <row r="1535" spans="1:4" x14ac:dyDescent="0.2">
      <c r="A1535" s="12" t="s">
        <v>8219</v>
      </c>
      <c r="B1535" s="12">
        <v>107</v>
      </c>
    </row>
    <row r="1536" spans="1:4" x14ac:dyDescent="0.2">
      <c r="A1536" s="12" t="s">
        <v>8219</v>
      </c>
      <c r="B1536" s="12">
        <v>557</v>
      </c>
    </row>
    <row r="1537" spans="1:2" x14ac:dyDescent="0.2">
      <c r="A1537" s="12" t="s">
        <v>8219</v>
      </c>
      <c r="B1537" s="12">
        <v>40</v>
      </c>
    </row>
    <row r="1538" spans="1:2" x14ac:dyDescent="0.2">
      <c r="A1538" s="12" t="s">
        <v>8219</v>
      </c>
      <c r="B1538" s="12">
        <v>36</v>
      </c>
    </row>
    <row r="1539" spans="1:2" x14ac:dyDescent="0.2">
      <c r="A1539" s="12" t="s">
        <v>8219</v>
      </c>
      <c r="B1539" s="12">
        <v>159</v>
      </c>
    </row>
    <row r="1540" spans="1:2" x14ac:dyDescent="0.2">
      <c r="A1540" s="12" t="s">
        <v>8219</v>
      </c>
      <c r="B1540" s="12">
        <v>41</v>
      </c>
    </row>
    <row r="1541" spans="1:2" x14ac:dyDescent="0.2">
      <c r="A1541" s="12" t="s">
        <v>8219</v>
      </c>
      <c r="B1541" s="12">
        <v>226</v>
      </c>
    </row>
    <row r="1542" spans="1:2" x14ac:dyDescent="0.2">
      <c r="A1542" s="12" t="s">
        <v>8219</v>
      </c>
      <c r="B1542" s="12">
        <v>30</v>
      </c>
    </row>
    <row r="1543" spans="1:2" x14ac:dyDescent="0.2">
      <c r="A1543" s="12" t="s">
        <v>8219</v>
      </c>
      <c r="B1543" s="12">
        <v>103</v>
      </c>
    </row>
    <row r="1544" spans="1:2" x14ac:dyDescent="0.2">
      <c r="A1544" s="12" t="s">
        <v>8219</v>
      </c>
      <c r="B1544" s="12">
        <v>62</v>
      </c>
    </row>
    <row r="1545" spans="1:2" x14ac:dyDescent="0.2">
      <c r="A1545" s="12" t="s">
        <v>8219</v>
      </c>
      <c r="B1545" s="12">
        <v>6</v>
      </c>
    </row>
    <row r="1546" spans="1:2" x14ac:dyDescent="0.2">
      <c r="A1546" s="12" t="s">
        <v>8219</v>
      </c>
      <c r="B1546" s="12">
        <v>182</v>
      </c>
    </row>
    <row r="1547" spans="1:2" x14ac:dyDescent="0.2">
      <c r="A1547" s="12" t="s">
        <v>8219</v>
      </c>
      <c r="B1547" s="12">
        <v>145</v>
      </c>
    </row>
    <row r="1548" spans="1:2" x14ac:dyDescent="0.2">
      <c r="A1548" s="12" t="s">
        <v>8219</v>
      </c>
      <c r="B1548" s="12">
        <v>25</v>
      </c>
    </row>
    <row r="1549" spans="1:2" x14ac:dyDescent="0.2">
      <c r="A1549" s="12" t="s">
        <v>8219</v>
      </c>
      <c r="B1549" s="12">
        <v>320</v>
      </c>
    </row>
    <row r="1550" spans="1:2" x14ac:dyDescent="0.2">
      <c r="A1550" s="12" t="s">
        <v>8219</v>
      </c>
      <c r="B1550" s="12">
        <v>99</v>
      </c>
    </row>
    <row r="1551" spans="1:2" x14ac:dyDescent="0.2">
      <c r="A1551" s="12" t="s">
        <v>8219</v>
      </c>
      <c r="B1551" s="12">
        <v>348</v>
      </c>
    </row>
    <row r="1552" spans="1:2" x14ac:dyDescent="0.2">
      <c r="A1552" s="12" t="s">
        <v>8219</v>
      </c>
      <c r="B1552" s="12">
        <v>41</v>
      </c>
    </row>
    <row r="1553" spans="1:2" x14ac:dyDescent="0.2">
      <c r="A1553" s="12" t="s">
        <v>8219</v>
      </c>
      <c r="B1553" s="12">
        <v>29</v>
      </c>
    </row>
    <row r="1554" spans="1:2" x14ac:dyDescent="0.2">
      <c r="A1554" s="12" t="s">
        <v>8219</v>
      </c>
      <c r="B1554" s="12">
        <v>25</v>
      </c>
    </row>
    <row r="1555" spans="1:2" x14ac:dyDescent="0.2">
      <c r="A1555" s="12" t="s">
        <v>8219</v>
      </c>
      <c r="B1555" s="12">
        <v>23</v>
      </c>
    </row>
    <row r="1556" spans="1:2" x14ac:dyDescent="0.2">
      <c r="A1556" s="12" t="s">
        <v>8219</v>
      </c>
      <c r="B1556" s="12">
        <v>1260</v>
      </c>
    </row>
    <row r="1557" spans="1:2" x14ac:dyDescent="0.2">
      <c r="A1557" s="12" t="s">
        <v>8219</v>
      </c>
      <c r="B1557" s="12">
        <v>307</v>
      </c>
    </row>
    <row r="1558" spans="1:2" x14ac:dyDescent="0.2">
      <c r="A1558" s="12" t="s">
        <v>8219</v>
      </c>
      <c r="B1558" s="12">
        <v>329</v>
      </c>
    </row>
    <row r="1559" spans="1:2" x14ac:dyDescent="0.2">
      <c r="A1559" s="12" t="s">
        <v>8219</v>
      </c>
      <c r="B1559" s="12">
        <v>32</v>
      </c>
    </row>
    <row r="1560" spans="1:2" x14ac:dyDescent="0.2">
      <c r="A1560" s="12" t="s">
        <v>8219</v>
      </c>
      <c r="B1560" s="12">
        <v>27</v>
      </c>
    </row>
    <row r="1561" spans="1:2" x14ac:dyDescent="0.2">
      <c r="A1561" s="12" t="s">
        <v>8219</v>
      </c>
      <c r="B1561" s="12">
        <v>236</v>
      </c>
    </row>
    <row r="1562" spans="1:2" x14ac:dyDescent="0.2">
      <c r="A1562" s="12" t="s">
        <v>8219</v>
      </c>
      <c r="B1562" s="12">
        <v>42</v>
      </c>
    </row>
    <row r="1563" spans="1:2" x14ac:dyDescent="0.2">
      <c r="A1563" s="12" t="s">
        <v>8219</v>
      </c>
      <c r="B1563" s="12">
        <v>95</v>
      </c>
    </row>
    <row r="1564" spans="1:2" x14ac:dyDescent="0.2">
      <c r="A1564" s="12" t="s">
        <v>8219</v>
      </c>
      <c r="B1564" s="12">
        <v>37</v>
      </c>
    </row>
    <row r="1565" spans="1:2" x14ac:dyDescent="0.2">
      <c r="A1565" s="12" t="s">
        <v>8219</v>
      </c>
      <c r="B1565" s="12">
        <v>128</v>
      </c>
    </row>
    <row r="1566" spans="1:2" x14ac:dyDescent="0.2">
      <c r="A1566" s="12" t="s">
        <v>8219</v>
      </c>
      <c r="B1566" s="12">
        <v>156</v>
      </c>
    </row>
    <row r="1567" spans="1:2" x14ac:dyDescent="0.2">
      <c r="A1567" s="12" t="s">
        <v>8219</v>
      </c>
      <c r="B1567" s="12">
        <v>64</v>
      </c>
    </row>
    <row r="1568" spans="1:2" x14ac:dyDescent="0.2">
      <c r="A1568" s="12" t="s">
        <v>8219</v>
      </c>
      <c r="B1568" s="12">
        <v>58</v>
      </c>
    </row>
    <row r="1569" spans="1:2" x14ac:dyDescent="0.2">
      <c r="A1569" s="12" t="s">
        <v>8219</v>
      </c>
      <c r="B1569" s="12">
        <v>20</v>
      </c>
    </row>
    <row r="1570" spans="1:2" x14ac:dyDescent="0.2">
      <c r="A1570" s="12" t="s">
        <v>8219</v>
      </c>
      <c r="B1570" s="12">
        <v>47</v>
      </c>
    </row>
    <row r="1571" spans="1:2" x14ac:dyDescent="0.2">
      <c r="A1571" s="12" t="s">
        <v>8219</v>
      </c>
      <c r="B1571" s="12">
        <v>54</v>
      </c>
    </row>
    <row r="1572" spans="1:2" x14ac:dyDescent="0.2">
      <c r="A1572" s="12" t="s">
        <v>8219</v>
      </c>
      <c r="B1572" s="12">
        <v>9</v>
      </c>
    </row>
    <row r="1573" spans="1:2" x14ac:dyDescent="0.2">
      <c r="A1573" s="12" t="s">
        <v>8219</v>
      </c>
      <c r="B1573" s="12">
        <v>213</v>
      </c>
    </row>
    <row r="1574" spans="1:2" x14ac:dyDescent="0.2">
      <c r="A1574" s="12" t="s">
        <v>8219</v>
      </c>
      <c r="B1574" s="12">
        <v>57</v>
      </c>
    </row>
    <row r="1575" spans="1:2" x14ac:dyDescent="0.2">
      <c r="A1575" s="12" t="s">
        <v>8219</v>
      </c>
      <c r="B1575" s="12">
        <v>25</v>
      </c>
    </row>
    <row r="1576" spans="1:2" x14ac:dyDescent="0.2">
      <c r="A1576" s="12" t="s">
        <v>8219</v>
      </c>
      <c r="B1576" s="12">
        <v>104</v>
      </c>
    </row>
    <row r="1577" spans="1:2" x14ac:dyDescent="0.2">
      <c r="A1577" s="12" t="s">
        <v>8219</v>
      </c>
      <c r="B1577" s="12">
        <v>34</v>
      </c>
    </row>
    <row r="1578" spans="1:2" x14ac:dyDescent="0.2">
      <c r="A1578" s="12" t="s">
        <v>8219</v>
      </c>
      <c r="B1578" s="12">
        <v>67</v>
      </c>
    </row>
    <row r="1579" spans="1:2" x14ac:dyDescent="0.2">
      <c r="A1579" s="12" t="s">
        <v>8219</v>
      </c>
      <c r="B1579" s="12">
        <v>241</v>
      </c>
    </row>
    <row r="1580" spans="1:2" x14ac:dyDescent="0.2">
      <c r="A1580" s="12" t="s">
        <v>8219</v>
      </c>
      <c r="B1580" s="12">
        <v>123</v>
      </c>
    </row>
    <row r="1581" spans="1:2" x14ac:dyDescent="0.2">
      <c r="A1581" s="12" t="s">
        <v>8219</v>
      </c>
      <c r="B1581" s="12">
        <v>302</v>
      </c>
    </row>
    <row r="1582" spans="1:2" x14ac:dyDescent="0.2">
      <c r="A1582" s="12" t="s">
        <v>8219</v>
      </c>
      <c r="B1582" s="12">
        <v>89</v>
      </c>
    </row>
    <row r="1583" spans="1:2" x14ac:dyDescent="0.2">
      <c r="A1583" s="12" t="s">
        <v>8219</v>
      </c>
      <c r="B1583" s="12">
        <v>41</v>
      </c>
    </row>
    <row r="1584" spans="1:2" x14ac:dyDescent="0.2">
      <c r="A1584" s="12" t="s">
        <v>8219</v>
      </c>
      <c r="B1584" s="12">
        <v>69</v>
      </c>
    </row>
    <row r="1585" spans="1:2" x14ac:dyDescent="0.2">
      <c r="A1585" s="12" t="s">
        <v>8219</v>
      </c>
      <c r="B1585" s="12">
        <v>52</v>
      </c>
    </row>
    <row r="1586" spans="1:2" x14ac:dyDescent="0.2">
      <c r="A1586" s="12" t="s">
        <v>8219</v>
      </c>
      <c r="B1586" s="12">
        <v>57</v>
      </c>
    </row>
    <row r="1587" spans="1:2" x14ac:dyDescent="0.2">
      <c r="A1587" s="12" t="s">
        <v>8219</v>
      </c>
      <c r="B1587" s="12">
        <v>74</v>
      </c>
    </row>
    <row r="1588" spans="1:2" x14ac:dyDescent="0.2">
      <c r="A1588" s="12" t="s">
        <v>8219</v>
      </c>
      <c r="B1588" s="12">
        <v>63</v>
      </c>
    </row>
    <row r="1589" spans="1:2" x14ac:dyDescent="0.2">
      <c r="A1589" s="12" t="s">
        <v>8219</v>
      </c>
      <c r="B1589" s="12">
        <v>72</v>
      </c>
    </row>
    <row r="1590" spans="1:2" x14ac:dyDescent="0.2">
      <c r="A1590" s="12" t="s">
        <v>8219</v>
      </c>
      <c r="B1590" s="12">
        <v>71</v>
      </c>
    </row>
    <row r="1591" spans="1:2" x14ac:dyDescent="0.2">
      <c r="A1591" s="12" t="s">
        <v>8219</v>
      </c>
      <c r="B1591" s="12">
        <v>21</v>
      </c>
    </row>
    <row r="1592" spans="1:2" x14ac:dyDescent="0.2">
      <c r="A1592" s="12" t="s">
        <v>8219</v>
      </c>
      <c r="B1592" s="12">
        <v>930</v>
      </c>
    </row>
    <row r="1593" spans="1:2" x14ac:dyDescent="0.2">
      <c r="A1593" s="12" t="s">
        <v>8219</v>
      </c>
      <c r="B1593" s="12">
        <v>55</v>
      </c>
    </row>
    <row r="1594" spans="1:2" x14ac:dyDescent="0.2">
      <c r="A1594" s="12" t="s">
        <v>8219</v>
      </c>
      <c r="B1594" s="12">
        <v>61</v>
      </c>
    </row>
    <row r="1595" spans="1:2" x14ac:dyDescent="0.2">
      <c r="A1595" s="12" t="s">
        <v>8219</v>
      </c>
      <c r="B1595" s="12">
        <v>82</v>
      </c>
    </row>
    <row r="1596" spans="1:2" x14ac:dyDescent="0.2">
      <c r="A1596" s="12" t="s">
        <v>8219</v>
      </c>
      <c r="B1596" s="12">
        <v>71</v>
      </c>
    </row>
    <row r="1597" spans="1:2" x14ac:dyDescent="0.2">
      <c r="A1597" s="12" t="s">
        <v>8219</v>
      </c>
      <c r="B1597" s="12">
        <v>117</v>
      </c>
    </row>
    <row r="1598" spans="1:2" x14ac:dyDescent="0.2">
      <c r="A1598" s="12" t="s">
        <v>8219</v>
      </c>
      <c r="B1598" s="12">
        <v>29</v>
      </c>
    </row>
    <row r="1599" spans="1:2" x14ac:dyDescent="0.2">
      <c r="A1599" s="12" t="s">
        <v>8219</v>
      </c>
      <c r="B1599" s="12">
        <v>74</v>
      </c>
    </row>
    <row r="1600" spans="1:2" x14ac:dyDescent="0.2">
      <c r="A1600" s="12" t="s">
        <v>8219</v>
      </c>
      <c r="B1600" s="12">
        <v>23</v>
      </c>
    </row>
    <row r="1601" spans="1:2" x14ac:dyDescent="0.2">
      <c r="A1601" s="12" t="s">
        <v>8219</v>
      </c>
      <c r="B1601" s="12">
        <v>60</v>
      </c>
    </row>
    <row r="1602" spans="1:2" x14ac:dyDescent="0.2">
      <c r="A1602" s="12" t="s">
        <v>8219</v>
      </c>
      <c r="B1602" s="12">
        <v>55</v>
      </c>
    </row>
    <row r="1603" spans="1:2" x14ac:dyDescent="0.2">
      <c r="A1603" s="12" t="s">
        <v>8219</v>
      </c>
      <c r="B1603" s="12">
        <v>51</v>
      </c>
    </row>
    <row r="1604" spans="1:2" x14ac:dyDescent="0.2">
      <c r="A1604" s="12" t="s">
        <v>8219</v>
      </c>
      <c r="B1604" s="12">
        <v>78</v>
      </c>
    </row>
    <row r="1605" spans="1:2" x14ac:dyDescent="0.2">
      <c r="A1605" s="12" t="s">
        <v>8219</v>
      </c>
      <c r="B1605" s="12">
        <v>62</v>
      </c>
    </row>
    <row r="1606" spans="1:2" x14ac:dyDescent="0.2">
      <c r="A1606" s="12" t="s">
        <v>8219</v>
      </c>
      <c r="B1606" s="12">
        <v>45</v>
      </c>
    </row>
    <row r="1607" spans="1:2" x14ac:dyDescent="0.2">
      <c r="A1607" s="12" t="s">
        <v>8219</v>
      </c>
      <c r="B1607" s="12">
        <v>15</v>
      </c>
    </row>
    <row r="1608" spans="1:2" x14ac:dyDescent="0.2">
      <c r="A1608" s="12" t="s">
        <v>8219</v>
      </c>
      <c r="B1608" s="12">
        <v>151</v>
      </c>
    </row>
    <row r="1609" spans="1:2" x14ac:dyDescent="0.2">
      <c r="A1609" s="12" t="s">
        <v>8219</v>
      </c>
      <c r="B1609" s="12">
        <v>68</v>
      </c>
    </row>
    <row r="1610" spans="1:2" x14ac:dyDescent="0.2">
      <c r="A1610" s="12" t="s">
        <v>8219</v>
      </c>
      <c r="B1610" s="12">
        <v>46</v>
      </c>
    </row>
    <row r="1611" spans="1:2" x14ac:dyDescent="0.2">
      <c r="A1611" s="12" t="s">
        <v>8219</v>
      </c>
      <c r="B1611" s="12">
        <v>24</v>
      </c>
    </row>
    <row r="1612" spans="1:2" x14ac:dyDescent="0.2">
      <c r="A1612" s="12" t="s">
        <v>8219</v>
      </c>
      <c r="B1612" s="12">
        <v>70</v>
      </c>
    </row>
    <row r="1613" spans="1:2" x14ac:dyDescent="0.2">
      <c r="A1613" s="12" t="s">
        <v>8219</v>
      </c>
      <c r="B1613" s="12">
        <v>244</v>
      </c>
    </row>
    <row r="1614" spans="1:2" x14ac:dyDescent="0.2">
      <c r="A1614" s="12" t="s">
        <v>8219</v>
      </c>
      <c r="B1614" s="12">
        <v>82</v>
      </c>
    </row>
    <row r="1615" spans="1:2" x14ac:dyDescent="0.2">
      <c r="A1615" s="12" t="s">
        <v>8219</v>
      </c>
      <c r="B1615" s="12">
        <v>226</v>
      </c>
    </row>
    <row r="1616" spans="1:2" x14ac:dyDescent="0.2">
      <c r="A1616" s="12" t="s">
        <v>8219</v>
      </c>
      <c r="B1616" s="12">
        <v>60</v>
      </c>
    </row>
    <row r="1617" spans="1:2" x14ac:dyDescent="0.2">
      <c r="A1617" s="12" t="s">
        <v>8219</v>
      </c>
      <c r="B1617" s="12">
        <v>322</v>
      </c>
    </row>
    <row r="1618" spans="1:2" x14ac:dyDescent="0.2">
      <c r="A1618" s="12" t="s">
        <v>8219</v>
      </c>
      <c r="B1618" s="12">
        <v>94</v>
      </c>
    </row>
    <row r="1619" spans="1:2" x14ac:dyDescent="0.2">
      <c r="A1619" s="12" t="s">
        <v>8219</v>
      </c>
      <c r="B1619" s="12">
        <v>47</v>
      </c>
    </row>
    <row r="1620" spans="1:2" x14ac:dyDescent="0.2">
      <c r="A1620" s="12" t="s">
        <v>8219</v>
      </c>
      <c r="B1620" s="12">
        <v>115</v>
      </c>
    </row>
    <row r="1621" spans="1:2" x14ac:dyDescent="0.2">
      <c r="A1621" s="12" t="s">
        <v>8219</v>
      </c>
      <c r="B1621" s="12">
        <v>134</v>
      </c>
    </row>
    <row r="1622" spans="1:2" x14ac:dyDescent="0.2">
      <c r="A1622" s="12" t="s">
        <v>8219</v>
      </c>
      <c r="B1622" s="12">
        <v>35</v>
      </c>
    </row>
    <row r="1623" spans="1:2" x14ac:dyDescent="0.2">
      <c r="A1623" s="12" t="s">
        <v>8219</v>
      </c>
      <c r="B1623" s="12">
        <v>104</v>
      </c>
    </row>
    <row r="1624" spans="1:2" x14ac:dyDescent="0.2">
      <c r="A1624" s="12" t="s">
        <v>8219</v>
      </c>
      <c r="B1624" s="12">
        <v>184</v>
      </c>
    </row>
    <row r="1625" spans="1:2" x14ac:dyDescent="0.2">
      <c r="A1625" s="12" t="s">
        <v>8219</v>
      </c>
      <c r="B1625" s="12">
        <v>119</v>
      </c>
    </row>
    <row r="1626" spans="1:2" x14ac:dyDescent="0.2">
      <c r="A1626" s="12" t="s">
        <v>8219</v>
      </c>
      <c r="B1626" s="12">
        <v>59</v>
      </c>
    </row>
    <row r="1627" spans="1:2" x14ac:dyDescent="0.2">
      <c r="A1627" s="12" t="s">
        <v>8219</v>
      </c>
      <c r="B1627" s="12">
        <v>113</v>
      </c>
    </row>
    <row r="1628" spans="1:2" x14ac:dyDescent="0.2">
      <c r="A1628" s="12" t="s">
        <v>8219</v>
      </c>
      <c r="B1628" s="12">
        <v>84</v>
      </c>
    </row>
    <row r="1629" spans="1:2" x14ac:dyDescent="0.2">
      <c r="A1629" s="12" t="s">
        <v>8219</v>
      </c>
      <c r="B1629" s="12">
        <v>74</v>
      </c>
    </row>
    <row r="1630" spans="1:2" x14ac:dyDescent="0.2">
      <c r="A1630" s="12" t="s">
        <v>8219</v>
      </c>
      <c r="B1630" s="12">
        <v>216</v>
      </c>
    </row>
    <row r="1631" spans="1:2" x14ac:dyDescent="0.2">
      <c r="A1631" s="12" t="s">
        <v>8219</v>
      </c>
      <c r="B1631" s="12">
        <v>39</v>
      </c>
    </row>
    <row r="1632" spans="1:2" x14ac:dyDescent="0.2">
      <c r="A1632" s="12" t="s">
        <v>8219</v>
      </c>
      <c r="B1632" s="12">
        <v>21</v>
      </c>
    </row>
    <row r="1633" spans="1:2" x14ac:dyDescent="0.2">
      <c r="A1633" s="12" t="s">
        <v>8219</v>
      </c>
      <c r="B1633" s="12">
        <v>30</v>
      </c>
    </row>
    <row r="1634" spans="1:2" x14ac:dyDescent="0.2">
      <c r="A1634" s="12" t="s">
        <v>8219</v>
      </c>
      <c r="B1634" s="12">
        <v>37</v>
      </c>
    </row>
    <row r="1635" spans="1:2" x14ac:dyDescent="0.2">
      <c r="A1635" s="12" t="s">
        <v>8219</v>
      </c>
      <c r="B1635" s="12">
        <v>202</v>
      </c>
    </row>
    <row r="1636" spans="1:2" x14ac:dyDescent="0.2">
      <c r="A1636" s="12" t="s">
        <v>8219</v>
      </c>
      <c r="B1636" s="12">
        <v>37</v>
      </c>
    </row>
    <row r="1637" spans="1:2" x14ac:dyDescent="0.2">
      <c r="A1637" s="12" t="s">
        <v>8219</v>
      </c>
      <c r="B1637" s="12">
        <v>28</v>
      </c>
    </row>
    <row r="1638" spans="1:2" x14ac:dyDescent="0.2">
      <c r="A1638" s="12" t="s">
        <v>8219</v>
      </c>
      <c r="B1638" s="12">
        <v>26</v>
      </c>
    </row>
    <row r="1639" spans="1:2" x14ac:dyDescent="0.2">
      <c r="A1639" s="12" t="s">
        <v>8219</v>
      </c>
      <c r="B1639" s="12">
        <v>61</v>
      </c>
    </row>
    <row r="1640" spans="1:2" x14ac:dyDescent="0.2">
      <c r="A1640" s="12" t="s">
        <v>8219</v>
      </c>
      <c r="B1640" s="12">
        <v>115</v>
      </c>
    </row>
    <row r="1641" spans="1:2" x14ac:dyDescent="0.2">
      <c r="A1641" s="12" t="s">
        <v>8219</v>
      </c>
      <c r="B1641" s="12">
        <v>181</v>
      </c>
    </row>
    <row r="1642" spans="1:2" x14ac:dyDescent="0.2">
      <c r="A1642" s="12" t="s">
        <v>8219</v>
      </c>
      <c r="B1642" s="12">
        <v>110</v>
      </c>
    </row>
    <row r="1643" spans="1:2" x14ac:dyDescent="0.2">
      <c r="A1643" s="12" t="s">
        <v>8219</v>
      </c>
      <c r="B1643" s="12">
        <v>269</v>
      </c>
    </row>
    <row r="1644" spans="1:2" x14ac:dyDescent="0.2">
      <c r="A1644" s="12" t="s">
        <v>8219</v>
      </c>
      <c r="B1644" s="12">
        <v>79</v>
      </c>
    </row>
    <row r="1645" spans="1:2" x14ac:dyDescent="0.2">
      <c r="A1645" s="12" t="s">
        <v>8219</v>
      </c>
      <c r="B1645" s="12">
        <v>104</v>
      </c>
    </row>
    <row r="1646" spans="1:2" x14ac:dyDescent="0.2">
      <c r="A1646" s="12" t="s">
        <v>8219</v>
      </c>
      <c r="B1646" s="12">
        <v>34</v>
      </c>
    </row>
    <row r="1647" spans="1:2" x14ac:dyDescent="0.2">
      <c r="A1647" s="12" t="s">
        <v>8219</v>
      </c>
      <c r="B1647" s="12">
        <v>167</v>
      </c>
    </row>
    <row r="1648" spans="1:2" x14ac:dyDescent="0.2">
      <c r="A1648" s="12" t="s">
        <v>8219</v>
      </c>
      <c r="B1648" s="12">
        <v>183</v>
      </c>
    </row>
    <row r="1649" spans="1:2" x14ac:dyDescent="0.2">
      <c r="A1649" s="12" t="s">
        <v>8219</v>
      </c>
      <c r="B1649" s="12">
        <v>71</v>
      </c>
    </row>
    <row r="1650" spans="1:2" x14ac:dyDescent="0.2">
      <c r="A1650" s="12" t="s">
        <v>8219</v>
      </c>
      <c r="B1650" s="12">
        <v>69</v>
      </c>
    </row>
    <row r="1651" spans="1:2" x14ac:dyDescent="0.2">
      <c r="A1651" s="12" t="s">
        <v>8219</v>
      </c>
      <c r="B1651" s="12">
        <v>270</v>
      </c>
    </row>
    <row r="1652" spans="1:2" x14ac:dyDescent="0.2">
      <c r="A1652" s="12" t="s">
        <v>8219</v>
      </c>
      <c r="B1652" s="12">
        <v>193</v>
      </c>
    </row>
    <row r="1653" spans="1:2" x14ac:dyDescent="0.2">
      <c r="A1653" s="12" t="s">
        <v>8219</v>
      </c>
      <c r="B1653" s="12">
        <v>57</v>
      </c>
    </row>
    <row r="1654" spans="1:2" x14ac:dyDescent="0.2">
      <c r="A1654" s="12" t="s">
        <v>8219</v>
      </c>
      <c r="B1654" s="12">
        <v>200</v>
      </c>
    </row>
    <row r="1655" spans="1:2" x14ac:dyDescent="0.2">
      <c r="A1655" s="12" t="s">
        <v>8219</v>
      </c>
      <c r="B1655" s="12">
        <v>88</v>
      </c>
    </row>
    <row r="1656" spans="1:2" x14ac:dyDescent="0.2">
      <c r="A1656" s="12" t="s">
        <v>8219</v>
      </c>
      <c r="B1656" s="12">
        <v>213</v>
      </c>
    </row>
    <row r="1657" spans="1:2" x14ac:dyDescent="0.2">
      <c r="A1657" s="12" t="s">
        <v>8219</v>
      </c>
      <c r="B1657" s="12">
        <v>20</v>
      </c>
    </row>
    <row r="1658" spans="1:2" x14ac:dyDescent="0.2">
      <c r="A1658" s="12" t="s">
        <v>8219</v>
      </c>
      <c r="B1658" s="12">
        <v>50</v>
      </c>
    </row>
    <row r="1659" spans="1:2" x14ac:dyDescent="0.2">
      <c r="A1659" s="12" t="s">
        <v>8219</v>
      </c>
      <c r="B1659" s="12">
        <v>115</v>
      </c>
    </row>
    <row r="1660" spans="1:2" x14ac:dyDescent="0.2">
      <c r="A1660" s="12" t="s">
        <v>8219</v>
      </c>
      <c r="B1660" s="12">
        <v>186</v>
      </c>
    </row>
    <row r="1661" spans="1:2" x14ac:dyDescent="0.2">
      <c r="A1661" s="12" t="s">
        <v>8219</v>
      </c>
      <c r="B1661" s="12">
        <v>18</v>
      </c>
    </row>
    <row r="1662" spans="1:2" x14ac:dyDescent="0.2">
      <c r="A1662" s="12" t="s">
        <v>8219</v>
      </c>
      <c r="B1662" s="12">
        <v>176</v>
      </c>
    </row>
    <row r="1663" spans="1:2" x14ac:dyDescent="0.2">
      <c r="A1663" s="12" t="s">
        <v>8219</v>
      </c>
      <c r="B1663" s="12">
        <v>41</v>
      </c>
    </row>
    <row r="1664" spans="1:2" x14ac:dyDescent="0.2">
      <c r="A1664" s="12" t="s">
        <v>8219</v>
      </c>
      <c r="B1664" s="12">
        <v>75</v>
      </c>
    </row>
    <row r="1665" spans="1:2" x14ac:dyDescent="0.2">
      <c r="A1665" s="12" t="s">
        <v>8219</v>
      </c>
      <c r="B1665" s="12">
        <v>97</v>
      </c>
    </row>
    <row r="1666" spans="1:2" x14ac:dyDescent="0.2">
      <c r="A1666" s="12" t="s">
        <v>8219</v>
      </c>
      <c r="B1666" s="12">
        <v>73</v>
      </c>
    </row>
    <row r="1667" spans="1:2" x14ac:dyDescent="0.2">
      <c r="A1667" s="12" t="s">
        <v>8219</v>
      </c>
      <c r="B1667" s="12">
        <v>49</v>
      </c>
    </row>
    <row r="1668" spans="1:2" x14ac:dyDescent="0.2">
      <c r="A1668" s="12" t="s">
        <v>8219</v>
      </c>
      <c r="B1668" s="12">
        <v>134</v>
      </c>
    </row>
    <row r="1669" spans="1:2" x14ac:dyDescent="0.2">
      <c r="A1669" s="12" t="s">
        <v>8219</v>
      </c>
      <c r="B1669" s="12">
        <v>68</v>
      </c>
    </row>
    <row r="1670" spans="1:2" x14ac:dyDescent="0.2">
      <c r="A1670" s="12" t="s">
        <v>8219</v>
      </c>
      <c r="B1670" s="12">
        <v>49</v>
      </c>
    </row>
    <row r="1671" spans="1:2" x14ac:dyDescent="0.2">
      <c r="A1671" s="12" t="s">
        <v>8219</v>
      </c>
      <c r="B1671" s="12">
        <v>63</v>
      </c>
    </row>
    <row r="1672" spans="1:2" x14ac:dyDescent="0.2">
      <c r="A1672" s="12" t="s">
        <v>8219</v>
      </c>
      <c r="B1672" s="12">
        <v>163</v>
      </c>
    </row>
    <row r="1673" spans="1:2" x14ac:dyDescent="0.2">
      <c r="A1673" s="12" t="s">
        <v>8219</v>
      </c>
      <c r="B1673" s="12">
        <v>288</v>
      </c>
    </row>
    <row r="1674" spans="1:2" x14ac:dyDescent="0.2">
      <c r="A1674" s="12" t="s">
        <v>8219</v>
      </c>
      <c r="B1674" s="12">
        <v>42</v>
      </c>
    </row>
    <row r="1675" spans="1:2" x14ac:dyDescent="0.2">
      <c r="A1675" s="12" t="s">
        <v>8219</v>
      </c>
      <c r="B1675" s="12">
        <v>70</v>
      </c>
    </row>
    <row r="1676" spans="1:2" x14ac:dyDescent="0.2">
      <c r="A1676" s="12" t="s">
        <v>8219</v>
      </c>
      <c r="B1676" s="12">
        <v>30</v>
      </c>
    </row>
    <row r="1677" spans="1:2" x14ac:dyDescent="0.2">
      <c r="A1677" s="12" t="s">
        <v>8219</v>
      </c>
      <c r="B1677" s="12">
        <v>51</v>
      </c>
    </row>
    <row r="1678" spans="1:2" x14ac:dyDescent="0.2">
      <c r="A1678" s="12" t="s">
        <v>8219</v>
      </c>
      <c r="B1678" s="12">
        <v>145</v>
      </c>
    </row>
    <row r="1679" spans="1:2" x14ac:dyDescent="0.2">
      <c r="A1679" s="12" t="s">
        <v>8219</v>
      </c>
      <c r="B1679" s="12">
        <v>21</v>
      </c>
    </row>
    <row r="1680" spans="1:2" x14ac:dyDescent="0.2">
      <c r="A1680" s="12" t="s">
        <v>8219</v>
      </c>
      <c r="B1680" s="12">
        <v>286</v>
      </c>
    </row>
    <row r="1681" spans="1:2" x14ac:dyDescent="0.2">
      <c r="A1681" s="12" t="s">
        <v>8219</v>
      </c>
      <c r="B1681" s="12">
        <v>12</v>
      </c>
    </row>
    <row r="1682" spans="1:2" x14ac:dyDescent="0.2">
      <c r="A1682" s="12" t="s">
        <v>8219</v>
      </c>
      <c r="B1682" s="12">
        <v>100</v>
      </c>
    </row>
    <row r="1683" spans="1:2" x14ac:dyDescent="0.2">
      <c r="A1683" s="12" t="s">
        <v>8219</v>
      </c>
      <c r="B1683" s="12">
        <v>100</v>
      </c>
    </row>
    <row r="1684" spans="1:2" x14ac:dyDescent="0.2">
      <c r="A1684" s="12" t="s">
        <v>8219</v>
      </c>
      <c r="B1684" s="12">
        <v>34</v>
      </c>
    </row>
    <row r="1685" spans="1:2" x14ac:dyDescent="0.2">
      <c r="A1685" s="12" t="s">
        <v>8219</v>
      </c>
      <c r="B1685" s="12">
        <v>63</v>
      </c>
    </row>
    <row r="1686" spans="1:2" x14ac:dyDescent="0.2">
      <c r="A1686" s="12" t="s">
        <v>8219</v>
      </c>
      <c r="B1686" s="12">
        <v>30</v>
      </c>
    </row>
    <row r="1687" spans="1:2" x14ac:dyDescent="0.2">
      <c r="A1687" s="12" t="s">
        <v>8219</v>
      </c>
      <c r="B1687" s="12">
        <v>47</v>
      </c>
    </row>
    <row r="1688" spans="1:2" x14ac:dyDescent="0.2">
      <c r="A1688" s="12" t="s">
        <v>8219</v>
      </c>
      <c r="B1688" s="12">
        <v>237</v>
      </c>
    </row>
    <row r="1689" spans="1:2" x14ac:dyDescent="0.2">
      <c r="A1689" s="12" t="s">
        <v>8219</v>
      </c>
      <c r="B1689" s="12">
        <v>47</v>
      </c>
    </row>
    <row r="1690" spans="1:2" x14ac:dyDescent="0.2">
      <c r="A1690" s="12" t="s">
        <v>8219</v>
      </c>
      <c r="B1690" s="12">
        <v>15</v>
      </c>
    </row>
    <row r="1691" spans="1:2" x14ac:dyDescent="0.2">
      <c r="A1691" s="12" t="s">
        <v>8219</v>
      </c>
      <c r="B1691" s="12">
        <v>81</v>
      </c>
    </row>
    <row r="1692" spans="1:2" x14ac:dyDescent="0.2">
      <c r="A1692" s="12" t="s">
        <v>8219</v>
      </c>
      <c r="B1692" s="12">
        <v>122</v>
      </c>
    </row>
    <row r="1693" spans="1:2" x14ac:dyDescent="0.2">
      <c r="A1693" s="12" t="s">
        <v>8219</v>
      </c>
      <c r="B1693" s="12">
        <v>34</v>
      </c>
    </row>
    <row r="1694" spans="1:2" x14ac:dyDescent="0.2">
      <c r="A1694" s="12" t="s">
        <v>8219</v>
      </c>
      <c r="B1694" s="12">
        <v>207</v>
      </c>
    </row>
    <row r="1695" spans="1:2" x14ac:dyDescent="0.2">
      <c r="A1695" s="12" t="s">
        <v>8219</v>
      </c>
      <c r="B1695" s="12">
        <v>25</v>
      </c>
    </row>
    <row r="1696" spans="1:2" x14ac:dyDescent="0.2">
      <c r="A1696" s="12" t="s">
        <v>8219</v>
      </c>
      <c r="B1696" s="12">
        <v>72</v>
      </c>
    </row>
    <row r="1697" spans="1:2" x14ac:dyDescent="0.2">
      <c r="A1697" s="12" t="s">
        <v>8219</v>
      </c>
      <c r="B1697" s="12">
        <v>14</v>
      </c>
    </row>
    <row r="1698" spans="1:2" x14ac:dyDescent="0.2">
      <c r="A1698" s="12" t="s">
        <v>8219</v>
      </c>
      <c r="B1698" s="12">
        <v>15</v>
      </c>
    </row>
    <row r="1699" spans="1:2" x14ac:dyDescent="0.2">
      <c r="A1699" s="12" t="s">
        <v>8219</v>
      </c>
      <c r="B1699" s="12">
        <v>91</v>
      </c>
    </row>
    <row r="1700" spans="1:2" x14ac:dyDescent="0.2">
      <c r="A1700" s="12" t="s">
        <v>8219</v>
      </c>
      <c r="B1700" s="12">
        <v>24</v>
      </c>
    </row>
    <row r="1701" spans="1:2" x14ac:dyDescent="0.2">
      <c r="A1701" s="12" t="s">
        <v>8219</v>
      </c>
      <c r="B1701" s="12">
        <v>27</v>
      </c>
    </row>
    <row r="1702" spans="1:2" x14ac:dyDescent="0.2">
      <c r="A1702" s="12" t="s">
        <v>8219</v>
      </c>
      <c r="B1702" s="12">
        <v>47</v>
      </c>
    </row>
    <row r="1703" spans="1:2" x14ac:dyDescent="0.2">
      <c r="A1703" s="12" t="s">
        <v>8219</v>
      </c>
      <c r="B1703" s="12">
        <v>44</v>
      </c>
    </row>
    <row r="1704" spans="1:2" x14ac:dyDescent="0.2">
      <c r="A1704" s="12" t="s">
        <v>8219</v>
      </c>
      <c r="B1704" s="12">
        <v>72</v>
      </c>
    </row>
    <row r="1705" spans="1:2" x14ac:dyDescent="0.2">
      <c r="A1705" s="12" t="s">
        <v>8219</v>
      </c>
      <c r="B1705" s="12">
        <v>63</v>
      </c>
    </row>
    <row r="1706" spans="1:2" x14ac:dyDescent="0.2">
      <c r="A1706" s="12" t="s">
        <v>8219</v>
      </c>
      <c r="B1706" s="12">
        <v>88</v>
      </c>
    </row>
    <row r="1707" spans="1:2" x14ac:dyDescent="0.2">
      <c r="A1707" s="12" t="s">
        <v>8219</v>
      </c>
      <c r="B1707" s="12">
        <v>70</v>
      </c>
    </row>
    <row r="1708" spans="1:2" x14ac:dyDescent="0.2">
      <c r="A1708" s="12" t="s">
        <v>8219</v>
      </c>
      <c r="B1708" s="12">
        <v>50</v>
      </c>
    </row>
    <row r="1709" spans="1:2" x14ac:dyDescent="0.2">
      <c r="A1709" s="12" t="s">
        <v>8219</v>
      </c>
      <c r="B1709" s="12">
        <v>35</v>
      </c>
    </row>
    <row r="1710" spans="1:2" x14ac:dyDescent="0.2">
      <c r="A1710" s="12" t="s">
        <v>8219</v>
      </c>
      <c r="B1710" s="12">
        <v>175</v>
      </c>
    </row>
    <row r="1711" spans="1:2" x14ac:dyDescent="0.2">
      <c r="A1711" s="12" t="s">
        <v>8219</v>
      </c>
      <c r="B1711" s="12">
        <v>20</v>
      </c>
    </row>
    <row r="1712" spans="1:2" x14ac:dyDescent="0.2">
      <c r="A1712" s="12" t="s">
        <v>8219</v>
      </c>
      <c r="B1712" s="12">
        <v>54</v>
      </c>
    </row>
    <row r="1713" spans="1:2" x14ac:dyDescent="0.2">
      <c r="A1713" s="12" t="s">
        <v>8219</v>
      </c>
      <c r="B1713" s="12">
        <v>20</v>
      </c>
    </row>
    <row r="1714" spans="1:2" x14ac:dyDescent="0.2">
      <c r="A1714" s="12" t="s">
        <v>8219</v>
      </c>
      <c r="B1714" s="12">
        <v>57</v>
      </c>
    </row>
    <row r="1715" spans="1:2" x14ac:dyDescent="0.2">
      <c r="A1715" s="12" t="s">
        <v>8219</v>
      </c>
      <c r="B1715" s="12">
        <v>31</v>
      </c>
    </row>
    <row r="1716" spans="1:2" x14ac:dyDescent="0.2">
      <c r="A1716" s="12" t="s">
        <v>8219</v>
      </c>
      <c r="B1716" s="12">
        <v>31</v>
      </c>
    </row>
    <row r="1717" spans="1:2" x14ac:dyDescent="0.2">
      <c r="A1717" s="12" t="s">
        <v>8219</v>
      </c>
      <c r="B1717" s="12">
        <v>45</v>
      </c>
    </row>
    <row r="1718" spans="1:2" x14ac:dyDescent="0.2">
      <c r="A1718" s="12" t="s">
        <v>8219</v>
      </c>
      <c r="B1718" s="12">
        <v>41</v>
      </c>
    </row>
    <row r="1719" spans="1:2" x14ac:dyDescent="0.2">
      <c r="A1719" s="12" t="s">
        <v>8219</v>
      </c>
      <c r="B1719" s="12">
        <v>29</v>
      </c>
    </row>
    <row r="1720" spans="1:2" x14ac:dyDescent="0.2">
      <c r="A1720" s="12" t="s">
        <v>8219</v>
      </c>
      <c r="B1720" s="12">
        <v>58</v>
      </c>
    </row>
    <row r="1721" spans="1:2" x14ac:dyDescent="0.2">
      <c r="A1721" s="12" t="s">
        <v>8219</v>
      </c>
      <c r="B1721" s="12">
        <v>89</v>
      </c>
    </row>
    <row r="1722" spans="1:2" x14ac:dyDescent="0.2">
      <c r="A1722" s="12" t="s">
        <v>8219</v>
      </c>
      <c r="B1722" s="12">
        <v>125</v>
      </c>
    </row>
    <row r="1723" spans="1:2" x14ac:dyDescent="0.2">
      <c r="A1723" s="12" t="s">
        <v>8219</v>
      </c>
      <c r="B1723" s="12">
        <v>18</v>
      </c>
    </row>
    <row r="1724" spans="1:2" x14ac:dyDescent="0.2">
      <c r="A1724" s="12" t="s">
        <v>8219</v>
      </c>
      <c r="B1724" s="12">
        <v>32</v>
      </c>
    </row>
    <row r="1725" spans="1:2" x14ac:dyDescent="0.2">
      <c r="A1725" s="12" t="s">
        <v>8219</v>
      </c>
      <c r="B1725" s="12">
        <v>16</v>
      </c>
    </row>
    <row r="1726" spans="1:2" x14ac:dyDescent="0.2">
      <c r="A1726" s="12" t="s">
        <v>8219</v>
      </c>
      <c r="B1726" s="12">
        <v>38</v>
      </c>
    </row>
    <row r="1727" spans="1:2" x14ac:dyDescent="0.2">
      <c r="A1727" s="12" t="s">
        <v>8219</v>
      </c>
      <c r="B1727" s="12">
        <v>15</v>
      </c>
    </row>
    <row r="1728" spans="1:2" x14ac:dyDescent="0.2">
      <c r="A1728" s="12" t="s">
        <v>8219</v>
      </c>
      <c r="B1728" s="12">
        <v>23</v>
      </c>
    </row>
    <row r="1729" spans="1:2" x14ac:dyDescent="0.2">
      <c r="A1729" s="12" t="s">
        <v>8219</v>
      </c>
      <c r="B1729" s="12">
        <v>49</v>
      </c>
    </row>
    <row r="1730" spans="1:2" x14ac:dyDescent="0.2">
      <c r="A1730" s="12" t="s">
        <v>8219</v>
      </c>
      <c r="B1730" s="12">
        <v>10</v>
      </c>
    </row>
    <row r="1731" spans="1:2" x14ac:dyDescent="0.2">
      <c r="A1731" s="12" t="s">
        <v>8219</v>
      </c>
      <c r="B1731" s="12">
        <v>15</v>
      </c>
    </row>
    <row r="1732" spans="1:2" x14ac:dyDescent="0.2">
      <c r="A1732" s="12" t="s">
        <v>8219</v>
      </c>
      <c r="B1732" s="12">
        <v>57</v>
      </c>
    </row>
    <row r="1733" spans="1:2" x14ac:dyDescent="0.2">
      <c r="A1733" s="12" t="s">
        <v>8219</v>
      </c>
      <c r="B1733" s="12">
        <v>33</v>
      </c>
    </row>
    <row r="1734" spans="1:2" x14ac:dyDescent="0.2">
      <c r="A1734" s="12" t="s">
        <v>8219</v>
      </c>
      <c r="B1734" s="12">
        <v>9</v>
      </c>
    </row>
    <row r="1735" spans="1:2" x14ac:dyDescent="0.2">
      <c r="A1735" s="12" t="s">
        <v>8219</v>
      </c>
      <c r="B1735" s="12">
        <v>26</v>
      </c>
    </row>
    <row r="1736" spans="1:2" x14ac:dyDescent="0.2">
      <c r="A1736" s="12" t="s">
        <v>8219</v>
      </c>
      <c r="B1736" s="12">
        <v>69</v>
      </c>
    </row>
    <row r="1737" spans="1:2" x14ac:dyDescent="0.2">
      <c r="A1737" s="12" t="s">
        <v>8219</v>
      </c>
      <c r="B1737" s="12">
        <v>65</v>
      </c>
    </row>
    <row r="1738" spans="1:2" x14ac:dyDescent="0.2">
      <c r="A1738" s="12" t="s">
        <v>8219</v>
      </c>
      <c r="B1738" s="12">
        <v>83</v>
      </c>
    </row>
    <row r="1739" spans="1:2" x14ac:dyDescent="0.2">
      <c r="A1739" s="12" t="s">
        <v>8219</v>
      </c>
      <c r="B1739" s="12">
        <v>111</v>
      </c>
    </row>
    <row r="1740" spans="1:2" x14ac:dyDescent="0.2">
      <c r="A1740" s="12" t="s">
        <v>8219</v>
      </c>
      <c r="B1740" s="12">
        <v>46</v>
      </c>
    </row>
    <row r="1741" spans="1:2" x14ac:dyDescent="0.2">
      <c r="A1741" s="12" t="s">
        <v>8219</v>
      </c>
      <c r="B1741" s="12">
        <v>63</v>
      </c>
    </row>
    <row r="1742" spans="1:2" x14ac:dyDescent="0.2">
      <c r="A1742" s="12" t="s">
        <v>8219</v>
      </c>
      <c r="B1742" s="12">
        <v>9</v>
      </c>
    </row>
    <row r="1743" spans="1:2" x14ac:dyDescent="0.2">
      <c r="A1743" s="12" t="s">
        <v>8219</v>
      </c>
      <c r="B1743" s="12">
        <v>34</v>
      </c>
    </row>
    <row r="1744" spans="1:2" x14ac:dyDescent="0.2">
      <c r="A1744" s="12" t="s">
        <v>8219</v>
      </c>
      <c r="B1744" s="12">
        <v>112</v>
      </c>
    </row>
    <row r="1745" spans="1:2" x14ac:dyDescent="0.2">
      <c r="A1745" s="12" t="s">
        <v>8219</v>
      </c>
      <c r="B1745" s="12">
        <v>47</v>
      </c>
    </row>
    <row r="1746" spans="1:2" x14ac:dyDescent="0.2">
      <c r="A1746" s="12" t="s">
        <v>8219</v>
      </c>
      <c r="B1746" s="12">
        <v>38</v>
      </c>
    </row>
    <row r="1747" spans="1:2" x14ac:dyDescent="0.2">
      <c r="A1747" s="12" t="s">
        <v>8219</v>
      </c>
      <c r="B1747" s="12">
        <v>28</v>
      </c>
    </row>
    <row r="1748" spans="1:2" x14ac:dyDescent="0.2">
      <c r="A1748" s="12" t="s">
        <v>8219</v>
      </c>
      <c r="B1748" s="12">
        <v>78</v>
      </c>
    </row>
    <row r="1749" spans="1:2" x14ac:dyDescent="0.2">
      <c r="A1749" s="12" t="s">
        <v>8219</v>
      </c>
      <c r="B1749" s="12">
        <v>23</v>
      </c>
    </row>
    <row r="1750" spans="1:2" x14ac:dyDescent="0.2">
      <c r="A1750" s="12" t="s">
        <v>8219</v>
      </c>
      <c r="B1750" s="12">
        <v>40</v>
      </c>
    </row>
    <row r="1751" spans="1:2" x14ac:dyDescent="0.2">
      <c r="A1751" s="12" t="s">
        <v>8219</v>
      </c>
      <c r="B1751" s="12">
        <v>13</v>
      </c>
    </row>
    <row r="1752" spans="1:2" x14ac:dyDescent="0.2">
      <c r="A1752" s="12" t="s">
        <v>8219</v>
      </c>
      <c r="B1752" s="12">
        <v>18</v>
      </c>
    </row>
    <row r="1753" spans="1:2" x14ac:dyDescent="0.2">
      <c r="A1753" s="12" t="s">
        <v>8219</v>
      </c>
      <c r="B1753" s="12">
        <v>22</v>
      </c>
    </row>
    <row r="1754" spans="1:2" x14ac:dyDescent="0.2">
      <c r="A1754" s="12" t="s">
        <v>8219</v>
      </c>
      <c r="B1754" s="12">
        <v>79</v>
      </c>
    </row>
    <row r="1755" spans="1:2" x14ac:dyDescent="0.2">
      <c r="A1755" s="12" t="s">
        <v>8219</v>
      </c>
      <c r="B1755" s="12">
        <v>14</v>
      </c>
    </row>
    <row r="1756" spans="1:2" x14ac:dyDescent="0.2">
      <c r="A1756" s="12" t="s">
        <v>8219</v>
      </c>
      <c r="B1756" s="12">
        <v>51</v>
      </c>
    </row>
    <row r="1757" spans="1:2" x14ac:dyDescent="0.2">
      <c r="A1757" s="12" t="s">
        <v>8219</v>
      </c>
      <c r="B1757" s="12">
        <v>54</v>
      </c>
    </row>
    <row r="1758" spans="1:2" x14ac:dyDescent="0.2">
      <c r="A1758" s="12" t="s">
        <v>8219</v>
      </c>
      <c r="B1758" s="12">
        <v>70</v>
      </c>
    </row>
    <row r="1759" spans="1:2" x14ac:dyDescent="0.2">
      <c r="A1759" s="12" t="s">
        <v>8219</v>
      </c>
      <c r="B1759" s="12">
        <v>44</v>
      </c>
    </row>
    <row r="1760" spans="1:2" x14ac:dyDescent="0.2">
      <c r="A1760" s="12" t="s">
        <v>8219</v>
      </c>
      <c r="B1760" s="12">
        <v>55</v>
      </c>
    </row>
    <row r="1761" spans="1:2" x14ac:dyDescent="0.2">
      <c r="A1761" s="12" t="s">
        <v>8219</v>
      </c>
      <c r="B1761" s="12">
        <v>15</v>
      </c>
    </row>
    <row r="1762" spans="1:2" x14ac:dyDescent="0.2">
      <c r="A1762" s="12" t="s">
        <v>8219</v>
      </c>
      <c r="B1762" s="12">
        <v>27</v>
      </c>
    </row>
    <row r="1763" spans="1:2" x14ac:dyDescent="0.2">
      <c r="A1763" s="12" t="s">
        <v>8219</v>
      </c>
      <c r="B1763" s="12">
        <v>21</v>
      </c>
    </row>
    <row r="1764" spans="1:2" x14ac:dyDescent="0.2">
      <c r="A1764" s="12" t="s">
        <v>8219</v>
      </c>
      <c r="B1764" s="12">
        <v>162</v>
      </c>
    </row>
    <row r="1765" spans="1:2" x14ac:dyDescent="0.2">
      <c r="A1765" s="12" t="s">
        <v>8219</v>
      </c>
      <c r="B1765" s="12">
        <v>23</v>
      </c>
    </row>
    <row r="1766" spans="1:2" x14ac:dyDescent="0.2">
      <c r="A1766" s="12" t="s">
        <v>8219</v>
      </c>
      <c r="B1766" s="12">
        <v>72</v>
      </c>
    </row>
    <row r="1767" spans="1:2" x14ac:dyDescent="0.2">
      <c r="A1767" s="12" t="s">
        <v>8219</v>
      </c>
      <c r="B1767" s="12">
        <v>68</v>
      </c>
    </row>
    <row r="1768" spans="1:2" x14ac:dyDescent="0.2">
      <c r="A1768" s="12" t="s">
        <v>8219</v>
      </c>
      <c r="B1768" s="12">
        <v>20</v>
      </c>
    </row>
    <row r="1769" spans="1:2" x14ac:dyDescent="0.2">
      <c r="A1769" s="12" t="s">
        <v>8219</v>
      </c>
      <c r="B1769" s="12">
        <v>26</v>
      </c>
    </row>
    <row r="1770" spans="1:2" x14ac:dyDescent="0.2">
      <c r="A1770" s="12" t="s">
        <v>8219</v>
      </c>
      <c r="B1770" s="12">
        <v>72</v>
      </c>
    </row>
    <row r="1771" spans="1:2" x14ac:dyDescent="0.2">
      <c r="A1771" s="12" t="s">
        <v>8219</v>
      </c>
      <c r="B1771" s="12">
        <v>3</v>
      </c>
    </row>
    <row r="1772" spans="1:2" x14ac:dyDescent="0.2">
      <c r="A1772" s="12" t="s">
        <v>8219</v>
      </c>
      <c r="B1772" s="12">
        <v>18</v>
      </c>
    </row>
    <row r="1773" spans="1:2" x14ac:dyDescent="0.2">
      <c r="A1773" s="12" t="s">
        <v>8219</v>
      </c>
      <c r="B1773" s="12">
        <v>30</v>
      </c>
    </row>
    <row r="1774" spans="1:2" x14ac:dyDescent="0.2">
      <c r="A1774" s="12" t="s">
        <v>8219</v>
      </c>
      <c r="B1774" s="12">
        <v>23</v>
      </c>
    </row>
    <row r="1775" spans="1:2" x14ac:dyDescent="0.2">
      <c r="A1775" s="12" t="s">
        <v>8219</v>
      </c>
      <c r="B1775" s="12">
        <v>54</v>
      </c>
    </row>
    <row r="1776" spans="1:2" x14ac:dyDescent="0.2">
      <c r="A1776" s="12" t="s">
        <v>8219</v>
      </c>
      <c r="B1776" s="12">
        <v>26</v>
      </c>
    </row>
    <row r="1777" spans="1:2" x14ac:dyDescent="0.2">
      <c r="A1777" s="12" t="s">
        <v>8219</v>
      </c>
      <c r="B1777" s="12">
        <v>9</v>
      </c>
    </row>
    <row r="1778" spans="1:2" x14ac:dyDescent="0.2">
      <c r="A1778" s="12" t="s">
        <v>8219</v>
      </c>
      <c r="B1778" s="12">
        <v>27</v>
      </c>
    </row>
    <row r="1779" spans="1:2" x14ac:dyDescent="0.2">
      <c r="A1779" s="12" t="s">
        <v>8219</v>
      </c>
      <c r="B1779" s="12">
        <v>30</v>
      </c>
    </row>
    <row r="1780" spans="1:2" x14ac:dyDescent="0.2">
      <c r="A1780" s="12" t="s">
        <v>8219</v>
      </c>
      <c r="B1780" s="12">
        <v>52</v>
      </c>
    </row>
    <row r="1781" spans="1:2" x14ac:dyDescent="0.2">
      <c r="A1781" s="12" t="s">
        <v>8219</v>
      </c>
      <c r="B1781" s="12">
        <v>17</v>
      </c>
    </row>
    <row r="1782" spans="1:2" x14ac:dyDescent="0.2">
      <c r="A1782" s="12" t="s">
        <v>8219</v>
      </c>
      <c r="B1782" s="12">
        <v>19</v>
      </c>
    </row>
    <row r="1783" spans="1:2" x14ac:dyDescent="0.2">
      <c r="A1783" s="12" t="s">
        <v>8219</v>
      </c>
      <c r="B1783" s="12">
        <v>77</v>
      </c>
    </row>
    <row r="1784" spans="1:2" x14ac:dyDescent="0.2">
      <c r="A1784" s="12" t="s">
        <v>8219</v>
      </c>
      <c r="B1784" s="12">
        <v>21</v>
      </c>
    </row>
    <row r="1785" spans="1:2" x14ac:dyDescent="0.2">
      <c r="A1785" s="12" t="s">
        <v>8219</v>
      </c>
      <c r="B1785" s="12">
        <v>38</v>
      </c>
    </row>
    <row r="1786" spans="1:2" x14ac:dyDescent="0.2">
      <c r="A1786" s="12" t="s">
        <v>8219</v>
      </c>
      <c r="B1786" s="12">
        <v>28</v>
      </c>
    </row>
    <row r="1787" spans="1:2" x14ac:dyDescent="0.2">
      <c r="A1787" s="12" t="s">
        <v>8219</v>
      </c>
      <c r="B1787" s="12">
        <v>48</v>
      </c>
    </row>
    <row r="1788" spans="1:2" x14ac:dyDescent="0.2">
      <c r="A1788" s="12" t="s">
        <v>8219</v>
      </c>
      <c r="B1788" s="12">
        <v>46</v>
      </c>
    </row>
    <row r="1789" spans="1:2" x14ac:dyDescent="0.2">
      <c r="A1789" s="12" t="s">
        <v>8219</v>
      </c>
      <c r="B1789" s="12">
        <v>30</v>
      </c>
    </row>
    <row r="1790" spans="1:2" x14ac:dyDescent="0.2">
      <c r="A1790" s="12" t="s">
        <v>8219</v>
      </c>
      <c r="B1790" s="12">
        <v>64</v>
      </c>
    </row>
    <row r="1791" spans="1:2" x14ac:dyDescent="0.2">
      <c r="A1791" s="12" t="s">
        <v>8219</v>
      </c>
      <c r="B1791" s="12">
        <v>15</v>
      </c>
    </row>
    <row r="1792" spans="1:2" x14ac:dyDescent="0.2">
      <c r="A1792" s="12" t="s">
        <v>8219</v>
      </c>
      <c r="B1792" s="12">
        <v>41</v>
      </c>
    </row>
    <row r="1793" spans="1:2" x14ac:dyDescent="0.2">
      <c r="A1793" s="12" t="s">
        <v>8219</v>
      </c>
      <c r="B1793" s="12">
        <v>35</v>
      </c>
    </row>
    <row r="1794" spans="1:2" x14ac:dyDescent="0.2">
      <c r="A1794" s="12" t="s">
        <v>8219</v>
      </c>
      <c r="B1794" s="12">
        <v>45</v>
      </c>
    </row>
    <row r="1795" spans="1:2" x14ac:dyDescent="0.2">
      <c r="A1795" s="12" t="s">
        <v>8219</v>
      </c>
      <c r="B1795" s="12">
        <v>62</v>
      </c>
    </row>
    <row r="1796" spans="1:2" x14ac:dyDescent="0.2">
      <c r="A1796" s="12" t="s">
        <v>8219</v>
      </c>
      <c r="B1796" s="12">
        <v>22</v>
      </c>
    </row>
    <row r="1797" spans="1:2" x14ac:dyDescent="0.2">
      <c r="A1797" s="12" t="s">
        <v>8219</v>
      </c>
      <c r="B1797" s="12">
        <v>18</v>
      </c>
    </row>
    <row r="1798" spans="1:2" x14ac:dyDescent="0.2">
      <c r="A1798" s="12" t="s">
        <v>8219</v>
      </c>
      <c r="B1798" s="12">
        <v>12</v>
      </c>
    </row>
    <row r="1799" spans="1:2" x14ac:dyDescent="0.2">
      <c r="A1799" s="12" t="s">
        <v>8219</v>
      </c>
      <c r="B1799" s="12">
        <v>44</v>
      </c>
    </row>
    <row r="1800" spans="1:2" x14ac:dyDescent="0.2">
      <c r="A1800" s="12" t="s">
        <v>8219</v>
      </c>
      <c r="B1800" s="12">
        <v>27</v>
      </c>
    </row>
    <row r="1801" spans="1:2" x14ac:dyDescent="0.2">
      <c r="A1801" s="12" t="s">
        <v>8219</v>
      </c>
      <c r="B1801" s="12">
        <v>38</v>
      </c>
    </row>
    <row r="1802" spans="1:2" x14ac:dyDescent="0.2">
      <c r="A1802" s="12" t="s">
        <v>8219</v>
      </c>
      <c r="B1802" s="12">
        <v>28</v>
      </c>
    </row>
    <row r="1803" spans="1:2" x14ac:dyDescent="0.2">
      <c r="A1803" s="12" t="s">
        <v>8219</v>
      </c>
      <c r="B1803" s="12">
        <v>24</v>
      </c>
    </row>
    <row r="1804" spans="1:2" x14ac:dyDescent="0.2">
      <c r="A1804" s="12" t="s">
        <v>8219</v>
      </c>
      <c r="B1804" s="12">
        <v>65</v>
      </c>
    </row>
    <row r="1805" spans="1:2" x14ac:dyDescent="0.2">
      <c r="A1805" s="12" t="s">
        <v>8219</v>
      </c>
      <c r="B1805" s="12">
        <v>46</v>
      </c>
    </row>
    <row r="1806" spans="1:2" x14ac:dyDescent="0.2">
      <c r="A1806" s="12" t="s">
        <v>8219</v>
      </c>
      <c r="B1806" s="12">
        <v>85</v>
      </c>
    </row>
    <row r="1807" spans="1:2" x14ac:dyDescent="0.2">
      <c r="A1807" s="12" t="s">
        <v>8219</v>
      </c>
      <c r="B1807" s="12">
        <v>66</v>
      </c>
    </row>
    <row r="1808" spans="1:2" x14ac:dyDescent="0.2">
      <c r="A1808" s="12" t="s">
        <v>8219</v>
      </c>
      <c r="B1808" s="12">
        <v>165</v>
      </c>
    </row>
    <row r="1809" spans="1:2" x14ac:dyDescent="0.2">
      <c r="A1809" s="12" t="s">
        <v>8219</v>
      </c>
      <c r="B1809" s="12">
        <v>17</v>
      </c>
    </row>
    <row r="1810" spans="1:2" x14ac:dyDescent="0.2">
      <c r="A1810" s="12" t="s">
        <v>8219</v>
      </c>
      <c r="B1810" s="12">
        <v>3</v>
      </c>
    </row>
    <row r="1811" spans="1:2" x14ac:dyDescent="0.2">
      <c r="A1811" s="12" t="s">
        <v>8219</v>
      </c>
      <c r="B1811" s="12">
        <v>17</v>
      </c>
    </row>
    <row r="1812" spans="1:2" x14ac:dyDescent="0.2">
      <c r="A1812" s="12" t="s">
        <v>8219</v>
      </c>
      <c r="B1812" s="12">
        <v>91</v>
      </c>
    </row>
    <row r="1813" spans="1:2" x14ac:dyDescent="0.2">
      <c r="A1813" s="12" t="s">
        <v>8219</v>
      </c>
      <c r="B1813" s="12">
        <v>67</v>
      </c>
    </row>
    <row r="1814" spans="1:2" x14ac:dyDescent="0.2">
      <c r="A1814" s="12" t="s">
        <v>8219</v>
      </c>
      <c r="B1814" s="12">
        <v>18</v>
      </c>
    </row>
    <row r="1815" spans="1:2" x14ac:dyDescent="0.2">
      <c r="A1815" s="12" t="s">
        <v>8219</v>
      </c>
      <c r="B1815" s="12">
        <v>21</v>
      </c>
    </row>
    <row r="1816" spans="1:2" x14ac:dyDescent="0.2">
      <c r="A1816" s="12" t="s">
        <v>8219</v>
      </c>
      <c r="B1816" s="12">
        <v>40</v>
      </c>
    </row>
    <row r="1817" spans="1:2" x14ac:dyDescent="0.2">
      <c r="A1817" s="12" t="s">
        <v>8219</v>
      </c>
      <c r="B1817" s="12">
        <v>78</v>
      </c>
    </row>
    <row r="1818" spans="1:2" x14ac:dyDescent="0.2">
      <c r="A1818" s="12" t="s">
        <v>8219</v>
      </c>
      <c r="B1818" s="12">
        <v>26</v>
      </c>
    </row>
    <row r="1819" spans="1:2" x14ac:dyDescent="0.2">
      <c r="A1819" s="12" t="s">
        <v>8219</v>
      </c>
      <c r="B1819" s="12">
        <v>14</v>
      </c>
    </row>
    <row r="1820" spans="1:2" x14ac:dyDescent="0.2">
      <c r="A1820" s="12" t="s">
        <v>8219</v>
      </c>
      <c r="B1820" s="12">
        <v>44</v>
      </c>
    </row>
    <row r="1821" spans="1:2" x14ac:dyDescent="0.2">
      <c r="A1821" s="12" t="s">
        <v>8219</v>
      </c>
      <c r="B1821" s="12">
        <v>9</v>
      </c>
    </row>
    <row r="1822" spans="1:2" x14ac:dyDescent="0.2">
      <c r="A1822" s="12" t="s">
        <v>8219</v>
      </c>
      <c r="B1822" s="12">
        <v>30</v>
      </c>
    </row>
    <row r="1823" spans="1:2" x14ac:dyDescent="0.2">
      <c r="A1823" s="12" t="s">
        <v>8219</v>
      </c>
      <c r="B1823" s="12">
        <v>45</v>
      </c>
    </row>
    <row r="1824" spans="1:2" x14ac:dyDescent="0.2">
      <c r="A1824" s="12" t="s">
        <v>8219</v>
      </c>
      <c r="B1824" s="12">
        <v>56</v>
      </c>
    </row>
    <row r="1825" spans="1:2" x14ac:dyDescent="0.2">
      <c r="A1825" s="12" t="s">
        <v>8219</v>
      </c>
      <c r="B1825" s="12">
        <v>46</v>
      </c>
    </row>
    <row r="1826" spans="1:2" x14ac:dyDescent="0.2">
      <c r="A1826" s="12" t="s">
        <v>8219</v>
      </c>
      <c r="B1826" s="12">
        <v>34</v>
      </c>
    </row>
    <row r="1827" spans="1:2" x14ac:dyDescent="0.2">
      <c r="A1827" s="12" t="s">
        <v>8219</v>
      </c>
      <c r="B1827" s="12">
        <v>98</v>
      </c>
    </row>
    <row r="1828" spans="1:2" x14ac:dyDescent="0.2">
      <c r="A1828" s="12" t="s">
        <v>8219</v>
      </c>
      <c r="B1828" s="12">
        <v>46</v>
      </c>
    </row>
    <row r="1829" spans="1:2" x14ac:dyDescent="0.2">
      <c r="A1829" s="12" t="s">
        <v>8219</v>
      </c>
      <c r="B1829" s="12">
        <v>10</v>
      </c>
    </row>
    <row r="1830" spans="1:2" x14ac:dyDescent="0.2">
      <c r="A1830" s="12" t="s">
        <v>8219</v>
      </c>
      <c r="B1830" s="12">
        <v>76</v>
      </c>
    </row>
    <row r="1831" spans="1:2" x14ac:dyDescent="0.2">
      <c r="A1831" s="12" t="s">
        <v>8219</v>
      </c>
      <c r="B1831" s="12">
        <v>104</v>
      </c>
    </row>
    <row r="1832" spans="1:2" x14ac:dyDescent="0.2">
      <c r="A1832" s="12" t="s">
        <v>8219</v>
      </c>
      <c r="B1832" s="12">
        <v>87</v>
      </c>
    </row>
    <row r="1833" spans="1:2" x14ac:dyDescent="0.2">
      <c r="A1833" s="12" t="s">
        <v>8219</v>
      </c>
      <c r="B1833" s="12">
        <v>29</v>
      </c>
    </row>
    <row r="1834" spans="1:2" x14ac:dyDescent="0.2">
      <c r="A1834" s="12" t="s">
        <v>8219</v>
      </c>
      <c r="B1834" s="12">
        <v>51</v>
      </c>
    </row>
    <row r="1835" spans="1:2" x14ac:dyDescent="0.2">
      <c r="A1835" s="12" t="s">
        <v>8219</v>
      </c>
      <c r="B1835" s="12">
        <v>12</v>
      </c>
    </row>
    <row r="1836" spans="1:2" x14ac:dyDescent="0.2">
      <c r="A1836" s="12" t="s">
        <v>8219</v>
      </c>
      <c r="B1836" s="12">
        <v>72</v>
      </c>
    </row>
    <row r="1837" spans="1:2" x14ac:dyDescent="0.2">
      <c r="A1837" s="12" t="s">
        <v>8219</v>
      </c>
      <c r="B1837" s="12">
        <v>21</v>
      </c>
    </row>
    <row r="1838" spans="1:2" x14ac:dyDescent="0.2">
      <c r="A1838" s="12" t="s">
        <v>8219</v>
      </c>
      <c r="B1838" s="12">
        <v>42</v>
      </c>
    </row>
    <row r="1839" spans="1:2" x14ac:dyDescent="0.2">
      <c r="A1839" s="12" t="s">
        <v>8219</v>
      </c>
      <c r="B1839" s="12">
        <v>71</v>
      </c>
    </row>
    <row r="1840" spans="1:2" x14ac:dyDescent="0.2">
      <c r="A1840" s="12" t="s">
        <v>8219</v>
      </c>
      <c r="B1840" s="12">
        <v>168</v>
      </c>
    </row>
    <row r="1841" spans="1:2" x14ac:dyDescent="0.2">
      <c r="A1841" s="12" t="s">
        <v>8219</v>
      </c>
      <c r="B1841" s="12">
        <v>19</v>
      </c>
    </row>
    <row r="1842" spans="1:2" x14ac:dyDescent="0.2">
      <c r="A1842" s="12" t="s">
        <v>8219</v>
      </c>
      <c r="B1842" s="12">
        <v>37</v>
      </c>
    </row>
    <row r="1843" spans="1:2" x14ac:dyDescent="0.2">
      <c r="A1843" s="12" t="s">
        <v>8219</v>
      </c>
      <c r="B1843" s="12">
        <v>36</v>
      </c>
    </row>
    <row r="1844" spans="1:2" x14ac:dyDescent="0.2">
      <c r="A1844" s="12" t="s">
        <v>8219</v>
      </c>
      <c r="B1844" s="12">
        <v>14</v>
      </c>
    </row>
    <row r="1845" spans="1:2" x14ac:dyDescent="0.2">
      <c r="A1845" s="12" t="s">
        <v>8219</v>
      </c>
      <c r="B1845" s="12">
        <v>18</v>
      </c>
    </row>
    <row r="1846" spans="1:2" x14ac:dyDescent="0.2">
      <c r="A1846" s="12" t="s">
        <v>8219</v>
      </c>
      <c r="B1846" s="12">
        <v>82</v>
      </c>
    </row>
    <row r="1847" spans="1:2" x14ac:dyDescent="0.2">
      <c r="A1847" s="12" t="s">
        <v>8219</v>
      </c>
      <c r="B1847" s="12">
        <v>43</v>
      </c>
    </row>
    <row r="1848" spans="1:2" x14ac:dyDescent="0.2">
      <c r="A1848" s="12" t="s">
        <v>8219</v>
      </c>
      <c r="B1848" s="12">
        <v>8</v>
      </c>
    </row>
    <row r="1849" spans="1:2" x14ac:dyDescent="0.2">
      <c r="A1849" s="12" t="s">
        <v>8219</v>
      </c>
      <c r="B1849" s="12">
        <v>45</v>
      </c>
    </row>
    <row r="1850" spans="1:2" x14ac:dyDescent="0.2">
      <c r="A1850" s="12" t="s">
        <v>8219</v>
      </c>
      <c r="B1850" s="12">
        <v>20</v>
      </c>
    </row>
    <row r="1851" spans="1:2" x14ac:dyDescent="0.2">
      <c r="A1851" s="12" t="s">
        <v>8219</v>
      </c>
      <c r="B1851" s="12">
        <v>31</v>
      </c>
    </row>
    <row r="1852" spans="1:2" x14ac:dyDescent="0.2">
      <c r="A1852" s="12" t="s">
        <v>8219</v>
      </c>
      <c r="B1852" s="12">
        <v>25</v>
      </c>
    </row>
    <row r="1853" spans="1:2" x14ac:dyDescent="0.2">
      <c r="A1853" s="12" t="s">
        <v>8219</v>
      </c>
      <c r="B1853" s="12">
        <v>14</v>
      </c>
    </row>
    <row r="1854" spans="1:2" x14ac:dyDescent="0.2">
      <c r="A1854" s="12" t="s">
        <v>8219</v>
      </c>
      <c r="B1854" s="12">
        <v>45</v>
      </c>
    </row>
    <row r="1855" spans="1:2" x14ac:dyDescent="0.2">
      <c r="A1855" s="12" t="s">
        <v>8219</v>
      </c>
      <c r="B1855" s="12">
        <v>20</v>
      </c>
    </row>
    <row r="1856" spans="1:2" x14ac:dyDescent="0.2">
      <c r="A1856" s="12" t="s">
        <v>8219</v>
      </c>
      <c r="B1856" s="12">
        <v>39</v>
      </c>
    </row>
    <row r="1857" spans="1:2" x14ac:dyDescent="0.2">
      <c r="A1857" s="12" t="s">
        <v>8219</v>
      </c>
      <c r="B1857" s="12">
        <v>16</v>
      </c>
    </row>
    <row r="1858" spans="1:2" x14ac:dyDescent="0.2">
      <c r="A1858" s="12" t="s">
        <v>8219</v>
      </c>
      <c r="B1858" s="12">
        <v>37</v>
      </c>
    </row>
    <row r="1859" spans="1:2" x14ac:dyDescent="0.2">
      <c r="A1859" s="12" t="s">
        <v>8219</v>
      </c>
      <c r="B1859" s="12">
        <v>14</v>
      </c>
    </row>
    <row r="1860" spans="1:2" x14ac:dyDescent="0.2">
      <c r="A1860" s="12" t="s">
        <v>8219</v>
      </c>
      <c r="B1860" s="12">
        <v>21</v>
      </c>
    </row>
    <row r="1861" spans="1:2" x14ac:dyDescent="0.2">
      <c r="A1861" s="12" t="s">
        <v>8219</v>
      </c>
      <c r="B1861" s="12">
        <v>69</v>
      </c>
    </row>
    <row r="1862" spans="1:2" x14ac:dyDescent="0.2">
      <c r="A1862" s="12" t="s">
        <v>8219</v>
      </c>
      <c r="B1862" s="12">
        <v>16</v>
      </c>
    </row>
    <row r="1863" spans="1:2" x14ac:dyDescent="0.2">
      <c r="A1863" s="12" t="s">
        <v>8219</v>
      </c>
      <c r="B1863" s="12">
        <v>55</v>
      </c>
    </row>
    <row r="1864" spans="1:2" x14ac:dyDescent="0.2">
      <c r="A1864" s="12" t="s">
        <v>8219</v>
      </c>
      <c r="B1864" s="12">
        <v>27</v>
      </c>
    </row>
    <row r="1865" spans="1:2" x14ac:dyDescent="0.2">
      <c r="A1865" s="12" t="s">
        <v>8219</v>
      </c>
      <c r="B1865" s="12">
        <v>36</v>
      </c>
    </row>
    <row r="1866" spans="1:2" x14ac:dyDescent="0.2">
      <c r="A1866" s="12" t="s">
        <v>8219</v>
      </c>
      <c r="B1866" s="12">
        <v>19</v>
      </c>
    </row>
    <row r="1867" spans="1:2" x14ac:dyDescent="0.2">
      <c r="A1867" s="12" t="s">
        <v>8219</v>
      </c>
      <c r="B1867" s="12">
        <v>12</v>
      </c>
    </row>
    <row r="1868" spans="1:2" x14ac:dyDescent="0.2">
      <c r="A1868" s="12" t="s">
        <v>8219</v>
      </c>
      <c r="B1868" s="12">
        <v>17</v>
      </c>
    </row>
    <row r="1869" spans="1:2" x14ac:dyDescent="0.2">
      <c r="A1869" s="12" t="s">
        <v>8219</v>
      </c>
      <c r="B1869" s="12">
        <v>114</v>
      </c>
    </row>
    <row r="1870" spans="1:2" x14ac:dyDescent="0.2">
      <c r="A1870" s="12" t="s">
        <v>8219</v>
      </c>
      <c r="B1870" s="12">
        <v>93</v>
      </c>
    </row>
    <row r="1871" spans="1:2" x14ac:dyDescent="0.2">
      <c r="A1871" s="12" t="s">
        <v>8219</v>
      </c>
      <c r="B1871" s="12">
        <v>36</v>
      </c>
    </row>
    <row r="1872" spans="1:2" x14ac:dyDescent="0.2">
      <c r="A1872" s="12" t="s">
        <v>8219</v>
      </c>
      <c r="B1872" s="12">
        <v>61</v>
      </c>
    </row>
    <row r="1873" spans="1:2" x14ac:dyDescent="0.2">
      <c r="A1873" s="12" t="s">
        <v>8219</v>
      </c>
      <c r="B1873" s="12">
        <v>47</v>
      </c>
    </row>
    <row r="1874" spans="1:2" x14ac:dyDescent="0.2">
      <c r="A1874" s="12" t="s">
        <v>8219</v>
      </c>
      <c r="B1874" s="12">
        <v>17</v>
      </c>
    </row>
    <row r="1875" spans="1:2" x14ac:dyDescent="0.2">
      <c r="A1875" s="12" t="s">
        <v>8219</v>
      </c>
      <c r="B1875" s="12">
        <v>63</v>
      </c>
    </row>
    <row r="1876" spans="1:2" x14ac:dyDescent="0.2">
      <c r="A1876" s="12" t="s">
        <v>8219</v>
      </c>
      <c r="B1876" s="12">
        <v>9</v>
      </c>
    </row>
    <row r="1877" spans="1:2" x14ac:dyDescent="0.2">
      <c r="A1877" s="12" t="s">
        <v>8219</v>
      </c>
      <c r="B1877" s="12">
        <v>30</v>
      </c>
    </row>
    <row r="1878" spans="1:2" x14ac:dyDescent="0.2">
      <c r="A1878" s="12" t="s">
        <v>8219</v>
      </c>
      <c r="B1878" s="12">
        <v>23</v>
      </c>
    </row>
    <row r="1879" spans="1:2" x14ac:dyDescent="0.2">
      <c r="A1879" s="12" t="s">
        <v>8219</v>
      </c>
      <c r="B1879" s="12">
        <v>33</v>
      </c>
    </row>
    <row r="1880" spans="1:2" x14ac:dyDescent="0.2">
      <c r="A1880" s="12" t="s">
        <v>8219</v>
      </c>
      <c r="B1880" s="12">
        <v>39</v>
      </c>
    </row>
    <row r="1881" spans="1:2" x14ac:dyDescent="0.2">
      <c r="A1881" s="12" t="s">
        <v>8219</v>
      </c>
      <c r="B1881" s="12">
        <v>17</v>
      </c>
    </row>
    <row r="1882" spans="1:2" x14ac:dyDescent="0.2">
      <c r="A1882" s="12" t="s">
        <v>8219</v>
      </c>
      <c r="B1882" s="12">
        <v>6</v>
      </c>
    </row>
    <row r="1883" spans="1:2" x14ac:dyDescent="0.2">
      <c r="A1883" s="12" t="s">
        <v>8219</v>
      </c>
      <c r="B1883" s="12">
        <v>39</v>
      </c>
    </row>
    <row r="1884" spans="1:2" x14ac:dyDescent="0.2">
      <c r="A1884" s="12" t="s">
        <v>8219</v>
      </c>
      <c r="B1884" s="12">
        <v>57</v>
      </c>
    </row>
    <row r="1885" spans="1:2" x14ac:dyDescent="0.2">
      <c r="A1885" s="12" t="s">
        <v>8219</v>
      </c>
      <c r="B1885" s="12">
        <v>56</v>
      </c>
    </row>
    <row r="1886" spans="1:2" x14ac:dyDescent="0.2">
      <c r="A1886" s="12" t="s">
        <v>8219</v>
      </c>
      <c r="B1886" s="12">
        <v>13</v>
      </c>
    </row>
    <row r="1887" spans="1:2" x14ac:dyDescent="0.2">
      <c r="A1887" s="12" t="s">
        <v>8219</v>
      </c>
      <c r="B1887" s="12">
        <v>95</v>
      </c>
    </row>
    <row r="1888" spans="1:2" x14ac:dyDescent="0.2">
      <c r="A1888" s="12" t="s">
        <v>8219</v>
      </c>
      <c r="B1888" s="12">
        <v>80</v>
      </c>
    </row>
    <row r="1889" spans="1:2" x14ac:dyDescent="0.2">
      <c r="A1889" s="12" t="s">
        <v>8219</v>
      </c>
      <c r="B1889" s="12">
        <v>133</v>
      </c>
    </row>
    <row r="1890" spans="1:2" x14ac:dyDescent="0.2">
      <c r="A1890" s="12" t="s">
        <v>8219</v>
      </c>
      <c r="B1890" s="12">
        <v>44</v>
      </c>
    </row>
    <row r="1891" spans="1:2" x14ac:dyDescent="0.2">
      <c r="A1891" s="12" t="s">
        <v>8219</v>
      </c>
      <c r="B1891" s="12">
        <v>30</v>
      </c>
    </row>
    <row r="1892" spans="1:2" x14ac:dyDescent="0.2">
      <c r="A1892" s="12" t="s">
        <v>8219</v>
      </c>
      <c r="B1892" s="12">
        <v>56</v>
      </c>
    </row>
    <row r="1893" spans="1:2" x14ac:dyDescent="0.2">
      <c r="A1893" s="12" t="s">
        <v>8219</v>
      </c>
      <c r="B1893" s="12">
        <v>66</v>
      </c>
    </row>
    <row r="1894" spans="1:2" x14ac:dyDescent="0.2">
      <c r="A1894" s="12" t="s">
        <v>8219</v>
      </c>
      <c r="B1894" s="12">
        <v>29</v>
      </c>
    </row>
    <row r="1895" spans="1:2" x14ac:dyDescent="0.2">
      <c r="A1895" s="12" t="s">
        <v>8219</v>
      </c>
      <c r="B1895" s="12">
        <v>72</v>
      </c>
    </row>
    <row r="1896" spans="1:2" x14ac:dyDescent="0.2">
      <c r="A1896" s="12" t="s">
        <v>8219</v>
      </c>
      <c r="B1896" s="12">
        <v>27</v>
      </c>
    </row>
    <row r="1897" spans="1:2" x14ac:dyDescent="0.2">
      <c r="A1897" s="12" t="s">
        <v>8219</v>
      </c>
      <c r="B1897" s="12">
        <v>10</v>
      </c>
    </row>
    <row r="1898" spans="1:2" x14ac:dyDescent="0.2">
      <c r="A1898" s="12" t="s">
        <v>8219</v>
      </c>
      <c r="B1898" s="12">
        <v>35</v>
      </c>
    </row>
    <row r="1899" spans="1:2" x14ac:dyDescent="0.2">
      <c r="A1899" s="12" t="s">
        <v>8219</v>
      </c>
      <c r="B1899" s="12">
        <v>29</v>
      </c>
    </row>
    <row r="1900" spans="1:2" x14ac:dyDescent="0.2">
      <c r="A1900" s="12" t="s">
        <v>8219</v>
      </c>
      <c r="B1900" s="12">
        <v>13</v>
      </c>
    </row>
    <row r="1901" spans="1:2" x14ac:dyDescent="0.2">
      <c r="A1901" s="12" t="s">
        <v>8219</v>
      </c>
      <c r="B1901" s="12">
        <v>72</v>
      </c>
    </row>
    <row r="1902" spans="1:2" x14ac:dyDescent="0.2">
      <c r="A1902" s="12" t="s">
        <v>8219</v>
      </c>
      <c r="B1902" s="12">
        <v>78</v>
      </c>
    </row>
    <row r="1903" spans="1:2" x14ac:dyDescent="0.2">
      <c r="A1903" s="12" t="s">
        <v>8219</v>
      </c>
      <c r="B1903" s="12">
        <v>49</v>
      </c>
    </row>
    <row r="1904" spans="1:2" x14ac:dyDescent="0.2">
      <c r="A1904" s="12" t="s">
        <v>8219</v>
      </c>
      <c r="B1904" s="12">
        <v>42</v>
      </c>
    </row>
    <row r="1905" spans="1:2" x14ac:dyDescent="0.2">
      <c r="A1905" s="12" t="s">
        <v>8219</v>
      </c>
      <c r="B1905" s="12">
        <v>35</v>
      </c>
    </row>
    <row r="1906" spans="1:2" x14ac:dyDescent="0.2">
      <c r="A1906" s="12" t="s">
        <v>8219</v>
      </c>
      <c r="B1906" s="12">
        <v>42</v>
      </c>
    </row>
    <row r="1907" spans="1:2" x14ac:dyDescent="0.2">
      <c r="A1907" s="12" t="s">
        <v>8219</v>
      </c>
      <c r="B1907" s="12">
        <v>42</v>
      </c>
    </row>
    <row r="1908" spans="1:2" x14ac:dyDescent="0.2">
      <c r="A1908" s="12" t="s">
        <v>8219</v>
      </c>
      <c r="B1908" s="12">
        <v>31</v>
      </c>
    </row>
    <row r="1909" spans="1:2" x14ac:dyDescent="0.2">
      <c r="A1909" s="12" t="s">
        <v>8219</v>
      </c>
      <c r="B1909" s="12">
        <v>38</v>
      </c>
    </row>
    <row r="1910" spans="1:2" x14ac:dyDescent="0.2">
      <c r="A1910" s="12" t="s">
        <v>8219</v>
      </c>
      <c r="B1910" s="12">
        <v>8</v>
      </c>
    </row>
    <row r="1911" spans="1:2" x14ac:dyDescent="0.2">
      <c r="A1911" s="12" t="s">
        <v>8219</v>
      </c>
      <c r="B1911" s="12">
        <v>39</v>
      </c>
    </row>
    <row r="1912" spans="1:2" x14ac:dyDescent="0.2">
      <c r="A1912" s="12" t="s">
        <v>8219</v>
      </c>
      <c r="B1912" s="12">
        <v>29</v>
      </c>
    </row>
    <row r="1913" spans="1:2" x14ac:dyDescent="0.2">
      <c r="A1913" s="12" t="s">
        <v>8219</v>
      </c>
      <c r="B1913" s="12">
        <v>72</v>
      </c>
    </row>
    <row r="1914" spans="1:2" x14ac:dyDescent="0.2">
      <c r="A1914" s="12" t="s">
        <v>8219</v>
      </c>
      <c r="B1914" s="12">
        <v>15</v>
      </c>
    </row>
    <row r="1915" spans="1:2" x14ac:dyDescent="0.2">
      <c r="A1915" s="12" t="s">
        <v>8219</v>
      </c>
      <c r="B1915" s="12">
        <v>33</v>
      </c>
    </row>
    <row r="1916" spans="1:2" x14ac:dyDescent="0.2">
      <c r="A1916" s="12" t="s">
        <v>8219</v>
      </c>
      <c r="B1916" s="12">
        <v>15</v>
      </c>
    </row>
    <row r="1917" spans="1:2" x14ac:dyDescent="0.2">
      <c r="A1917" s="12" t="s">
        <v>8219</v>
      </c>
      <c r="B1917" s="12">
        <v>19</v>
      </c>
    </row>
    <row r="1918" spans="1:2" x14ac:dyDescent="0.2">
      <c r="A1918" s="12" t="s">
        <v>8219</v>
      </c>
      <c r="B1918" s="12">
        <v>17</v>
      </c>
    </row>
    <row r="1919" spans="1:2" x14ac:dyDescent="0.2">
      <c r="A1919" s="12" t="s">
        <v>8219</v>
      </c>
      <c r="B1919" s="12">
        <v>44</v>
      </c>
    </row>
    <row r="1920" spans="1:2" x14ac:dyDescent="0.2">
      <c r="A1920" s="12" t="s">
        <v>8219</v>
      </c>
      <c r="B1920" s="12">
        <v>10</v>
      </c>
    </row>
    <row r="1921" spans="1:2" x14ac:dyDescent="0.2">
      <c r="A1921" s="12" t="s">
        <v>8219</v>
      </c>
      <c r="B1921" s="12">
        <v>46</v>
      </c>
    </row>
    <row r="1922" spans="1:2" x14ac:dyDescent="0.2">
      <c r="A1922" s="12" t="s">
        <v>8219</v>
      </c>
      <c r="B1922" s="12">
        <v>11</v>
      </c>
    </row>
    <row r="1923" spans="1:2" x14ac:dyDescent="0.2">
      <c r="A1923" s="12" t="s">
        <v>8219</v>
      </c>
      <c r="B1923" s="12">
        <v>13</v>
      </c>
    </row>
    <row r="1924" spans="1:2" x14ac:dyDescent="0.2">
      <c r="A1924" s="12" t="s">
        <v>8219</v>
      </c>
      <c r="B1924" s="12">
        <v>33</v>
      </c>
    </row>
    <row r="1925" spans="1:2" x14ac:dyDescent="0.2">
      <c r="A1925" s="12" t="s">
        <v>8219</v>
      </c>
      <c r="B1925" s="12">
        <v>28</v>
      </c>
    </row>
    <row r="1926" spans="1:2" x14ac:dyDescent="0.2">
      <c r="A1926" s="12" t="s">
        <v>8219</v>
      </c>
      <c r="B1926" s="12">
        <v>21</v>
      </c>
    </row>
    <row r="1927" spans="1:2" x14ac:dyDescent="0.2">
      <c r="A1927" s="12" t="s">
        <v>8219</v>
      </c>
      <c r="B1927" s="12">
        <v>13</v>
      </c>
    </row>
    <row r="1928" spans="1:2" x14ac:dyDescent="0.2">
      <c r="A1928" s="12" t="s">
        <v>8219</v>
      </c>
      <c r="B1928" s="12">
        <v>34</v>
      </c>
    </row>
    <row r="1929" spans="1:2" x14ac:dyDescent="0.2">
      <c r="A1929" s="12" t="s">
        <v>8219</v>
      </c>
      <c r="B1929" s="12">
        <v>80</v>
      </c>
    </row>
    <row r="1930" spans="1:2" x14ac:dyDescent="0.2">
      <c r="A1930" s="12" t="s">
        <v>8219</v>
      </c>
      <c r="B1930" s="12">
        <v>74</v>
      </c>
    </row>
    <row r="1931" spans="1:2" x14ac:dyDescent="0.2">
      <c r="A1931" s="12" t="s">
        <v>8219</v>
      </c>
      <c r="B1931" s="12">
        <v>7</v>
      </c>
    </row>
    <row r="1932" spans="1:2" x14ac:dyDescent="0.2">
      <c r="A1932" s="12" t="s">
        <v>8219</v>
      </c>
      <c r="B1932" s="12">
        <v>34</v>
      </c>
    </row>
    <row r="1933" spans="1:2" x14ac:dyDescent="0.2">
      <c r="A1933" s="12" t="s">
        <v>8219</v>
      </c>
      <c r="B1933" s="12">
        <v>86</v>
      </c>
    </row>
    <row r="1934" spans="1:2" x14ac:dyDescent="0.2">
      <c r="A1934" s="12" t="s">
        <v>8219</v>
      </c>
      <c r="B1934" s="12">
        <v>37</v>
      </c>
    </row>
    <row r="1935" spans="1:2" x14ac:dyDescent="0.2">
      <c r="A1935" s="12" t="s">
        <v>8219</v>
      </c>
      <c r="B1935" s="12">
        <v>18</v>
      </c>
    </row>
    <row r="1936" spans="1:2" x14ac:dyDescent="0.2">
      <c r="A1936" s="12" t="s">
        <v>8219</v>
      </c>
      <c r="B1936" s="12">
        <v>22</v>
      </c>
    </row>
    <row r="1937" spans="1:2" x14ac:dyDescent="0.2">
      <c r="A1937" s="12" t="s">
        <v>8219</v>
      </c>
      <c r="B1937" s="12">
        <v>26</v>
      </c>
    </row>
    <row r="1938" spans="1:2" x14ac:dyDescent="0.2">
      <c r="A1938" s="12" t="s">
        <v>8219</v>
      </c>
      <c r="B1938" s="12">
        <v>27</v>
      </c>
    </row>
    <row r="1939" spans="1:2" x14ac:dyDescent="0.2">
      <c r="A1939" s="12" t="s">
        <v>8219</v>
      </c>
      <c r="B1939" s="12">
        <v>8</v>
      </c>
    </row>
    <row r="1940" spans="1:2" x14ac:dyDescent="0.2">
      <c r="A1940" s="12" t="s">
        <v>8219</v>
      </c>
      <c r="B1940" s="12">
        <v>204</v>
      </c>
    </row>
    <row r="1941" spans="1:2" x14ac:dyDescent="0.2">
      <c r="A1941" s="12" t="s">
        <v>8219</v>
      </c>
      <c r="B1941" s="12">
        <v>46</v>
      </c>
    </row>
    <row r="1942" spans="1:2" x14ac:dyDescent="0.2">
      <c r="A1942" s="12" t="s">
        <v>8219</v>
      </c>
      <c r="B1942" s="12">
        <v>17</v>
      </c>
    </row>
    <row r="1943" spans="1:2" x14ac:dyDescent="0.2">
      <c r="A1943" s="12" t="s">
        <v>8219</v>
      </c>
      <c r="B1943" s="12">
        <v>28</v>
      </c>
    </row>
    <row r="1944" spans="1:2" x14ac:dyDescent="0.2">
      <c r="A1944" s="12" t="s">
        <v>8219</v>
      </c>
      <c r="B1944" s="12">
        <v>83</v>
      </c>
    </row>
    <row r="1945" spans="1:2" x14ac:dyDescent="0.2">
      <c r="A1945" s="12" t="s">
        <v>8219</v>
      </c>
      <c r="B1945" s="12">
        <v>13</v>
      </c>
    </row>
    <row r="1946" spans="1:2" x14ac:dyDescent="0.2">
      <c r="A1946" s="12" t="s">
        <v>8219</v>
      </c>
      <c r="B1946" s="12">
        <v>8</v>
      </c>
    </row>
    <row r="1947" spans="1:2" x14ac:dyDescent="0.2">
      <c r="A1947" s="12" t="s">
        <v>8219</v>
      </c>
      <c r="B1947" s="12">
        <v>32</v>
      </c>
    </row>
    <row r="1948" spans="1:2" x14ac:dyDescent="0.2">
      <c r="A1948" s="12" t="s">
        <v>8219</v>
      </c>
      <c r="B1948" s="12">
        <v>85</v>
      </c>
    </row>
    <row r="1949" spans="1:2" x14ac:dyDescent="0.2">
      <c r="A1949" s="12" t="s">
        <v>8219</v>
      </c>
      <c r="B1949" s="12">
        <v>29</v>
      </c>
    </row>
    <row r="1950" spans="1:2" x14ac:dyDescent="0.2">
      <c r="A1950" s="12" t="s">
        <v>8219</v>
      </c>
      <c r="B1950" s="12">
        <v>24</v>
      </c>
    </row>
    <row r="1951" spans="1:2" x14ac:dyDescent="0.2">
      <c r="A1951" s="12" t="s">
        <v>8219</v>
      </c>
      <c r="B1951" s="12">
        <v>8</v>
      </c>
    </row>
    <row r="1952" spans="1:2" x14ac:dyDescent="0.2">
      <c r="A1952" s="12" t="s">
        <v>8219</v>
      </c>
      <c r="B1952" s="12">
        <v>19</v>
      </c>
    </row>
    <row r="1953" spans="1:2" x14ac:dyDescent="0.2">
      <c r="A1953" s="12" t="s">
        <v>8219</v>
      </c>
      <c r="B1953" s="12">
        <v>336</v>
      </c>
    </row>
    <row r="1954" spans="1:2" x14ac:dyDescent="0.2">
      <c r="A1954" s="12" t="s">
        <v>8219</v>
      </c>
      <c r="B1954" s="12">
        <v>13</v>
      </c>
    </row>
    <row r="1955" spans="1:2" x14ac:dyDescent="0.2">
      <c r="A1955" s="12" t="s">
        <v>8219</v>
      </c>
      <c r="B1955" s="12">
        <v>42</v>
      </c>
    </row>
    <row r="1956" spans="1:2" x14ac:dyDescent="0.2">
      <c r="A1956" s="12" t="s">
        <v>8219</v>
      </c>
      <c r="B1956" s="12">
        <v>64</v>
      </c>
    </row>
    <row r="1957" spans="1:2" x14ac:dyDescent="0.2">
      <c r="A1957" s="12" t="s">
        <v>8219</v>
      </c>
      <c r="B1957" s="12">
        <v>25</v>
      </c>
    </row>
    <row r="1958" spans="1:2" x14ac:dyDescent="0.2">
      <c r="A1958" s="12" t="s">
        <v>8219</v>
      </c>
      <c r="B1958" s="12">
        <v>20</v>
      </c>
    </row>
    <row r="1959" spans="1:2" x14ac:dyDescent="0.2">
      <c r="A1959" s="12" t="s">
        <v>8219</v>
      </c>
      <c r="B1959" s="12">
        <v>104</v>
      </c>
    </row>
    <row r="1960" spans="1:2" x14ac:dyDescent="0.2">
      <c r="A1960" s="12" t="s">
        <v>8219</v>
      </c>
      <c r="B1960" s="12">
        <v>53</v>
      </c>
    </row>
    <row r="1961" spans="1:2" x14ac:dyDescent="0.2">
      <c r="A1961" s="12" t="s">
        <v>8219</v>
      </c>
      <c r="B1961" s="12">
        <v>14</v>
      </c>
    </row>
    <row r="1962" spans="1:2" x14ac:dyDescent="0.2">
      <c r="A1962" s="12" t="s">
        <v>8219</v>
      </c>
      <c r="B1962" s="12">
        <v>20</v>
      </c>
    </row>
    <row r="1963" spans="1:2" x14ac:dyDescent="0.2">
      <c r="A1963" s="12" t="s">
        <v>8219</v>
      </c>
      <c r="B1963" s="12">
        <v>558</v>
      </c>
    </row>
    <row r="1964" spans="1:2" x14ac:dyDescent="0.2">
      <c r="A1964" s="12" t="s">
        <v>8219</v>
      </c>
      <c r="B1964" s="12">
        <v>22</v>
      </c>
    </row>
    <row r="1965" spans="1:2" x14ac:dyDescent="0.2">
      <c r="A1965" s="12" t="s">
        <v>8219</v>
      </c>
      <c r="B1965" s="12">
        <v>24</v>
      </c>
    </row>
    <row r="1966" spans="1:2" x14ac:dyDescent="0.2">
      <c r="A1966" s="12" t="s">
        <v>8219</v>
      </c>
      <c r="B1966" s="12">
        <v>74</v>
      </c>
    </row>
    <row r="1967" spans="1:2" x14ac:dyDescent="0.2">
      <c r="A1967" s="12" t="s">
        <v>8219</v>
      </c>
      <c r="B1967" s="12">
        <v>54</v>
      </c>
    </row>
    <row r="1968" spans="1:2" x14ac:dyDescent="0.2">
      <c r="A1968" s="12" t="s">
        <v>8219</v>
      </c>
      <c r="B1968" s="12">
        <v>31</v>
      </c>
    </row>
    <row r="1969" spans="1:2" x14ac:dyDescent="0.2">
      <c r="A1969" s="12" t="s">
        <v>8219</v>
      </c>
      <c r="B1969" s="12">
        <v>25</v>
      </c>
    </row>
    <row r="1970" spans="1:2" x14ac:dyDescent="0.2">
      <c r="A1970" s="12" t="s">
        <v>8219</v>
      </c>
      <c r="B1970" s="12">
        <v>17</v>
      </c>
    </row>
    <row r="1971" spans="1:2" x14ac:dyDescent="0.2">
      <c r="A1971" s="12" t="s">
        <v>8219</v>
      </c>
      <c r="B1971" s="12">
        <v>12</v>
      </c>
    </row>
    <row r="1972" spans="1:2" x14ac:dyDescent="0.2">
      <c r="A1972" s="12" t="s">
        <v>8219</v>
      </c>
      <c r="B1972" s="12">
        <v>38</v>
      </c>
    </row>
    <row r="1973" spans="1:2" x14ac:dyDescent="0.2">
      <c r="A1973" s="12" t="s">
        <v>8219</v>
      </c>
      <c r="B1973" s="12">
        <v>41</v>
      </c>
    </row>
    <row r="1974" spans="1:2" x14ac:dyDescent="0.2">
      <c r="A1974" s="12" t="s">
        <v>8219</v>
      </c>
      <c r="B1974" s="12">
        <v>19</v>
      </c>
    </row>
    <row r="1975" spans="1:2" x14ac:dyDescent="0.2">
      <c r="A1975" s="12" t="s">
        <v>8219</v>
      </c>
      <c r="B1975" s="12">
        <v>41</v>
      </c>
    </row>
    <row r="1976" spans="1:2" x14ac:dyDescent="0.2">
      <c r="A1976" s="12" t="s">
        <v>8219</v>
      </c>
      <c r="B1976" s="12">
        <v>26</v>
      </c>
    </row>
    <row r="1977" spans="1:2" x14ac:dyDescent="0.2">
      <c r="A1977" s="12" t="s">
        <v>8219</v>
      </c>
      <c r="B1977" s="12">
        <v>25</v>
      </c>
    </row>
    <row r="1978" spans="1:2" x14ac:dyDescent="0.2">
      <c r="A1978" s="12" t="s">
        <v>8219</v>
      </c>
      <c r="B1978" s="12">
        <v>9</v>
      </c>
    </row>
    <row r="1979" spans="1:2" x14ac:dyDescent="0.2">
      <c r="A1979" s="12" t="s">
        <v>8219</v>
      </c>
      <c r="B1979" s="12">
        <v>78</v>
      </c>
    </row>
    <row r="1980" spans="1:2" x14ac:dyDescent="0.2">
      <c r="A1980" s="12" t="s">
        <v>8219</v>
      </c>
      <c r="B1980" s="12">
        <v>45</v>
      </c>
    </row>
    <row r="1981" spans="1:2" x14ac:dyDescent="0.2">
      <c r="A1981" s="12" t="s">
        <v>8219</v>
      </c>
      <c r="B1981" s="12">
        <v>102</v>
      </c>
    </row>
    <row r="1982" spans="1:2" x14ac:dyDescent="0.2">
      <c r="A1982" s="12" t="s">
        <v>8219</v>
      </c>
      <c r="B1982" s="12">
        <v>5</v>
      </c>
    </row>
    <row r="1983" spans="1:2" x14ac:dyDescent="0.2">
      <c r="A1983" s="12" t="s">
        <v>8219</v>
      </c>
      <c r="B1983" s="12">
        <v>27</v>
      </c>
    </row>
    <row r="1984" spans="1:2" x14ac:dyDescent="0.2">
      <c r="A1984" s="12" t="s">
        <v>8219</v>
      </c>
      <c r="B1984" s="12">
        <v>37</v>
      </c>
    </row>
    <row r="1985" spans="1:2" x14ac:dyDescent="0.2">
      <c r="A1985" s="12" t="s">
        <v>8219</v>
      </c>
      <c r="B1985" s="12">
        <v>14</v>
      </c>
    </row>
    <row r="1986" spans="1:2" x14ac:dyDescent="0.2">
      <c r="A1986" s="12" t="s">
        <v>8219</v>
      </c>
      <c r="B1986" s="12">
        <v>27</v>
      </c>
    </row>
    <row r="1987" spans="1:2" x14ac:dyDescent="0.2">
      <c r="A1987" s="12" t="s">
        <v>8219</v>
      </c>
      <c r="B1987" s="12">
        <v>45</v>
      </c>
    </row>
    <row r="1988" spans="1:2" x14ac:dyDescent="0.2">
      <c r="A1988" s="12" t="s">
        <v>8219</v>
      </c>
      <c r="B1988" s="12">
        <v>49</v>
      </c>
    </row>
    <row r="1989" spans="1:2" x14ac:dyDescent="0.2">
      <c r="A1989" s="12" t="s">
        <v>8219</v>
      </c>
      <c r="B1989" s="12">
        <v>24</v>
      </c>
    </row>
    <row r="1990" spans="1:2" x14ac:dyDescent="0.2">
      <c r="A1990" s="12" t="s">
        <v>8219</v>
      </c>
      <c r="B1990" s="12">
        <v>112</v>
      </c>
    </row>
    <row r="1991" spans="1:2" x14ac:dyDescent="0.2">
      <c r="A1991" s="12" t="s">
        <v>8219</v>
      </c>
      <c r="B1991" s="12">
        <v>23</v>
      </c>
    </row>
    <row r="1992" spans="1:2" x14ac:dyDescent="0.2">
      <c r="A1992" s="12" t="s">
        <v>8219</v>
      </c>
      <c r="B1992" s="12">
        <v>54</v>
      </c>
    </row>
    <row r="1993" spans="1:2" x14ac:dyDescent="0.2">
      <c r="A1993" s="12" t="s">
        <v>8219</v>
      </c>
      <c r="B1993" s="12">
        <v>28</v>
      </c>
    </row>
    <row r="1994" spans="1:2" x14ac:dyDescent="0.2">
      <c r="A1994" s="12" t="s">
        <v>8219</v>
      </c>
      <c r="B1994" s="12">
        <v>11</v>
      </c>
    </row>
    <row r="1995" spans="1:2" x14ac:dyDescent="0.2">
      <c r="A1995" s="12" t="s">
        <v>8219</v>
      </c>
      <c r="B1995" s="12">
        <v>62</v>
      </c>
    </row>
    <row r="1996" spans="1:2" x14ac:dyDescent="0.2">
      <c r="A1996" s="12" t="s">
        <v>8219</v>
      </c>
      <c r="B1996" s="12">
        <v>73</v>
      </c>
    </row>
    <row r="1997" spans="1:2" x14ac:dyDescent="0.2">
      <c r="A1997" s="12" t="s">
        <v>8219</v>
      </c>
      <c r="B1997" s="12">
        <v>18</v>
      </c>
    </row>
    <row r="1998" spans="1:2" x14ac:dyDescent="0.2">
      <c r="A1998" s="12" t="s">
        <v>8219</v>
      </c>
      <c r="B1998" s="12">
        <v>35</v>
      </c>
    </row>
    <row r="1999" spans="1:2" x14ac:dyDescent="0.2">
      <c r="A1999" s="12" t="s">
        <v>8219</v>
      </c>
      <c r="B1999" s="12">
        <v>43</v>
      </c>
    </row>
    <row r="2000" spans="1:2" x14ac:dyDescent="0.2">
      <c r="A2000" s="12" t="s">
        <v>8219</v>
      </c>
      <c r="B2000" s="12">
        <v>36</v>
      </c>
    </row>
    <row r="2001" spans="1:2" x14ac:dyDescent="0.2">
      <c r="A2001" s="12" t="s">
        <v>8219</v>
      </c>
      <c r="B2001" s="12">
        <v>62</v>
      </c>
    </row>
    <row r="2002" spans="1:2" x14ac:dyDescent="0.2">
      <c r="A2002" s="12" t="s">
        <v>8219</v>
      </c>
      <c r="B2002" s="12">
        <v>15</v>
      </c>
    </row>
    <row r="2003" spans="1:2" x14ac:dyDescent="0.2">
      <c r="A2003" s="12" t="s">
        <v>8219</v>
      </c>
      <c r="B2003" s="12">
        <v>33</v>
      </c>
    </row>
    <row r="2004" spans="1:2" x14ac:dyDescent="0.2">
      <c r="A2004" s="12" t="s">
        <v>8219</v>
      </c>
      <c r="B2004" s="12">
        <v>27</v>
      </c>
    </row>
    <row r="2005" spans="1:2" x14ac:dyDescent="0.2">
      <c r="A2005" s="12" t="s">
        <v>8219</v>
      </c>
      <c r="B2005" s="12">
        <v>17</v>
      </c>
    </row>
    <row r="2006" spans="1:2" x14ac:dyDescent="0.2">
      <c r="A2006" s="12" t="s">
        <v>8219</v>
      </c>
      <c r="B2006" s="12">
        <v>4</v>
      </c>
    </row>
    <row r="2007" spans="1:2" x14ac:dyDescent="0.2">
      <c r="A2007" s="12" t="s">
        <v>8219</v>
      </c>
      <c r="B2007" s="12">
        <v>53</v>
      </c>
    </row>
    <row r="2008" spans="1:2" x14ac:dyDescent="0.2">
      <c r="A2008" s="12" t="s">
        <v>8219</v>
      </c>
      <c r="B2008" s="12">
        <v>49</v>
      </c>
    </row>
    <row r="2009" spans="1:2" x14ac:dyDescent="0.2">
      <c r="A2009" s="12" t="s">
        <v>8219</v>
      </c>
      <c r="B2009" s="12">
        <v>57</v>
      </c>
    </row>
    <row r="2010" spans="1:2" x14ac:dyDescent="0.2">
      <c r="A2010" s="12" t="s">
        <v>8219</v>
      </c>
      <c r="B2010" s="12">
        <v>69</v>
      </c>
    </row>
    <row r="2011" spans="1:2" x14ac:dyDescent="0.2">
      <c r="A2011" s="12" t="s">
        <v>8219</v>
      </c>
      <c r="B2011" s="12">
        <v>15</v>
      </c>
    </row>
    <row r="2012" spans="1:2" x14ac:dyDescent="0.2">
      <c r="A2012" s="12" t="s">
        <v>8219</v>
      </c>
      <c r="B2012" s="12">
        <v>64</v>
      </c>
    </row>
    <row r="2013" spans="1:2" x14ac:dyDescent="0.2">
      <c r="A2013" s="12" t="s">
        <v>8219</v>
      </c>
      <c r="B2013" s="12">
        <v>20</v>
      </c>
    </row>
    <row r="2014" spans="1:2" x14ac:dyDescent="0.2">
      <c r="A2014" s="12" t="s">
        <v>8219</v>
      </c>
      <c r="B2014" s="12">
        <v>27</v>
      </c>
    </row>
    <row r="2015" spans="1:2" x14ac:dyDescent="0.2">
      <c r="A2015" s="12" t="s">
        <v>8219</v>
      </c>
      <c r="B2015" s="12">
        <v>21</v>
      </c>
    </row>
    <row r="2016" spans="1:2" x14ac:dyDescent="0.2">
      <c r="A2016" s="12" t="s">
        <v>8219</v>
      </c>
      <c r="B2016" s="12">
        <v>31</v>
      </c>
    </row>
    <row r="2017" spans="1:2" x14ac:dyDescent="0.2">
      <c r="A2017" s="12" t="s">
        <v>8219</v>
      </c>
      <c r="B2017" s="12">
        <v>51</v>
      </c>
    </row>
    <row r="2018" spans="1:2" x14ac:dyDescent="0.2">
      <c r="A2018" s="12" t="s">
        <v>8219</v>
      </c>
      <c r="B2018" s="12">
        <v>57</v>
      </c>
    </row>
    <row r="2019" spans="1:2" x14ac:dyDescent="0.2">
      <c r="A2019" s="12" t="s">
        <v>8219</v>
      </c>
      <c r="B2019" s="12">
        <v>20</v>
      </c>
    </row>
    <row r="2020" spans="1:2" x14ac:dyDescent="0.2">
      <c r="A2020" s="12" t="s">
        <v>8219</v>
      </c>
      <c r="B2020" s="12">
        <v>71</v>
      </c>
    </row>
    <row r="2021" spans="1:2" x14ac:dyDescent="0.2">
      <c r="A2021" s="12" t="s">
        <v>8219</v>
      </c>
      <c r="B2021" s="12">
        <v>72</v>
      </c>
    </row>
    <row r="2022" spans="1:2" x14ac:dyDescent="0.2">
      <c r="A2022" s="12" t="s">
        <v>8219</v>
      </c>
      <c r="B2022" s="12">
        <v>45</v>
      </c>
    </row>
    <row r="2023" spans="1:2" x14ac:dyDescent="0.2">
      <c r="A2023" s="12" t="s">
        <v>8219</v>
      </c>
      <c r="B2023" s="12">
        <v>51</v>
      </c>
    </row>
    <row r="2024" spans="1:2" x14ac:dyDescent="0.2">
      <c r="A2024" s="12" t="s">
        <v>8219</v>
      </c>
      <c r="B2024" s="12">
        <v>56</v>
      </c>
    </row>
    <row r="2025" spans="1:2" x14ac:dyDescent="0.2">
      <c r="A2025" s="12" t="s">
        <v>8219</v>
      </c>
      <c r="B2025" s="12">
        <v>17</v>
      </c>
    </row>
    <row r="2026" spans="1:2" x14ac:dyDescent="0.2">
      <c r="A2026" s="12" t="s">
        <v>8219</v>
      </c>
      <c r="B2026" s="12">
        <v>197</v>
      </c>
    </row>
    <row r="2027" spans="1:2" x14ac:dyDescent="0.2">
      <c r="A2027" s="12" t="s">
        <v>8219</v>
      </c>
      <c r="B2027" s="12">
        <v>70</v>
      </c>
    </row>
    <row r="2028" spans="1:2" x14ac:dyDescent="0.2">
      <c r="A2028" s="12" t="s">
        <v>8219</v>
      </c>
      <c r="B2028" s="12">
        <v>21</v>
      </c>
    </row>
    <row r="2029" spans="1:2" x14ac:dyDescent="0.2">
      <c r="A2029" s="12" t="s">
        <v>8219</v>
      </c>
      <c r="B2029" s="12">
        <v>34</v>
      </c>
    </row>
    <row r="2030" spans="1:2" x14ac:dyDescent="0.2">
      <c r="A2030" s="12" t="s">
        <v>8219</v>
      </c>
      <c r="B2030" s="12">
        <v>39</v>
      </c>
    </row>
    <row r="2031" spans="1:2" x14ac:dyDescent="0.2">
      <c r="A2031" s="12" t="s">
        <v>8219</v>
      </c>
      <c r="B2031" s="12">
        <v>78</v>
      </c>
    </row>
    <row r="2032" spans="1:2" x14ac:dyDescent="0.2">
      <c r="A2032" s="12" t="s">
        <v>8219</v>
      </c>
      <c r="B2032" s="12">
        <v>48</v>
      </c>
    </row>
    <row r="2033" spans="1:2" x14ac:dyDescent="0.2">
      <c r="A2033" s="12" t="s">
        <v>8219</v>
      </c>
      <c r="B2033" s="12">
        <v>29</v>
      </c>
    </row>
    <row r="2034" spans="1:2" x14ac:dyDescent="0.2">
      <c r="A2034" s="12" t="s">
        <v>8219</v>
      </c>
      <c r="B2034" s="12">
        <v>73</v>
      </c>
    </row>
    <row r="2035" spans="1:2" x14ac:dyDescent="0.2">
      <c r="A2035" s="12" t="s">
        <v>8219</v>
      </c>
      <c r="B2035" s="12">
        <v>8</v>
      </c>
    </row>
    <row r="2036" spans="1:2" x14ac:dyDescent="0.2">
      <c r="A2036" s="12" t="s">
        <v>8219</v>
      </c>
      <c r="B2036" s="12">
        <v>17</v>
      </c>
    </row>
    <row r="2037" spans="1:2" x14ac:dyDescent="0.2">
      <c r="A2037" s="12" t="s">
        <v>8219</v>
      </c>
      <c r="B2037" s="12">
        <v>9</v>
      </c>
    </row>
    <row r="2038" spans="1:2" x14ac:dyDescent="0.2">
      <c r="A2038" s="12" t="s">
        <v>8219</v>
      </c>
      <c r="B2038" s="12">
        <v>17</v>
      </c>
    </row>
    <row r="2039" spans="1:2" x14ac:dyDescent="0.2">
      <c r="A2039" s="12" t="s">
        <v>8219</v>
      </c>
      <c r="B2039" s="12">
        <v>33</v>
      </c>
    </row>
    <row r="2040" spans="1:2" x14ac:dyDescent="0.2">
      <c r="A2040" s="12" t="s">
        <v>8219</v>
      </c>
      <c r="B2040" s="12">
        <v>38</v>
      </c>
    </row>
    <row r="2041" spans="1:2" x14ac:dyDescent="0.2">
      <c r="A2041" s="12" t="s">
        <v>8219</v>
      </c>
      <c r="B2041" s="12">
        <v>79</v>
      </c>
    </row>
    <row r="2042" spans="1:2" x14ac:dyDescent="0.2">
      <c r="A2042" s="12" t="s">
        <v>8219</v>
      </c>
      <c r="B2042" s="12">
        <v>46</v>
      </c>
    </row>
    <row r="2043" spans="1:2" x14ac:dyDescent="0.2">
      <c r="A2043" s="12" t="s">
        <v>8219</v>
      </c>
      <c r="B2043" s="12">
        <v>20</v>
      </c>
    </row>
    <row r="2044" spans="1:2" x14ac:dyDescent="0.2">
      <c r="A2044" s="12" t="s">
        <v>8219</v>
      </c>
      <c r="B2044" s="12">
        <v>20</v>
      </c>
    </row>
    <row r="2045" spans="1:2" x14ac:dyDescent="0.2">
      <c r="A2045" s="12" t="s">
        <v>8219</v>
      </c>
      <c r="B2045" s="12">
        <v>13</v>
      </c>
    </row>
    <row r="2046" spans="1:2" x14ac:dyDescent="0.2">
      <c r="A2046" s="12" t="s">
        <v>8219</v>
      </c>
      <c r="B2046" s="12">
        <v>22</v>
      </c>
    </row>
    <row r="2047" spans="1:2" x14ac:dyDescent="0.2">
      <c r="A2047" s="12" t="s">
        <v>8219</v>
      </c>
      <c r="B2047" s="12">
        <v>36</v>
      </c>
    </row>
    <row r="2048" spans="1:2" x14ac:dyDescent="0.2">
      <c r="A2048" s="12" t="s">
        <v>8219</v>
      </c>
      <c r="B2048" s="12">
        <v>40</v>
      </c>
    </row>
    <row r="2049" spans="1:2" x14ac:dyDescent="0.2">
      <c r="A2049" s="12" t="s">
        <v>8219</v>
      </c>
      <c r="B2049" s="12">
        <v>9</v>
      </c>
    </row>
    <row r="2050" spans="1:2" x14ac:dyDescent="0.2">
      <c r="A2050" s="12" t="s">
        <v>8219</v>
      </c>
      <c r="B2050" s="12">
        <v>19</v>
      </c>
    </row>
    <row r="2051" spans="1:2" x14ac:dyDescent="0.2">
      <c r="A2051" s="12" t="s">
        <v>8219</v>
      </c>
      <c r="B2051" s="12">
        <v>14</v>
      </c>
    </row>
    <row r="2052" spans="1:2" x14ac:dyDescent="0.2">
      <c r="A2052" s="12" t="s">
        <v>8219</v>
      </c>
      <c r="B2052" s="12">
        <v>38</v>
      </c>
    </row>
    <row r="2053" spans="1:2" x14ac:dyDescent="0.2">
      <c r="A2053" s="12" t="s">
        <v>8219</v>
      </c>
      <c r="B2053" s="12">
        <v>58</v>
      </c>
    </row>
    <row r="2054" spans="1:2" x14ac:dyDescent="0.2">
      <c r="A2054" s="12" t="s">
        <v>8219</v>
      </c>
      <c r="B2054" s="12">
        <v>28</v>
      </c>
    </row>
    <row r="2055" spans="1:2" x14ac:dyDescent="0.2">
      <c r="A2055" s="12" t="s">
        <v>8219</v>
      </c>
      <c r="B2055" s="12">
        <v>17</v>
      </c>
    </row>
    <row r="2056" spans="1:2" x14ac:dyDescent="0.2">
      <c r="A2056" s="12" t="s">
        <v>8219</v>
      </c>
      <c r="B2056" s="12">
        <v>12</v>
      </c>
    </row>
    <row r="2057" spans="1:2" x14ac:dyDescent="0.2">
      <c r="A2057" s="12" t="s">
        <v>8219</v>
      </c>
      <c r="B2057" s="12">
        <v>40</v>
      </c>
    </row>
    <row r="2058" spans="1:2" x14ac:dyDescent="0.2">
      <c r="A2058" s="12" t="s">
        <v>8219</v>
      </c>
      <c r="B2058" s="12">
        <v>57</v>
      </c>
    </row>
    <row r="2059" spans="1:2" x14ac:dyDescent="0.2">
      <c r="A2059" s="12" t="s">
        <v>8219</v>
      </c>
      <c r="B2059" s="12">
        <v>114</v>
      </c>
    </row>
    <row r="2060" spans="1:2" x14ac:dyDescent="0.2">
      <c r="A2060" s="12" t="s">
        <v>8219</v>
      </c>
      <c r="B2060" s="12">
        <v>31</v>
      </c>
    </row>
    <row r="2061" spans="1:2" x14ac:dyDescent="0.2">
      <c r="A2061" s="12" t="s">
        <v>8219</v>
      </c>
      <c r="B2061" s="12">
        <v>3</v>
      </c>
    </row>
    <row r="2062" spans="1:2" x14ac:dyDescent="0.2">
      <c r="A2062" s="12" t="s">
        <v>8219</v>
      </c>
      <c r="B2062" s="12">
        <v>16</v>
      </c>
    </row>
    <row r="2063" spans="1:2" x14ac:dyDescent="0.2">
      <c r="A2063" s="12" t="s">
        <v>8219</v>
      </c>
      <c r="B2063" s="12">
        <v>199</v>
      </c>
    </row>
    <row r="2064" spans="1:2" x14ac:dyDescent="0.2">
      <c r="A2064" s="12" t="s">
        <v>8219</v>
      </c>
      <c r="B2064" s="12">
        <v>31</v>
      </c>
    </row>
    <row r="2065" spans="1:2" x14ac:dyDescent="0.2">
      <c r="A2065" s="12" t="s">
        <v>8219</v>
      </c>
      <c r="B2065" s="12">
        <v>30</v>
      </c>
    </row>
    <row r="2066" spans="1:2" x14ac:dyDescent="0.2">
      <c r="A2066" s="12" t="s">
        <v>8219</v>
      </c>
      <c r="B2066" s="12">
        <v>34</v>
      </c>
    </row>
    <row r="2067" spans="1:2" x14ac:dyDescent="0.2">
      <c r="A2067" s="12" t="s">
        <v>8219</v>
      </c>
      <c r="B2067" s="12">
        <v>18</v>
      </c>
    </row>
    <row r="2068" spans="1:2" x14ac:dyDescent="0.2">
      <c r="A2068" s="12" t="s">
        <v>8219</v>
      </c>
      <c r="B2068" s="12">
        <v>67</v>
      </c>
    </row>
    <row r="2069" spans="1:2" x14ac:dyDescent="0.2">
      <c r="A2069" s="12" t="s">
        <v>8219</v>
      </c>
      <c r="B2069" s="12">
        <v>66</v>
      </c>
    </row>
    <row r="2070" spans="1:2" x14ac:dyDescent="0.2">
      <c r="A2070" s="12" t="s">
        <v>8219</v>
      </c>
      <c r="B2070" s="12">
        <v>23</v>
      </c>
    </row>
    <row r="2071" spans="1:2" x14ac:dyDescent="0.2">
      <c r="A2071" s="12" t="s">
        <v>8219</v>
      </c>
      <c r="B2071" s="12">
        <v>126</v>
      </c>
    </row>
    <row r="2072" spans="1:2" x14ac:dyDescent="0.2">
      <c r="A2072" s="12" t="s">
        <v>8219</v>
      </c>
      <c r="B2072" s="12">
        <v>6</v>
      </c>
    </row>
    <row r="2073" spans="1:2" x14ac:dyDescent="0.2">
      <c r="A2073" s="12" t="s">
        <v>8219</v>
      </c>
      <c r="B2073" s="12">
        <v>25</v>
      </c>
    </row>
    <row r="2074" spans="1:2" x14ac:dyDescent="0.2">
      <c r="A2074" s="12" t="s">
        <v>8219</v>
      </c>
      <c r="B2074" s="12">
        <v>39</v>
      </c>
    </row>
    <row r="2075" spans="1:2" x14ac:dyDescent="0.2">
      <c r="A2075" s="12" t="s">
        <v>8219</v>
      </c>
      <c r="B2075" s="12">
        <v>62</v>
      </c>
    </row>
    <row r="2076" spans="1:2" x14ac:dyDescent="0.2">
      <c r="A2076" s="12" t="s">
        <v>8219</v>
      </c>
      <c r="B2076" s="12">
        <v>31</v>
      </c>
    </row>
    <row r="2077" spans="1:2" x14ac:dyDescent="0.2">
      <c r="A2077" s="12" t="s">
        <v>8219</v>
      </c>
      <c r="B2077" s="12">
        <v>274</v>
      </c>
    </row>
    <row r="2078" spans="1:2" x14ac:dyDescent="0.2">
      <c r="A2078" s="12" t="s">
        <v>8219</v>
      </c>
      <c r="B2078" s="12">
        <v>17</v>
      </c>
    </row>
    <row r="2079" spans="1:2" x14ac:dyDescent="0.2">
      <c r="A2079" s="12" t="s">
        <v>8219</v>
      </c>
      <c r="B2079" s="12">
        <v>14</v>
      </c>
    </row>
    <row r="2080" spans="1:2" x14ac:dyDescent="0.2">
      <c r="A2080" s="12" t="s">
        <v>8219</v>
      </c>
      <c r="B2080" s="12">
        <v>60</v>
      </c>
    </row>
    <row r="2081" spans="1:2" x14ac:dyDescent="0.2">
      <c r="A2081" s="12" t="s">
        <v>8219</v>
      </c>
      <c r="B2081" s="12">
        <v>33</v>
      </c>
    </row>
    <row r="2082" spans="1:2" x14ac:dyDescent="0.2">
      <c r="A2082" s="12" t="s">
        <v>8219</v>
      </c>
      <c r="B2082" s="12">
        <v>78</v>
      </c>
    </row>
    <row r="2083" spans="1:2" x14ac:dyDescent="0.2">
      <c r="A2083" s="12" t="s">
        <v>8219</v>
      </c>
      <c r="B2083" s="12">
        <v>30</v>
      </c>
    </row>
    <row r="2084" spans="1:2" x14ac:dyDescent="0.2">
      <c r="A2084" s="12" t="s">
        <v>8219</v>
      </c>
      <c r="B2084" s="12">
        <v>136</v>
      </c>
    </row>
    <row r="2085" spans="1:2" x14ac:dyDescent="0.2">
      <c r="A2085" s="12" t="s">
        <v>8219</v>
      </c>
      <c r="B2085" s="12">
        <v>40</v>
      </c>
    </row>
    <row r="2086" spans="1:2" x14ac:dyDescent="0.2">
      <c r="A2086" s="12" t="s">
        <v>8219</v>
      </c>
      <c r="B2086" s="12">
        <v>18</v>
      </c>
    </row>
    <row r="2087" spans="1:2" x14ac:dyDescent="0.2">
      <c r="A2087" s="12" t="s">
        <v>8219</v>
      </c>
      <c r="B2087" s="12">
        <v>39</v>
      </c>
    </row>
    <row r="2088" spans="1:2" x14ac:dyDescent="0.2">
      <c r="A2088" s="12" t="s">
        <v>8219</v>
      </c>
      <c r="B2088" s="12">
        <v>21</v>
      </c>
    </row>
    <row r="2089" spans="1:2" x14ac:dyDescent="0.2">
      <c r="A2089" s="12" t="s">
        <v>8219</v>
      </c>
      <c r="B2089" s="12">
        <v>30</v>
      </c>
    </row>
    <row r="2090" spans="1:2" x14ac:dyDescent="0.2">
      <c r="A2090" s="12" t="s">
        <v>8219</v>
      </c>
      <c r="B2090" s="12">
        <v>27</v>
      </c>
    </row>
    <row r="2091" spans="1:2" x14ac:dyDescent="0.2">
      <c r="A2091" s="12" t="s">
        <v>8219</v>
      </c>
      <c r="B2091" s="12">
        <v>35</v>
      </c>
    </row>
    <row r="2092" spans="1:2" x14ac:dyDescent="0.2">
      <c r="A2092" s="12" t="s">
        <v>8219</v>
      </c>
      <c r="B2092" s="12">
        <v>13</v>
      </c>
    </row>
    <row r="2093" spans="1:2" x14ac:dyDescent="0.2">
      <c r="A2093" s="12" t="s">
        <v>8219</v>
      </c>
      <c r="B2093" s="12">
        <v>23</v>
      </c>
    </row>
    <row r="2094" spans="1:2" x14ac:dyDescent="0.2">
      <c r="A2094" s="12" t="s">
        <v>8219</v>
      </c>
      <c r="B2094" s="12">
        <v>39</v>
      </c>
    </row>
    <row r="2095" spans="1:2" x14ac:dyDescent="0.2">
      <c r="A2095" s="12" t="s">
        <v>8219</v>
      </c>
      <c r="B2095" s="12">
        <v>35</v>
      </c>
    </row>
    <row r="2096" spans="1:2" x14ac:dyDescent="0.2">
      <c r="A2096" s="12" t="s">
        <v>8219</v>
      </c>
      <c r="B2096" s="12">
        <v>27</v>
      </c>
    </row>
    <row r="2097" spans="1:2" x14ac:dyDescent="0.2">
      <c r="A2097" s="12" t="s">
        <v>8219</v>
      </c>
      <c r="B2097" s="12">
        <v>21</v>
      </c>
    </row>
    <row r="2098" spans="1:2" x14ac:dyDescent="0.2">
      <c r="A2098" s="12" t="s">
        <v>8219</v>
      </c>
      <c r="B2098" s="12">
        <v>104</v>
      </c>
    </row>
    <row r="2099" spans="1:2" x14ac:dyDescent="0.2">
      <c r="A2099" s="12" t="s">
        <v>8219</v>
      </c>
      <c r="B2099" s="12">
        <v>19</v>
      </c>
    </row>
    <row r="2100" spans="1:2" x14ac:dyDescent="0.2">
      <c r="A2100" s="12" t="s">
        <v>8219</v>
      </c>
      <c r="B2100" s="12">
        <v>97</v>
      </c>
    </row>
    <row r="2101" spans="1:2" x14ac:dyDescent="0.2">
      <c r="A2101" s="12" t="s">
        <v>8219</v>
      </c>
      <c r="B2101" s="12">
        <v>27</v>
      </c>
    </row>
    <row r="2102" spans="1:2" x14ac:dyDescent="0.2">
      <c r="A2102" s="12" t="s">
        <v>8219</v>
      </c>
      <c r="B2102" s="12">
        <v>24</v>
      </c>
    </row>
    <row r="2103" spans="1:2" x14ac:dyDescent="0.2">
      <c r="A2103" s="12" t="s">
        <v>8219</v>
      </c>
      <c r="B2103" s="12">
        <v>13</v>
      </c>
    </row>
    <row r="2104" spans="1:2" x14ac:dyDescent="0.2">
      <c r="A2104" s="12" t="s">
        <v>8219</v>
      </c>
      <c r="B2104" s="12">
        <v>46</v>
      </c>
    </row>
    <row r="2105" spans="1:2" x14ac:dyDescent="0.2">
      <c r="A2105" s="12" t="s">
        <v>8219</v>
      </c>
      <c r="B2105" s="12">
        <v>4</v>
      </c>
    </row>
    <row r="2106" spans="1:2" x14ac:dyDescent="0.2">
      <c r="A2106" s="12" t="s">
        <v>8219</v>
      </c>
      <c r="B2106" s="12">
        <v>40</v>
      </c>
    </row>
    <row r="2107" spans="1:2" x14ac:dyDescent="0.2">
      <c r="A2107" s="12" t="s">
        <v>8219</v>
      </c>
      <c r="B2107" s="12">
        <v>44</v>
      </c>
    </row>
    <row r="2108" spans="1:2" x14ac:dyDescent="0.2">
      <c r="A2108" s="12" t="s">
        <v>8219</v>
      </c>
      <c r="B2108" s="12">
        <v>35</v>
      </c>
    </row>
    <row r="2109" spans="1:2" x14ac:dyDescent="0.2">
      <c r="A2109" s="12" t="s">
        <v>8219</v>
      </c>
      <c r="B2109" s="12">
        <v>63</v>
      </c>
    </row>
    <row r="2110" spans="1:2" x14ac:dyDescent="0.2">
      <c r="A2110" s="12" t="s">
        <v>8219</v>
      </c>
      <c r="B2110" s="12">
        <v>89</v>
      </c>
    </row>
    <row r="2111" spans="1:2" x14ac:dyDescent="0.2">
      <c r="A2111" s="12" t="s">
        <v>8219</v>
      </c>
      <c r="B2111" s="12">
        <v>15</v>
      </c>
    </row>
    <row r="2112" spans="1:2" x14ac:dyDescent="0.2">
      <c r="A2112" s="12" t="s">
        <v>8219</v>
      </c>
      <c r="B2112" s="12">
        <v>46</v>
      </c>
    </row>
    <row r="2113" spans="1:2" x14ac:dyDescent="0.2">
      <c r="A2113" s="12" t="s">
        <v>8219</v>
      </c>
      <c r="B2113" s="12">
        <v>33</v>
      </c>
    </row>
    <row r="2114" spans="1:2" x14ac:dyDescent="0.2">
      <c r="A2114" s="12" t="s">
        <v>8219</v>
      </c>
      <c r="B2114" s="12">
        <v>52</v>
      </c>
    </row>
    <row r="2115" spans="1:2" x14ac:dyDescent="0.2">
      <c r="A2115" s="12" t="s">
        <v>8219</v>
      </c>
      <c r="B2115" s="12">
        <v>7</v>
      </c>
    </row>
    <row r="2116" spans="1:2" x14ac:dyDescent="0.2">
      <c r="A2116" s="12" t="s">
        <v>8219</v>
      </c>
      <c r="B2116" s="12">
        <v>28</v>
      </c>
    </row>
    <row r="2117" spans="1:2" x14ac:dyDescent="0.2">
      <c r="A2117" s="12" t="s">
        <v>8219</v>
      </c>
      <c r="B2117" s="12">
        <v>11</v>
      </c>
    </row>
    <row r="2118" spans="1:2" x14ac:dyDescent="0.2">
      <c r="A2118" s="12" t="s">
        <v>8219</v>
      </c>
      <c r="B2118" s="12">
        <v>15</v>
      </c>
    </row>
    <row r="2119" spans="1:2" x14ac:dyDescent="0.2">
      <c r="A2119" s="12" t="s">
        <v>8219</v>
      </c>
      <c r="B2119" s="12">
        <v>30</v>
      </c>
    </row>
    <row r="2120" spans="1:2" x14ac:dyDescent="0.2">
      <c r="A2120" s="12" t="s">
        <v>8219</v>
      </c>
      <c r="B2120" s="12">
        <v>27</v>
      </c>
    </row>
    <row r="2121" spans="1:2" x14ac:dyDescent="0.2">
      <c r="A2121" s="12" t="s">
        <v>8219</v>
      </c>
      <c r="B2121" s="12">
        <v>28</v>
      </c>
    </row>
    <row r="2122" spans="1:2" x14ac:dyDescent="0.2">
      <c r="A2122" s="12" t="s">
        <v>8219</v>
      </c>
      <c r="B2122" s="12">
        <v>17</v>
      </c>
    </row>
    <row r="2123" spans="1:2" x14ac:dyDescent="0.2">
      <c r="A2123" s="12" t="s">
        <v>8219</v>
      </c>
      <c r="B2123" s="12">
        <v>50</v>
      </c>
    </row>
    <row r="2124" spans="1:2" x14ac:dyDescent="0.2">
      <c r="A2124" s="12" t="s">
        <v>8219</v>
      </c>
      <c r="B2124" s="12">
        <v>26</v>
      </c>
    </row>
    <row r="2125" spans="1:2" x14ac:dyDescent="0.2">
      <c r="A2125" s="12" t="s">
        <v>8219</v>
      </c>
      <c r="B2125" s="12">
        <v>88</v>
      </c>
    </row>
    <row r="2126" spans="1:2" x14ac:dyDescent="0.2">
      <c r="A2126" s="12" t="s">
        <v>8219</v>
      </c>
      <c r="B2126" s="12">
        <v>91</v>
      </c>
    </row>
    <row r="2127" spans="1:2" x14ac:dyDescent="0.2">
      <c r="A2127" s="12" t="s">
        <v>8219</v>
      </c>
      <c r="B2127" s="12">
        <v>3</v>
      </c>
    </row>
    <row r="2128" spans="1:2" x14ac:dyDescent="0.2">
      <c r="A2128" s="12" t="s">
        <v>8219</v>
      </c>
      <c r="B2128" s="12">
        <v>28</v>
      </c>
    </row>
    <row r="2129" spans="1:2" x14ac:dyDescent="0.2">
      <c r="A2129" s="12" t="s">
        <v>8219</v>
      </c>
      <c r="B2129" s="12">
        <v>77</v>
      </c>
    </row>
    <row r="2130" spans="1:2" x14ac:dyDescent="0.2">
      <c r="A2130" s="12" t="s">
        <v>8219</v>
      </c>
      <c r="B2130" s="12">
        <v>27</v>
      </c>
    </row>
    <row r="2131" spans="1:2" x14ac:dyDescent="0.2">
      <c r="A2131" s="12" t="s">
        <v>8219</v>
      </c>
      <c r="B2131" s="12">
        <v>107</v>
      </c>
    </row>
    <row r="2132" spans="1:2" x14ac:dyDescent="0.2">
      <c r="A2132" s="12" t="s">
        <v>8219</v>
      </c>
      <c r="B2132" s="12">
        <v>96</v>
      </c>
    </row>
    <row r="2133" spans="1:2" x14ac:dyDescent="0.2">
      <c r="A2133" s="12" t="s">
        <v>8219</v>
      </c>
      <c r="B2133" s="12">
        <v>56</v>
      </c>
    </row>
    <row r="2134" spans="1:2" x14ac:dyDescent="0.2">
      <c r="A2134" s="12" t="s">
        <v>8219</v>
      </c>
      <c r="B2134" s="12">
        <v>58</v>
      </c>
    </row>
    <row r="2135" spans="1:2" x14ac:dyDescent="0.2">
      <c r="A2135" s="12" t="s">
        <v>8219</v>
      </c>
      <c r="B2135" s="12">
        <v>15</v>
      </c>
    </row>
    <row r="2136" spans="1:2" x14ac:dyDescent="0.2">
      <c r="A2136" s="12" t="s">
        <v>8219</v>
      </c>
      <c r="B2136" s="12">
        <v>20</v>
      </c>
    </row>
    <row r="2137" spans="1:2" x14ac:dyDescent="0.2">
      <c r="A2137" s="12" t="s">
        <v>8219</v>
      </c>
      <c r="B2137" s="12">
        <v>38</v>
      </c>
    </row>
    <row r="2138" spans="1:2" x14ac:dyDescent="0.2">
      <c r="A2138" s="12" t="s">
        <v>8219</v>
      </c>
      <c r="B2138" s="12">
        <v>33</v>
      </c>
    </row>
    <row r="2139" spans="1:2" x14ac:dyDescent="0.2">
      <c r="A2139" s="12" t="s">
        <v>8219</v>
      </c>
      <c r="B2139" s="12">
        <v>57</v>
      </c>
    </row>
    <row r="2140" spans="1:2" x14ac:dyDescent="0.2">
      <c r="A2140" s="12" t="s">
        <v>8219</v>
      </c>
      <c r="B2140" s="12">
        <v>25</v>
      </c>
    </row>
    <row r="2141" spans="1:2" x14ac:dyDescent="0.2">
      <c r="A2141" s="12" t="s">
        <v>8219</v>
      </c>
      <c r="B2141" s="12">
        <v>14</v>
      </c>
    </row>
    <row r="2142" spans="1:2" x14ac:dyDescent="0.2">
      <c r="A2142" s="12" t="s">
        <v>8219</v>
      </c>
      <c r="B2142" s="12">
        <v>94</v>
      </c>
    </row>
    <row r="2143" spans="1:2" x14ac:dyDescent="0.2">
      <c r="A2143" s="12" t="s">
        <v>8219</v>
      </c>
      <c r="B2143" s="12">
        <v>59</v>
      </c>
    </row>
    <row r="2144" spans="1:2" x14ac:dyDescent="0.2">
      <c r="A2144" s="12" t="s">
        <v>8219</v>
      </c>
      <c r="B2144" s="12">
        <v>36</v>
      </c>
    </row>
    <row r="2145" spans="1:2" x14ac:dyDescent="0.2">
      <c r="A2145" s="12" t="s">
        <v>8219</v>
      </c>
      <c r="B2145" s="12">
        <v>115</v>
      </c>
    </row>
    <row r="2146" spans="1:2" x14ac:dyDescent="0.2">
      <c r="A2146" s="12" t="s">
        <v>8219</v>
      </c>
      <c r="B2146" s="12">
        <v>30</v>
      </c>
    </row>
    <row r="2147" spans="1:2" x14ac:dyDescent="0.2">
      <c r="A2147" s="12" t="s">
        <v>8219</v>
      </c>
      <c r="B2147" s="12">
        <v>52</v>
      </c>
    </row>
    <row r="2148" spans="1:2" x14ac:dyDescent="0.2">
      <c r="A2148" s="12" t="s">
        <v>8219</v>
      </c>
      <c r="B2148" s="12">
        <v>27</v>
      </c>
    </row>
    <row r="2149" spans="1:2" x14ac:dyDescent="0.2">
      <c r="A2149" s="12" t="s">
        <v>8219</v>
      </c>
      <c r="B2149" s="12">
        <v>24</v>
      </c>
    </row>
    <row r="2150" spans="1:2" x14ac:dyDescent="0.2">
      <c r="A2150" s="12" t="s">
        <v>8219</v>
      </c>
      <c r="B2150" s="12">
        <v>10</v>
      </c>
    </row>
    <row r="2151" spans="1:2" x14ac:dyDescent="0.2">
      <c r="A2151" s="12" t="s">
        <v>8219</v>
      </c>
      <c r="B2151" s="12">
        <v>30</v>
      </c>
    </row>
    <row r="2152" spans="1:2" x14ac:dyDescent="0.2">
      <c r="A2152" s="12" t="s">
        <v>8219</v>
      </c>
      <c r="B2152" s="12">
        <v>71</v>
      </c>
    </row>
    <row r="2153" spans="1:2" x14ac:dyDescent="0.2">
      <c r="A2153" s="12" t="s">
        <v>8219</v>
      </c>
      <c r="B2153" s="12">
        <v>10</v>
      </c>
    </row>
    <row r="2154" spans="1:2" x14ac:dyDescent="0.2">
      <c r="A2154" s="12" t="s">
        <v>8219</v>
      </c>
      <c r="B2154" s="12">
        <v>24</v>
      </c>
    </row>
    <row r="2155" spans="1:2" x14ac:dyDescent="0.2">
      <c r="A2155" s="12" t="s">
        <v>8219</v>
      </c>
      <c r="B2155" s="12">
        <v>38</v>
      </c>
    </row>
    <row r="2156" spans="1:2" x14ac:dyDescent="0.2">
      <c r="A2156" s="12" t="s">
        <v>8219</v>
      </c>
      <c r="B2156" s="12">
        <v>26</v>
      </c>
    </row>
    <row r="2157" spans="1:2" x14ac:dyDescent="0.2">
      <c r="A2157" s="12" t="s">
        <v>8219</v>
      </c>
      <c r="B2157" s="12">
        <v>19</v>
      </c>
    </row>
    <row r="2158" spans="1:2" x14ac:dyDescent="0.2">
      <c r="A2158" s="12" t="s">
        <v>8219</v>
      </c>
      <c r="B2158" s="12">
        <v>11</v>
      </c>
    </row>
    <row r="2159" spans="1:2" x14ac:dyDescent="0.2">
      <c r="A2159" s="12" t="s">
        <v>8219</v>
      </c>
      <c r="B2159" s="12">
        <v>27</v>
      </c>
    </row>
    <row r="2160" spans="1:2" x14ac:dyDescent="0.2">
      <c r="A2160" s="12" t="s">
        <v>8219</v>
      </c>
      <c r="B2160" s="12">
        <v>34</v>
      </c>
    </row>
    <row r="2161" spans="1:2" x14ac:dyDescent="0.2">
      <c r="A2161" s="12" t="s">
        <v>8219</v>
      </c>
      <c r="B2161" s="12">
        <v>20</v>
      </c>
    </row>
    <row r="2162" spans="1:2" x14ac:dyDescent="0.2">
      <c r="A2162" s="12" t="s">
        <v>8219</v>
      </c>
      <c r="B2162" s="12">
        <v>37</v>
      </c>
    </row>
    <row r="2163" spans="1:2" x14ac:dyDescent="0.2">
      <c r="A2163" s="12" t="s">
        <v>8219</v>
      </c>
      <c r="B2163" s="12">
        <v>20</v>
      </c>
    </row>
    <row r="2164" spans="1:2" x14ac:dyDescent="0.2">
      <c r="A2164" s="12" t="s">
        <v>8219</v>
      </c>
      <c r="B2164" s="12">
        <v>10</v>
      </c>
    </row>
    <row r="2165" spans="1:2" x14ac:dyDescent="0.2">
      <c r="A2165" s="12" t="s">
        <v>8219</v>
      </c>
      <c r="B2165" s="12">
        <v>26</v>
      </c>
    </row>
    <row r="2166" spans="1:2" x14ac:dyDescent="0.2">
      <c r="A2166" s="12" t="s">
        <v>8219</v>
      </c>
      <c r="B2166" s="12">
        <v>20</v>
      </c>
    </row>
    <row r="2167" spans="1:2" x14ac:dyDescent="0.2">
      <c r="A2167" s="12" t="s">
        <v>8219</v>
      </c>
      <c r="B2167" s="12">
        <v>46</v>
      </c>
    </row>
    <row r="2168" spans="1:2" x14ac:dyDescent="0.2">
      <c r="A2168" s="12" t="s">
        <v>8219</v>
      </c>
      <c r="B2168" s="12">
        <v>76</v>
      </c>
    </row>
    <row r="2169" spans="1:2" x14ac:dyDescent="0.2">
      <c r="A2169" s="12" t="s">
        <v>8219</v>
      </c>
      <c r="B2169" s="12">
        <v>41</v>
      </c>
    </row>
    <row r="2170" spans="1:2" x14ac:dyDescent="0.2">
      <c r="A2170" s="12" t="s">
        <v>8219</v>
      </c>
      <c r="B2170" s="12">
        <v>7</v>
      </c>
    </row>
    <row r="2171" spans="1:2" x14ac:dyDescent="0.2">
      <c r="A2171" s="12" t="s">
        <v>8219</v>
      </c>
      <c r="B2171" s="12">
        <v>49</v>
      </c>
    </row>
    <row r="2172" spans="1:2" x14ac:dyDescent="0.2">
      <c r="A2172" s="12" t="s">
        <v>8219</v>
      </c>
      <c r="B2172" s="12">
        <v>26</v>
      </c>
    </row>
    <row r="2173" spans="1:2" x14ac:dyDescent="0.2">
      <c r="A2173" s="12" t="s">
        <v>8219</v>
      </c>
      <c r="B2173" s="12">
        <v>65</v>
      </c>
    </row>
    <row r="2174" spans="1:2" x14ac:dyDescent="0.2">
      <c r="A2174" s="12" t="s">
        <v>8219</v>
      </c>
      <c r="B2174" s="12">
        <v>28</v>
      </c>
    </row>
    <row r="2175" spans="1:2" x14ac:dyDescent="0.2">
      <c r="A2175" s="12" t="s">
        <v>8219</v>
      </c>
      <c r="B2175" s="12">
        <v>8</v>
      </c>
    </row>
    <row r="2176" spans="1:2" x14ac:dyDescent="0.2">
      <c r="A2176" s="12" t="s">
        <v>8219</v>
      </c>
      <c r="B2176" s="12">
        <v>3</v>
      </c>
    </row>
    <row r="2177" spans="1:2" x14ac:dyDescent="0.2">
      <c r="A2177" s="12" t="s">
        <v>8219</v>
      </c>
      <c r="B2177" s="12">
        <v>9</v>
      </c>
    </row>
    <row r="2178" spans="1:2" x14ac:dyDescent="0.2">
      <c r="A2178" s="12" t="s">
        <v>8219</v>
      </c>
      <c r="B2178" s="12">
        <v>9</v>
      </c>
    </row>
    <row r="2179" spans="1:2" x14ac:dyDescent="0.2">
      <c r="A2179" s="12" t="s">
        <v>8219</v>
      </c>
      <c r="B2179" s="12">
        <v>20</v>
      </c>
    </row>
    <row r="2180" spans="1:2" x14ac:dyDescent="0.2">
      <c r="A2180" s="12" t="s">
        <v>8219</v>
      </c>
      <c r="B2180" s="12">
        <v>57</v>
      </c>
    </row>
    <row r="2181" spans="1:2" x14ac:dyDescent="0.2">
      <c r="A2181" s="12" t="s">
        <v>8219</v>
      </c>
      <c r="B2181" s="12">
        <v>8</v>
      </c>
    </row>
    <row r="2182" spans="1:2" x14ac:dyDescent="0.2">
      <c r="A2182" s="12" t="s">
        <v>8219</v>
      </c>
      <c r="B2182" s="12">
        <v>14</v>
      </c>
    </row>
    <row r="2183" spans="1:2" x14ac:dyDescent="0.2">
      <c r="A2183" s="12" t="s">
        <v>8219</v>
      </c>
      <c r="B2183" s="12">
        <v>17</v>
      </c>
    </row>
    <row r="2184" spans="1:2" x14ac:dyDescent="0.2">
      <c r="A2184" s="12" t="s">
        <v>8219</v>
      </c>
      <c r="B2184" s="12">
        <v>100</v>
      </c>
    </row>
    <row r="2185" spans="1:2" x14ac:dyDescent="0.2">
      <c r="A2185" s="12" t="s">
        <v>8219</v>
      </c>
      <c r="B2185" s="12">
        <v>32</v>
      </c>
    </row>
    <row r="2186" spans="1:2" x14ac:dyDescent="0.2">
      <c r="A2186" s="12" t="s">
        <v>8219</v>
      </c>
      <c r="B2186" s="12">
        <v>3</v>
      </c>
    </row>
  </sheetData>
  <conditionalFormatting sqref="A1:A1046647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C1:C1045992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 Data</vt:lpstr>
      <vt:lpstr>Category Pivot</vt:lpstr>
      <vt:lpstr>Sub-Category Pivot</vt:lpstr>
      <vt:lpstr>Date Pivot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2021-03-13T19:54:41Z</dcterms:modified>
</cp:coreProperties>
</file>