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F\Desktop\"/>
    </mc:Choice>
  </mc:AlternateContent>
  <xr:revisionPtr revIDLastSave="0" documentId="8_{D7785B76-F30E-4A91-BBEA-7DE6000E086A}" xr6:coauthVersionLast="45" xr6:coauthVersionMax="45" xr10:uidLastSave="{00000000-0000-0000-0000-000000000000}"/>
  <bookViews>
    <workbookView xWindow="380" yWindow="380" windowWidth="14400" windowHeight="7360" xr2:uid="{EDF8DBD1-CFCB-4445-B0FB-3639B6D52322}"/>
  </bookViews>
  <sheets>
    <sheet name="Meas.Printout" sheetId="1" r:id="rId1"/>
    <sheet name="CHINA_TELECOM" sheetId="2" r:id="rId2"/>
    <sheet name="SmarTone" sheetId="3" r:id="rId3"/>
    <sheet name="Three" sheetId="4" r:id="rId4"/>
    <sheet name="CTM" sheetId="5" r:id="rId5"/>
    <sheet name="AverageValues" sheetId="6" state="hidden" r:id="rId6"/>
    <sheet name="PeakValues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1" l="1"/>
  <c r="D47" i="1"/>
  <c r="E16" i="1"/>
  <c r="D16" i="1"/>
  <c r="E52" i="5"/>
  <c r="M51" i="5"/>
  <c r="L51" i="5"/>
  <c r="K51" i="5"/>
  <c r="J51" i="5"/>
  <c r="I51" i="5"/>
  <c r="H51" i="5"/>
  <c r="G51" i="5"/>
  <c r="M49" i="5"/>
  <c r="L49" i="5"/>
  <c r="K49" i="5"/>
  <c r="J49" i="5"/>
  <c r="I49" i="5"/>
  <c r="H49" i="5"/>
  <c r="G49" i="5"/>
  <c r="E49" i="5"/>
  <c r="M48" i="5"/>
  <c r="L48" i="5"/>
  <c r="K48" i="5"/>
  <c r="J48" i="5"/>
  <c r="I48" i="5"/>
  <c r="H48" i="5"/>
  <c r="G48" i="5"/>
  <c r="E48" i="5"/>
  <c r="E11" i="5"/>
  <c r="M10" i="5"/>
  <c r="L10" i="5"/>
  <c r="K10" i="5"/>
  <c r="J10" i="5"/>
  <c r="I10" i="5"/>
  <c r="H10" i="5"/>
  <c r="G10" i="5"/>
  <c r="M8" i="5"/>
  <c r="L8" i="5"/>
  <c r="K8" i="5"/>
  <c r="J8" i="5"/>
  <c r="I8" i="5"/>
  <c r="H8" i="5"/>
  <c r="G8" i="5"/>
  <c r="E8" i="5"/>
  <c r="M7" i="5"/>
  <c r="L7" i="5"/>
  <c r="K7" i="5"/>
  <c r="J7" i="5"/>
  <c r="I7" i="5"/>
  <c r="H7" i="5"/>
  <c r="G7" i="5"/>
  <c r="E7" i="5"/>
  <c r="E56" i="4"/>
  <c r="M55" i="4"/>
  <c r="L55" i="4"/>
  <c r="K55" i="4"/>
  <c r="J55" i="4"/>
  <c r="I55" i="4"/>
  <c r="H55" i="4"/>
  <c r="G55" i="4"/>
  <c r="M53" i="4"/>
  <c r="L53" i="4"/>
  <c r="K53" i="4"/>
  <c r="J53" i="4"/>
  <c r="I53" i="4"/>
  <c r="H53" i="4"/>
  <c r="G53" i="4"/>
  <c r="E53" i="4"/>
  <c r="M52" i="4"/>
  <c r="L52" i="4"/>
  <c r="K52" i="4"/>
  <c r="J52" i="4"/>
  <c r="I52" i="4"/>
  <c r="H52" i="4"/>
  <c r="G52" i="4"/>
  <c r="E52" i="4"/>
  <c r="M51" i="4"/>
  <c r="L51" i="4"/>
  <c r="K51" i="4"/>
  <c r="J51" i="4"/>
  <c r="I51" i="4"/>
  <c r="H51" i="4"/>
  <c r="G51" i="4"/>
  <c r="E51" i="4"/>
  <c r="M50" i="4"/>
  <c r="L50" i="4"/>
  <c r="K50" i="4"/>
  <c r="J50" i="4"/>
  <c r="I50" i="4"/>
  <c r="H50" i="4"/>
  <c r="G50" i="4"/>
  <c r="E50" i="4"/>
  <c r="E13" i="4"/>
  <c r="M12" i="4"/>
  <c r="L12" i="4"/>
  <c r="K12" i="4"/>
  <c r="J12" i="4"/>
  <c r="I12" i="4"/>
  <c r="H12" i="4"/>
  <c r="G12" i="4"/>
  <c r="M10" i="4"/>
  <c r="L10" i="4"/>
  <c r="K10" i="4"/>
  <c r="J10" i="4"/>
  <c r="I10" i="4"/>
  <c r="H10" i="4"/>
  <c r="G10" i="4"/>
  <c r="E10" i="4"/>
  <c r="M9" i="4"/>
  <c r="L9" i="4"/>
  <c r="K9" i="4"/>
  <c r="J9" i="4"/>
  <c r="I9" i="4"/>
  <c r="H9" i="4"/>
  <c r="G9" i="4"/>
  <c r="E9" i="4"/>
  <c r="M8" i="4"/>
  <c r="L8" i="4"/>
  <c r="K8" i="4"/>
  <c r="J8" i="4"/>
  <c r="I8" i="4"/>
  <c r="H8" i="4"/>
  <c r="G8" i="4"/>
  <c r="E8" i="4"/>
  <c r="M7" i="4"/>
  <c r="L7" i="4"/>
  <c r="K7" i="4"/>
  <c r="J7" i="4"/>
  <c r="I7" i="4"/>
  <c r="H7" i="4"/>
  <c r="G7" i="4"/>
  <c r="E7" i="4"/>
  <c r="E52" i="3"/>
  <c r="M51" i="3"/>
  <c r="L51" i="3"/>
  <c r="K51" i="3"/>
  <c r="J51" i="3"/>
  <c r="I51" i="3"/>
  <c r="H51" i="3"/>
  <c r="G51" i="3"/>
  <c r="M49" i="3"/>
  <c r="L49" i="3"/>
  <c r="K49" i="3"/>
  <c r="J49" i="3"/>
  <c r="I49" i="3"/>
  <c r="H49" i="3"/>
  <c r="G49" i="3"/>
  <c r="E49" i="3"/>
  <c r="M48" i="3"/>
  <c r="L48" i="3"/>
  <c r="K48" i="3"/>
  <c r="J48" i="3"/>
  <c r="I48" i="3"/>
  <c r="H48" i="3"/>
  <c r="G48" i="3"/>
  <c r="E48" i="3"/>
  <c r="E11" i="3"/>
  <c r="M10" i="3"/>
  <c r="L10" i="3"/>
  <c r="K10" i="3"/>
  <c r="J10" i="3"/>
  <c r="I10" i="3"/>
  <c r="H10" i="3"/>
  <c r="G10" i="3"/>
  <c r="M8" i="3"/>
  <c r="L8" i="3"/>
  <c r="K8" i="3"/>
  <c r="J8" i="3"/>
  <c r="I8" i="3"/>
  <c r="H8" i="3"/>
  <c r="G8" i="3"/>
  <c r="E8" i="3"/>
  <c r="M7" i="3"/>
  <c r="L7" i="3"/>
  <c r="K7" i="3"/>
  <c r="J7" i="3"/>
  <c r="I7" i="3"/>
  <c r="H7" i="3"/>
  <c r="G7" i="3"/>
  <c r="E7" i="3"/>
  <c r="E56" i="2"/>
  <c r="M55" i="2"/>
  <c r="L55" i="2"/>
  <c r="K55" i="2"/>
  <c r="J55" i="2"/>
  <c r="I55" i="2"/>
  <c r="H55" i="2"/>
  <c r="G55" i="2"/>
  <c r="M53" i="2"/>
  <c r="L53" i="2"/>
  <c r="K53" i="2"/>
  <c r="J53" i="2"/>
  <c r="I53" i="2"/>
  <c r="H53" i="2"/>
  <c r="G53" i="2"/>
  <c r="E53" i="2"/>
  <c r="M52" i="2"/>
  <c r="L52" i="2"/>
  <c r="K52" i="2"/>
  <c r="J52" i="2"/>
  <c r="I52" i="2"/>
  <c r="H52" i="2"/>
  <c r="G52" i="2"/>
  <c r="E52" i="2"/>
  <c r="M51" i="2"/>
  <c r="L51" i="2"/>
  <c r="K51" i="2"/>
  <c r="J51" i="2"/>
  <c r="I51" i="2"/>
  <c r="H51" i="2"/>
  <c r="G51" i="2"/>
  <c r="E51" i="2"/>
  <c r="M50" i="2"/>
  <c r="L50" i="2"/>
  <c r="K50" i="2"/>
  <c r="J50" i="2"/>
  <c r="I50" i="2"/>
  <c r="H50" i="2"/>
  <c r="G50" i="2"/>
  <c r="E50" i="2"/>
  <c r="E13" i="2"/>
  <c r="M12" i="2"/>
  <c r="L12" i="2"/>
  <c r="K12" i="2"/>
  <c r="J12" i="2"/>
  <c r="I12" i="2"/>
  <c r="H12" i="2"/>
  <c r="G12" i="2"/>
  <c r="M10" i="2"/>
  <c r="L10" i="2"/>
  <c r="K10" i="2"/>
  <c r="J10" i="2"/>
  <c r="I10" i="2"/>
  <c r="H10" i="2"/>
  <c r="G10" i="2"/>
  <c r="E10" i="2"/>
  <c r="M9" i="2"/>
  <c r="L9" i="2"/>
  <c r="K9" i="2"/>
  <c r="J9" i="2"/>
  <c r="I9" i="2"/>
  <c r="H9" i="2"/>
  <c r="G9" i="2"/>
  <c r="E9" i="2"/>
  <c r="M8" i="2"/>
  <c r="L8" i="2"/>
  <c r="K8" i="2"/>
  <c r="J8" i="2"/>
  <c r="I8" i="2"/>
  <c r="H8" i="2"/>
  <c r="G8" i="2"/>
  <c r="E8" i="2"/>
  <c r="M7" i="2"/>
  <c r="L7" i="2"/>
  <c r="K7" i="2"/>
  <c r="J7" i="2"/>
  <c r="I7" i="2"/>
  <c r="H7" i="2"/>
  <c r="G7" i="2"/>
  <c r="E7" i="2"/>
</calcChain>
</file>

<file path=xl/sharedStrings.xml><?xml version="1.0" encoding="utf-8"?>
<sst xmlns="http://schemas.openxmlformats.org/spreadsheetml/2006/main" count="435" uniqueCount="67">
  <si>
    <t>Printout for Measurement</t>
  </si>
  <si>
    <t>CHINA_mob</t>
  </si>
  <si>
    <t xml:space="preserve">on 8/4/2020 </t>
  </si>
  <si>
    <t>(Averaging over a range of minutes)</t>
  </si>
  <si>
    <t>Measurement from 7:12:58 PM until 7:14:11 PM    (Loop Count: 1)</t>
  </si>
  <si>
    <t>CHINA_TELECOM</t>
  </si>
  <si>
    <t>Packet: CHINA_TELECOM</t>
  </si>
  <si>
    <t>Average Values</t>
  </si>
  <si>
    <t>Frequency</t>
  </si>
  <si>
    <t>[MHz]</t>
  </si>
  <si>
    <t>Field Strength E</t>
  </si>
  <si>
    <t>[V/m]</t>
  </si>
  <si>
    <t>Field Level</t>
  </si>
  <si>
    <t>[dBµV/m]</t>
  </si>
  <si>
    <t>Limit L</t>
  </si>
  <si>
    <t>Exposure Ratio ER</t>
  </si>
  <si>
    <t>E² / L²</t>
  </si>
  <si>
    <t>ER * 100</t>
  </si>
  <si>
    <t>[%]</t>
  </si>
  <si>
    <t>ER * 1000</t>
  </si>
  <si>
    <t>[‰]</t>
  </si>
  <si>
    <t>ER * 1000000</t>
  </si>
  <si>
    <t>[ppm]</t>
  </si>
  <si>
    <t>Power Density</t>
  </si>
  <si>
    <t>[W/m²]</t>
  </si>
  <si>
    <t>[µW/m²]</t>
  </si>
  <si>
    <t>[µW/cm²]</t>
  </si>
  <si>
    <t>Polarisation:</t>
  </si>
  <si>
    <t>Tri-axis probe</t>
  </si>
  <si>
    <t>Antenna:</t>
  </si>
  <si>
    <t>Cable:</t>
  </si>
  <si>
    <t>0m Cable</t>
  </si>
  <si>
    <t>Trace Mode / Detector:</t>
  </si>
  <si>
    <t>Max Hold / RMS</t>
  </si>
  <si>
    <t>Res BW / Video BW:</t>
  </si>
  <si>
    <t xml:space="preserve">100 kHz / Auto / </t>
  </si>
  <si>
    <t>Ref Level:</t>
  </si>
  <si>
    <t>97 dBµV</t>
  </si>
  <si>
    <t>Dwell time:</t>
  </si>
  <si>
    <t>100 ms</t>
  </si>
  <si>
    <t>Channel Power:</t>
  </si>
  <si>
    <t>BW = 2.48 MHz</t>
  </si>
  <si>
    <t>Extrapolation factor:</t>
  </si>
  <si>
    <t>0 dB</t>
  </si>
  <si>
    <t>Threshold:</t>
  </si>
  <si>
    <t>30 dB Relative to max. level</t>
  </si>
  <si>
    <t>Limit Line:</t>
  </si>
  <si>
    <t>BGVB11_Eeff_E1GE6</t>
  </si>
  <si>
    <t>Total Exposure Ratios</t>
  </si>
  <si>
    <t>Total Field Strength (RMS)</t>
  </si>
  <si>
    <t>V/m</t>
  </si>
  <si>
    <t>Max. Single Value:</t>
  </si>
  <si>
    <t>Peak Values</t>
  </si>
  <si>
    <t>SmarTone</t>
  </si>
  <si>
    <t>Packet: SmarTone</t>
  </si>
  <si>
    <t>BW = 5 MHz</t>
  </si>
  <si>
    <t>Three</t>
  </si>
  <si>
    <t>Packet: Three</t>
  </si>
  <si>
    <t>CTM</t>
  </si>
  <si>
    <t>Packet: CTM</t>
  </si>
  <si>
    <t>All Packets - Average</t>
  </si>
  <si>
    <t>Packet</t>
  </si>
  <si>
    <t>Total Field (RMS) [V/m]</t>
  </si>
  <si>
    <t>Total ER * 1000 [‰]</t>
  </si>
  <si>
    <t>Sum</t>
  </si>
  <si>
    <t>Tri-axis probe - R&amp;S SerNo 101681    RSEMF26-4117-101681</t>
  </si>
  <si>
    <t>All Packets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</si>
</sst>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0"/>
  </numFmts>
  <fonts count="3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0" xfId="0" applyNumberFormat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0" xfId="0" applyBorder="1" applyAlignment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Packets -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Meas.Printout!$B$11:$B$14</c:f>
              <c:strCache>
                <c:ptCount val="4"/>
                <c:pt idx="0">
                  <c:v>CHINA_TELECOM</c:v>
                </c:pt>
                <c:pt idx="1">
                  <c:v>SmarTone</c:v>
                </c:pt>
                <c:pt idx="2">
                  <c:v>Three</c:v>
                </c:pt>
                <c:pt idx="3">
                  <c:v>CTM</c:v>
                </c:pt>
              </c:strCache>
            </c:strRef>
          </c:cat>
          <c:val>
            <c:numRef>
              <c:f>Meas.Printout!$E$11:$E$14</c:f>
              <c:numCache>
                <c:formatCode>#0.0000</c:formatCode>
                <c:ptCount val="4"/>
                <c:pt idx="0">
                  <c:v>1.5590895651471391E-4</c:v>
                </c:pt>
                <c:pt idx="1">
                  <c:v>2.2707411664051915E-5</c:v>
                </c:pt>
                <c:pt idx="2">
                  <c:v>1.4179872257905993E-4</c:v>
                </c:pt>
                <c:pt idx="3">
                  <c:v>1.9685319919608863E-5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D-4B1D-ACD2-0C6BB7551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82328"/>
        <c:axId val="332183288"/>
      </c:barChart>
      <c:catAx>
        <c:axId val="33218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83288"/>
        <c:crosses val="autoZero"/>
        <c:auto val="1"/>
        <c:lblAlgn val="ctr"/>
        <c:lblOffset val="100"/>
        <c:noMultiLvlLbl val="0"/>
      </c:catAx>
      <c:valAx>
        <c:axId val="332183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 [‰]</a:t>
                </a:r>
              </a:p>
            </c:rich>
          </c:tx>
          <c:overlay val="0"/>
        </c:title>
        <c:numFmt formatCode="#0.0000" sourceLinked="1"/>
        <c:majorTickMark val="out"/>
        <c:minorTickMark val="none"/>
        <c:tickLblPos val="nextTo"/>
        <c:crossAx val="3321823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 Values: CTM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PeakValues!$A$91:$A$92</c:f>
              <c:numCache>
                <c:formatCode>General</c:formatCode>
                <c:ptCount val="2"/>
                <c:pt idx="0">
                  <c:v>1977.5</c:v>
                </c:pt>
                <c:pt idx="1">
                  <c:v>2167.5</c:v>
                </c:pt>
              </c:numCache>
            </c:numRef>
          </c:cat>
          <c:val>
            <c:numRef>
              <c:f>PeakValues!$B$91:$B$92</c:f>
              <c:numCache>
                <c:formatCode>General</c:formatCode>
                <c:ptCount val="2"/>
                <c:pt idx="0">
                  <c:v>1.2002648306000001E-2</c:v>
                </c:pt>
                <c:pt idx="1">
                  <c:v>1.50130234E-2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A-495A-83CA-50127ADB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82968"/>
        <c:axId val="332181048"/>
      </c:barChart>
      <c:catAx>
        <c:axId val="33218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/ MHz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81048"/>
        <c:crosses val="autoZero"/>
        <c:auto val="1"/>
        <c:lblAlgn val="ctr"/>
        <c:lblOffset val="100"/>
        <c:noMultiLvlLbl val="0"/>
      </c:catAx>
      <c:valAx>
        <c:axId val="332181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Str. [V/m]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829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Packets - Peak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Meas.Printout!$B$42:$B$45</c:f>
              <c:strCache>
                <c:ptCount val="4"/>
                <c:pt idx="0">
                  <c:v>CHINA_TELECOM</c:v>
                </c:pt>
                <c:pt idx="1">
                  <c:v>SmarTone</c:v>
                </c:pt>
                <c:pt idx="2">
                  <c:v>Three</c:v>
                </c:pt>
                <c:pt idx="3">
                  <c:v>CTM</c:v>
                </c:pt>
              </c:strCache>
            </c:strRef>
          </c:cat>
          <c:val>
            <c:numRef>
              <c:f>Meas.Printout!$E$42:$E$45</c:f>
              <c:numCache>
                <c:formatCode>#0.0000</c:formatCode>
                <c:ptCount val="4"/>
                <c:pt idx="0">
                  <c:v>1.5590895651471391E-4</c:v>
                </c:pt>
                <c:pt idx="1">
                  <c:v>2.2707411664051915E-5</c:v>
                </c:pt>
                <c:pt idx="2">
                  <c:v>1.4179872257905993E-4</c:v>
                </c:pt>
                <c:pt idx="3">
                  <c:v>1.9685319919608863E-5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0-4037-9619-C34E3DBB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87128"/>
        <c:axId val="332188088"/>
      </c:barChart>
      <c:catAx>
        <c:axId val="33218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88088"/>
        <c:crosses val="autoZero"/>
        <c:auto val="1"/>
        <c:lblAlgn val="ctr"/>
        <c:lblOffset val="100"/>
        <c:noMultiLvlLbl val="0"/>
      </c:catAx>
      <c:valAx>
        <c:axId val="332188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 [‰]</a:t>
                </a:r>
              </a:p>
            </c:rich>
          </c:tx>
          <c:overlay val="0"/>
        </c:title>
        <c:numFmt formatCode="#0.0000" sourceLinked="1"/>
        <c:majorTickMark val="out"/>
        <c:minorTickMark val="none"/>
        <c:tickLblPos val="nextTo"/>
        <c:crossAx val="332187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Values: CHINA_TELECOM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AverageValues!$A$1:$A$4</c:f>
              <c:numCache>
                <c:formatCode>General</c:formatCode>
                <c:ptCount val="4"/>
                <c:pt idx="0">
                  <c:v>825.495</c:v>
                </c:pt>
                <c:pt idx="1">
                  <c:v>832.875</c:v>
                </c:pt>
                <c:pt idx="2">
                  <c:v>870.495</c:v>
                </c:pt>
                <c:pt idx="3">
                  <c:v>877.875</c:v>
                </c:pt>
              </c:numCache>
            </c:numRef>
          </c:cat>
          <c:val>
            <c:numRef>
              <c:f>AverageValues!$B$1:$B$4</c:f>
              <c:numCache>
                <c:formatCode>General</c:formatCode>
                <c:ptCount val="4"/>
                <c:pt idx="0">
                  <c:v>1.3931706241E-2</c:v>
                </c:pt>
                <c:pt idx="1">
                  <c:v>1.4257188015E-2</c:v>
                </c:pt>
                <c:pt idx="2">
                  <c:v>1.8486532949999999E-2</c:v>
                </c:pt>
                <c:pt idx="3">
                  <c:v>2.2906632598999999E-2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B-4E25-B38B-0710D009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76112"/>
        <c:axId val="482776432"/>
      </c:barChart>
      <c:catAx>
        <c:axId val="48277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/ MHz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76432"/>
        <c:crosses val="autoZero"/>
        <c:auto val="1"/>
        <c:lblAlgn val="ctr"/>
        <c:lblOffset val="100"/>
        <c:noMultiLvlLbl val="0"/>
      </c:catAx>
      <c:valAx>
        <c:axId val="48277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Str. [V/m]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761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 Values: CHINA_TELECOM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PeakValues!$A$1:$A$4</c:f>
              <c:numCache>
                <c:formatCode>General</c:formatCode>
                <c:ptCount val="4"/>
                <c:pt idx="0">
                  <c:v>825.495</c:v>
                </c:pt>
                <c:pt idx="1">
                  <c:v>832.875</c:v>
                </c:pt>
                <c:pt idx="2">
                  <c:v>870.495</c:v>
                </c:pt>
                <c:pt idx="3">
                  <c:v>877.875</c:v>
                </c:pt>
              </c:numCache>
            </c:numRef>
          </c:cat>
          <c:val>
            <c:numRef>
              <c:f>PeakValues!$B$1:$B$4</c:f>
              <c:numCache>
                <c:formatCode>General</c:formatCode>
                <c:ptCount val="4"/>
                <c:pt idx="0">
                  <c:v>1.3931706241E-2</c:v>
                </c:pt>
                <c:pt idx="1">
                  <c:v>1.4257188015E-2</c:v>
                </c:pt>
                <c:pt idx="2">
                  <c:v>1.8486532949999999E-2</c:v>
                </c:pt>
                <c:pt idx="3">
                  <c:v>2.2906632598999999E-2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4-4D32-90F3-DF29C659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166896"/>
        <c:axId val="457134448"/>
      </c:barChart>
      <c:catAx>
        <c:axId val="45716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/ MHz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34448"/>
        <c:crosses val="autoZero"/>
        <c:auto val="1"/>
        <c:lblAlgn val="ctr"/>
        <c:lblOffset val="100"/>
        <c:noMultiLvlLbl val="0"/>
      </c:catAx>
      <c:valAx>
        <c:axId val="45713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Str. [V/m]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66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Values: SmarTone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AverageValues!$A$31:$A$32</c:f>
              <c:numCache>
                <c:formatCode>General</c:formatCode>
                <c:ptCount val="2"/>
                <c:pt idx="0">
                  <c:v>1935</c:v>
                </c:pt>
                <c:pt idx="1">
                  <c:v>2125</c:v>
                </c:pt>
              </c:numCache>
            </c:numRef>
          </c:cat>
          <c:val>
            <c:numRef>
              <c:f>AverageValues!$B$31:$B$32</c:f>
              <c:numCache>
                <c:formatCode>General</c:formatCode>
                <c:ptCount val="2"/>
                <c:pt idx="0">
                  <c:v>1.2058211952000001E-2</c:v>
                </c:pt>
                <c:pt idx="1">
                  <c:v>1.6666704215000001E-2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6-4BE8-BF63-65D069A8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831920"/>
        <c:axId val="495830320"/>
      </c:barChart>
      <c:catAx>
        <c:axId val="49583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/ MHz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30320"/>
        <c:crosses val="autoZero"/>
        <c:auto val="1"/>
        <c:lblAlgn val="ctr"/>
        <c:lblOffset val="100"/>
        <c:noMultiLvlLbl val="0"/>
      </c:catAx>
      <c:valAx>
        <c:axId val="49583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Str. [V/m]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319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 Values: SmarTone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PeakValues!$A$31:$A$32</c:f>
              <c:numCache>
                <c:formatCode>General</c:formatCode>
                <c:ptCount val="2"/>
                <c:pt idx="0">
                  <c:v>1935</c:v>
                </c:pt>
                <c:pt idx="1">
                  <c:v>2125</c:v>
                </c:pt>
              </c:numCache>
            </c:numRef>
          </c:cat>
          <c:val>
            <c:numRef>
              <c:f>PeakValues!$B$31:$B$32</c:f>
              <c:numCache>
                <c:formatCode>General</c:formatCode>
                <c:ptCount val="2"/>
                <c:pt idx="0">
                  <c:v>1.2058211952000001E-2</c:v>
                </c:pt>
                <c:pt idx="1">
                  <c:v>1.6666704215000001E-2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D-439C-A4D2-923876A5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829680"/>
        <c:axId val="495832240"/>
      </c:barChart>
      <c:catAx>
        <c:axId val="49582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/ MHz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32240"/>
        <c:crosses val="autoZero"/>
        <c:auto val="1"/>
        <c:lblAlgn val="ctr"/>
        <c:lblOffset val="100"/>
        <c:noMultiLvlLbl val="0"/>
      </c:catAx>
      <c:valAx>
        <c:axId val="49583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Str. [V/m]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29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Values: Three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AverageValues!$A$61:$A$64</c:f>
              <c:numCache>
                <c:formatCode>General</c:formatCode>
                <c:ptCount val="4"/>
                <c:pt idx="0">
                  <c:v>912.4</c:v>
                </c:pt>
                <c:pt idx="1">
                  <c:v>957.4</c:v>
                </c:pt>
                <c:pt idx="2">
                  <c:v>1957.5</c:v>
                </c:pt>
                <c:pt idx="3">
                  <c:v>2147.5</c:v>
                </c:pt>
              </c:numCache>
            </c:numRef>
          </c:cat>
          <c:val>
            <c:numRef>
              <c:f>AverageValues!$B$61:$B$64</c:f>
              <c:numCache>
                <c:formatCode>General</c:formatCode>
                <c:ptCount val="4"/>
                <c:pt idx="0">
                  <c:v>1.7419070306000001E-2</c:v>
                </c:pt>
                <c:pt idx="1">
                  <c:v>2.5966968917999999E-2</c:v>
                </c:pt>
                <c:pt idx="2">
                  <c:v>1.5143279306E-2</c:v>
                </c:pt>
                <c:pt idx="3">
                  <c:v>1.9105766704999999E-2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2-417C-9A57-414D7314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77848"/>
        <c:axId val="332177208"/>
      </c:barChart>
      <c:catAx>
        <c:axId val="33217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/ MHz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77208"/>
        <c:crosses val="autoZero"/>
        <c:auto val="1"/>
        <c:lblAlgn val="ctr"/>
        <c:lblOffset val="100"/>
        <c:noMultiLvlLbl val="0"/>
      </c:catAx>
      <c:valAx>
        <c:axId val="33217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Str. [V/m]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778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 Values: Three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PeakValues!$A$61:$A$64</c:f>
              <c:numCache>
                <c:formatCode>General</c:formatCode>
                <c:ptCount val="4"/>
                <c:pt idx="0">
                  <c:v>912.4</c:v>
                </c:pt>
                <c:pt idx="1">
                  <c:v>957.4</c:v>
                </c:pt>
                <c:pt idx="2">
                  <c:v>1957.5</c:v>
                </c:pt>
                <c:pt idx="3">
                  <c:v>2147.5</c:v>
                </c:pt>
              </c:numCache>
            </c:numRef>
          </c:cat>
          <c:val>
            <c:numRef>
              <c:f>PeakValues!$B$61:$B$64</c:f>
              <c:numCache>
                <c:formatCode>General</c:formatCode>
                <c:ptCount val="4"/>
                <c:pt idx="0">
                  <c:v>1.7419070306000001E-2</c:v>
                </c:pt>
                <c:pt idx="1">
                  <c:v>2.5966968917999999E-2</c:v>
                </c:pt>
                <c:pt idx="2">
                  <c:v>1.5143279306E-2</c:v>
                </c:pt>
                <c:pt idx="3">
                  <c:v>1.9105766704999999E-2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F-4CD6-B39D-94CFA91E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75608"/>
        <c:axId val="332174648"/>
      </c:barChart>
      <c:catAx>
        <c:axId val="33217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/ MHz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74648"/>
        <c:crosses val="autoZero"/>
        <c:auto val="1"/>
        <c:lblAlgn val="ctr"/>
        <c:lblOffset val="100"/>
        <c:noMultiLvlLbl val="0"/>
      </c:catAx>
      <c:valAx>
        <c:axId val="332174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Str. [V/m]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756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Values: CTM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AverageValues!$A$91:$A$92</c:f>
              <c:numCache>
                <c:formatCode>General</c:formatCode>
                <c:ptCount val="2"/>
                <c:pt idx="0">
                  <c:v>1977.5</c:v>
                </c:pt>
                <c:pt idx="1">
                  <c:v>2167.5</c:v>
                </c:pt>
              </c:numCache>
            </c:numRef>
          </c:cat>
          <c:val>
            <c:numRef>
              <c:f>AverageValues!$B$91:$B$92</c:f>
              <c:numCache>
                <c:formatCode>General</c:formatCode>
                <c:ptCount val="2"/>
                <c:pt idx="0">
                  <c:v>1.2002648306000001E-2</c:v>
                </c:pt>
                <c:pt idx="1">
                  <c:v>1.50130234E-2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54C-A3C1-89EDAA55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80088"/>
        <c:axId val="332180728"/>
      </c:barChart>
      <c:catAx>
        <c:axId val="33218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/ MHz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80728"/>
        <c:crosses val="autoZero"/>
        <c:auto val="1"/>
        <c:lblAlgn val="ctr"/>
        <c:lblOffset val="100"/>
        <c:noMultiLvlLbl val="0"/>
      </c:catAx>
      <c:valAx>
        <c:axId val="332180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Str. [V/m]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800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5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626BE-F4D0-408B-881E-6948953C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5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6BDA4-AB65-4F30-9AD6-23CE57910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29</xdr:row>
      <xdr:rowOff>6350</xdr:rowOff>
    </xdr:from>
    <xdr:to>
      <xdr:col>5</xdr:col>
      <xdr:colOff>736600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273EE-30BF-46DB-ACB0-809148367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73</xdr:row>
      <xdr:rowOff>6350</xdr:rowOff>
    </xdr:from>
    <xdr:to>
      <xdr:col>5</xdr:col>
      <xdr:colOff>736600</xdr:colOff>
      <xdr:row>88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811B2-8005-469F-BA10-BC741C8BE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26</xdr:row>
      <xdr:rowOff>177800</xdr:rowOff>
    </xdr:from>
    <xdr:to>
      <xdr:col>5</xdr:col>
      <xdr:colOff>736600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CFBD5-A1A5-466B-B3A6-C012D7ACD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69</xdr:row>
      <xdr:rowOff>6350</xdr:rowOff>
    </xdr:from>
    <xdr:to>
      <xdr:col>5</xdr:col>
      <xdr:colOff>736600</xdr:colOff>
      <xdr:row>84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471B-EDB2-44C1-9A7B-4C37A150F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29</xdr:row>
      <xdr:rowOff>6350</xdr:rowOff>
    </xdr:from>
    <xdr:to>
      <xdr:col>5</xdr:col>
      <xdr:colOff>736600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C2E62-30C5-4119-9C8F-3E6BD2BC5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73</xdr:row>
      <xdr:rowOff>6350</xdr:rowOff>
    </xdr:from>
    <xdr:to>
      <xdr:col>5</xdr:col>
      <xdr:colOff>736600</xdr:colOff>
      <xdr:row>88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3E293-27E5-4848-9162-E6524B23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26</xdr:row>
      <xdr:rowOff>177800</xdr:rowOff>
    </xdr:from>
    <xdr:to>
      <xdr:col>5</xdr:col>
      <xdr:colOff>736600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23496-CE53-4291-B1EF-513675D4B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69</xdr:row>
      <xdr:rowOff>6350</xdr:rowOff>
    </xdr:from>
    <xdr:to>
      <xdr:col>5</xdr:col>
      <xdr:colOff>736600</xdr:colOff>
      <xdr:row>84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300C0-7BD1-4534-9DBF-66F1B7C01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2716-ECB8-44AA-9906-AD83D21FEDE4}">
  <dimension ref="A1:G50"/>
  <sheetViews>
    <sheetView tabSelected="1" topLeftCell="A10" workbookViewId="0">
      <selection activeCell="D9" sqref="D9"/>
    </sheetView>
  </sheetViews>
  <sheetFormatPr defaultRowHeight="14.5" x14ac:dyDescent="0.35"/>
  <cols>
    <col min="1" max="1" width="6.6328125" customWidth="1"/>
    <col min="2" max="3" width="12.6328125" customWidth="1"/>
    <col min="4" max="5" width="20.6328125" customWidth="1"/>
    <col min="6" max="6" width="15.6328125" customWidth="1"/>
  </cols>
  <sheetData>
    <row r="1" spans="1:7" ht="18.5" x14ac:dyDescent="0.45">
      <c r="A1" s="1" t="s">
        <v>0</v>
      </c>
      <c r="B1" s="1"/>
      <c r="C1" s="1"/>
      <c r="D1" s="1"/>
      <c r="E1" s="1"/>
      <c r="F1" s="1"/>
      <c r="G1" s="1"/>
    </row>
    <row r="2" spans="1:7" ht="18.5" x14ac:dyDescent="0.45">
      <c r="A2" s="1" t="s">
        <v>1</v>
      </c>
      <c r="B2" s="1"/>
      <c r="C2" s="1"/>
      <c r="D2" s="1"/>
      <c r="E2" s="1"/>
      <c r="F2" s="1"/>
      <c r="G2" s="1"/>
    </row>
    <row r="3" spans="1:7" ht="18.5" x14ac:dyDescent="0.45">
      <c r="A3" s="1" t="s">
        <v>2</v>
      </c>
      <c r="B3" s="1"/>
      <c r="C3" s="1"/>
      <c r="D3" s="1"/>
      <c r="E3" s="1"/>
      <c r="F3" s="1"/>
      <c r="G3" s="1"/>
    </row>
    <row r="4" spans="1:7" ht="15.5" x14ac:dyDescent="0.35">
      <c r="A4" s="3" t="s">
        <v>3</v>
      </c>
      <c r="B4" s="3"/>
      <c r="C4" s="3"/>
      <c r="D4" s="3"/>
      <c r="E4" s="3"/>
      <c r="F4" s="3"/>
      <c r="G4" s="3"/>
    </row>
    <row r="5" spans="1:7" x14ac:dyDescent="0.35">
      <c r="A5" s="4" t="s">
        <v>4</v>
      </c>
      <c r="B5" s="4"/>
      <c r="C5" s="4"/>
      <c r="D5" s="4"/>
      <c r="E5" s="4"/>
      <c r="F5" s="4"/>
      <c r="G5" s="4"/>
    </row>
    <row r="6" spans="1:7" x14ac:dyDescent="0.35">
      <c r="A6" s="4"/>
      <c r="B6" s="4"/>
      <c r="C6" s="4"/>
      <c r="D6" s="4"/>
      <c r="E6" s="4"/>
      <c r="F6" s="4"/>
      <c r="G6" s="4"/>
    </row>
    <row r="8" spans="1:7" x14ac:dyDescent="0.35">
      <c r="A8" t="s">
        <v>60</v>
      </c>
    </row>
    <row r="10" spans="1:7" x14ac:dyDescent="0.35">
      <c r="B10" s="30" t="s">
        <v>61</v>
      </c>
      <c r="C10" s="31"/>
      <c r="D10" s="32" t="s">
        <v>62</v>
      </c>
      <c r="E10" s="32" t="s">
        <v>63</v>
      </c>
      <c r="F10" s="5"/>
    </row>
    <row r="11" spans="1:7" x14ac:dyDescent="0.35">
      <c r="B11" s="28" t="s">
        <v>5</v>
      </c>
      <c r="C11" s="29"/>
      <c r="D11" s="21">
        <v>3.5550324420707935E-2</v>
      </c>
      <c r="E11" s="21">
        <v>1.5590895651471391E-4</v>
      </c>
    </row>
    <row r="12" spans="1:7" x14ac:dyDescent="0.35">
      <c r="B12" s="28" t="s">
        <v>53</v>
      </c>
      <c r="C12" s="29"/>
      <c r="D12" s="21">
        <v>2.0571327251046649E-2</v>
      </c>
      <c r="E12" s="21">
        <v>2.2707411664051915E-5</v>
      </c>
    </row>
    <row r="13" spans="1:7" x14ac:dyDescent="0.35">
      <c r="B13" s="28" t="s">
        <v>56</v>
      </c>
      <c r="C13" s="29"/>
      <c r="D13" s="21">
        <v>3.9649170415522739E-2</v>
      </c>
      <c r="E13" s="21">
        <v>1.4179872257905993E-4</v>
      </c>
    </row>
    <row r="14" spans="1:7" x14ac:dyDescent="0.35">
      <c r="B14" s="28" t="s">
        <v>58</v>
      </c>
      <c r="C14" s="29"/>
      <c r="D14" s="21">
        <v>1.9221197620504095E-2</v>
      </c>
      <c r="E14" s="21">
        <v>1.9685319919608863E-5</v>
      </c>
    </row>
    <row r="15" spans="1:7" x14ac:dyDescent="0.35">
      <c r="B15" s="28"/>
      <c r="C15" s="29"/>
      <c r="D15" s="21"/>
      <c r="E15" s="21"/>
    </row>
    <row r="16" spans="1:7" x14ac:dyDescent="0.35">
      <c r="B16" s="33" t="s">
        <v>64</v>
      </c>
      <c r="C16" s="34"/>
      <c r="D16" s="22">
        <f>SQRT(SUMSQ(D11:D14))</f>
        <v>6.0237166466334327E-2</v>
      </c>
      <c r="E16" s="22">
        <f>SUM(E11:E14)</f>
        <v>3.4010041067743458E-4</v>
      </c>
    </row>
    <row r="18" spans="2:4" x14ac:dyDescent="0.35">
      <c r="B18" t="s">
        <v>46</v>
      </c>
      <c r="D18" t="s">
        <v>47</v>
      </c>
    </row>
    <row r="19" spans="2:4" x14ac:dyDescent="0.35">
      <c r="B19" t="s">
        <v>29</v>
      </c>
      <c r="D19" t="s">
        <v>65</v>
      </c>
    </row>
    <row r="39" spans="1:6" x14ac:dyDescent="0.35">
      <c r="A39" t="s">
        <v>66</v>
      </c>
    </row>
    <row r="41" spans="1:6" x14ac:dyDescent="0.35">
      <c r="B41" s="30" t="s">
        <v>61</v>
      </c>
      <c r="C41" s="31"/>
      <c r="D41" s="32" t="s">
        <v>62</v>
      </c>
      <c r="E41" s="32" t="s">
        <v>63</v>
      </c>
      <c r="F41" s="5"/>
    </row>
    <row r="42" spans="1:6" x14ac:dyDescent="0.35">
      <c r="B42" s="28" t="s">
        <v>5</v>
      </c>
      <c r="C42" s="29"/>
      <c r="D42" s="21">
        <v>3.5550324420707935E-2</v>
      </c>
      <c r="E42" s="21">
        <v>1.5590895651471391E-4</v>
      </c>
    </row>
    <row r="43" spans="1:6" x14ac:dyDescent="0.35">
      <c r="B43" s="28" t="s">
        <v>53</v>
      </c>
      <c r="C43" s="29"/>
      <c r="D43" s="21">
        <v>2.0571327251046649E-2</v>
      </c>
      <c r="E43" s="21">
        <v>2.2707411664051915E-5</v>
      </c>
    </row>
    <row r="44" spans="1:6" x14ac:dyDescent="0.35">
      <c r="B44" s="28" t="s">
        <v>56</v>
      </c>
      <c r="C44" s="29"/>
      <c r="D44" s="21">
        <v>3.9649170415522739E-2</v>
      </c>
      <c r="E44" s="21">
        <v>1.4179872257905993E-4</v>
      </c>
    </row>
    <row r="45" spans="1:6" x14ac:dyDescent="0.35">
      <c r="B45" s="28" t="s">
        <v>58</v>
      </c>
      <c r="C45" s="29"/>
      <c r="D45" s="21">
        <v>1.9221197620504095E-2</v>
      </c>
      <c r="E45" s="21">
        <v>1.9685319919608863E-5</v>
      </c>
    </row>
    <row r="46" spans="1:6" x14ac:dyDescent="0.35">
      <c r="B46" s="28"/>
      <c r="C46" s="29"/>
      <c r="D46" s="21"/>
      <c r="E46" s="21"/>
    </row>
    <row r="47" spans="1:6" x14ac:dyDescent="0.35">
      <c r="B47" s="33" t="s">
        <v>64</v>
      </c>
      <c r="C47" s="34"/>
      <c r="D47" s="22">
        <f>SQRT(SUMSQ(D42:D45))</f>
        <v>6.0237166466334327E-2</v>
      </c>
      <c r="E47" s="22">
        <f>SUM(E42:E45)</f>
        <v>3.4010041067743458E-4</v>
      </c>
    </row>
    <row r="49" spans="2:4" x14ac:dyDescent="0.35">
      <c r="B49" t="s">
        <v>46</v>
      </c>
      <c r="D49" t="s">
        <v>47</v>
      </c>
    </row>
    <row r="50" spans="2:4" x14ac:dyDescent="0.35">
      <c r="B50" t="s">
        <v>29</v>
      </c>
      <c r="D50" t="s">
        <v>65</v>
      </c>
    </row>
  </sheetData>
  <mergeCells count="14">
    <mergeCell ref="B46:C46"/>
    <mergeCell ref="B47:C47"/>
    <mergeCell ref="B16:C16"/>
    <mergeCell ref="B41:C41"/>
    <mergeCell ref="B42:C42"/>
    <mergeCell ref="B43:C43"/>
    <mergeCell ref="B44:C44"/>
    <mergeCell ref="B45:C45"/>
    <mergeCell ref="B10:C10"/>
    <mergeCell ref="B11:C11"/>
    <mergeCell ref="B12:C12"/>
    <mergeCell ref="B13:C13"/>
    <mergeCell ref="B14:C14"/>
    <mergeCell ref="B15:C1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4953-D9F5-43F5-93DD-6AAE5871CC89}">
  <dimension ref="A2:M74"/>
  <sheetViews>
    <sheetView workbookViewId="0"/>
  </sheetViews>
  <sheetFormatPr defaultRowHeight="14.5" x14ac:dyDescent="0.35"/>
  <cols>
    <col min="1" max="1" width="6.6328125" customWidth="1"/>
    <col min="2" max="2" width="12.6328125" hidden="1" customWidth="1"/>
    <col min="3" max="6" width="14.6328125" customWidth="1"/>
    <col min="7" max="7" width="16.6328125" customWidth="1"/>
    <col min="8" max="8" width="14.6328125" hidden="1" customWidth="1"/>
    <col min="9" max="9" width="14.6328125" customWidth="1"/>
    <col min="10" max="12" width="14.6328125" hidden="1" customWidth="1"/>
    <col min="13" max="13" width="14.6328125" customWidth="1"/>
  </cols>
  <sheetData>
    <row r="2" spans="1:13" ht="15.5" x14ac:dyDescent="0.35">
      <c r="A2" s="2" t="s">
        <v>6</v>
      </c>
    </row>
    <row r="4" spans="1:13" x14ac:dyDescent="0.35">
      <c r="A4" t="s">
        <v>7</v>
      </c>
    </row>
    <row r="5" spans="1:13" x14ac:dyDescent="0.35">
      <c r="B5" s="12"/>
      <c r="C5" s="13" t="s">
        <v>8</v>
      </c>
      <c r="D5" s="12" t="s">
        <v>10</v>
      </c>
      <c r="E5" s="12" t="s">
        <v>12</v>
      </c>
      <c r="F5" s="12" t="s">
        <v>14</v>
      </c>
      <c r="G5" s="12" t="s">
        <v>15</v>
      </c>
      <c r="H5" s="12" t="s">
        <v>17</v>
      </c>
      <c r="I5" s="12" t="s">
        <v>19</v>
      </c>
      <c r="J5" s="12" t="s">
        <v>21</v>
      </c>
      <c r="K5" s="12" t="s">
        <v>23</v>
      </c>
      <c r="L5" s="14" t="s">
        <v>23</v>
      </c>
      <c r="M5" s="12" t="s">
        <v>23</v>
      </c>
    </row>
    <row r="6" spans="1:13" x14ac:dyDescent="0.35">
      <c r="B6" s="15"/>
      <c r="C6" s="16" t="s">
        <v>9</v>
      </c>
      <c r="D6" s="15" t="s">
        <v>11</v>
      </c>
      <c r="E6" s="15" t="s">
        <v>13</v>
      </c>
      <c r="F6" s="15" t="s">
        <v>11</v>
      </c>
      <c r="G6" s="15" t="s">
        <v>16</v>
      </c>
      <c r="H6" s="15" t="s">
        <v>18</v>
      </c>
      <c r="I6" s="15" t="s">
        <v>20</v>
      </c>
      <c r="J6" s="15" t="s">
        <v>22</v>
      </c>
      <c r="K6" s="15" t="s">
        <v>24</v>
      </c>
      <c r="L6" s="17" t="s">
        <v>25</v>
      </c>
      <c r="M6" s="15" t="s">
        <v>26</v>
      </c>
    </row>
    <row r="7" spans="1:13" x14ac:dyDescent="0.35">
      <c r="B7" s="8"/>
      <c r="C7" s="20">
        <v>825.495</v>
      </c>
      <c r="D7" s="21">
        <v>1.3931706241E-2</v>
      </c>
      <c r="E7" s="21">
        <f>20*LOG(D7)+120</f>
        <v>82.880086170076936</v>
      </c>
      <c r="F7" s="21">
        <v>88.207055672804728</v>
      </c>
      <c r="G7" s="21">
        <f>D7^2/F7^2</f>
        <v>2.4946060175697463E-8</v>
      </c>
      <c r="H7" s="21">
        <f>G7*100</f>
        <v>2.4946060175697465E-6</v>
      </c>
      <c r="I7" s="21">
        <f>G7*1000</f>
        <v>2.4946060175697465E-5</v>
      </c>
      <c r="J7" s="21">
        <f>G7*1000000</f>
        <v>2.4946060175697463E-2</v>
      </c>
      <c r="K7" s="21">
        <f>D7^2/377</f>
        <v>5.1483405513400093E-7</v>
      </c>
      <c r="L7" s="11">
        <f>K7*1000000</f>
        <v>0.51483405513400093</v>
      </c>
      <c r="M7" s="21">
        <f>L7/10000</f>
        <v>5.1483405513400096E-5</v>
      </c>
    </row>
    <row r="8" spans="1:13" x14ac:dyDescent="0.35">
      <c r="B8" s="8"/>
      <c r="C8" s="20">
        <v>832.875</v>
      </c>
      <c r="D8" s="21">
        <v>1.4257188015E-2</v>
      </c>
      <c r="E8" s="21">
        <f>20*LOG(D8)+120</f>
        <v>83.080677536973269</v>
      </c>
      <c r="F8" s="21">
        <v>88.600487238266609</v>
      </c>
      <c r="G8" s="21">
        <f>D8^2/F8^2</f>
        <v>2.5893784739699259E-8</v>
      </c>
      <c r="H8" s="21">
        <f>G8*100</f>
        <v>2.5893784739699259E-6</v>
      </c>
      <c r="I8" s="21">
        <f>G8*1000</f>
        <v>2.5893784739699259E-5</v>
      </c>
      <c r="J8" s="21">
        <f>G8*1000000</f>
        <v>2.589378473969926E-2</v>
      </c>
      <c r="K8" s="21">
        <f>D8^2/377</f>
        <v>5.3917084905851366E-7</v>
      </c>
      <c r="L8" s="11">
        <f>K8*1000000</f>
        <v>0.53917084905851365</v>
      </c>
      <c r="M8" s="21">
        <f>L8/10000</f>
        <v>5.3917084905851364E-5</v>
      </c>
    </row>
    <row r="9" spans="1:13" x14ac:dyDescent="0.35">
      <c r="B9" s="8"/>
      <c r="C9" s="20">
        <v>870.495</v>
      </c>
      <c r="D9" s="21">
        <v>1.8486532949999999E-2</v>
      </c>
      <c r="E9" s="21">
        <f>20*LOG(D9)+120</f>
        <v>85.337109383951912</v>
      </c>
      <c r="F9" s="21">
        <v>90.579476979914872</v>
      </c>
      <c r="G9" s="21">
        <f>D9^2/F9^2</f>
        <v>4.1653482881036374E-8</v>
      </c>
      <c r="H9" s="21">
        <f>G9*100</f>
        <v>4.1653482881036374E-6</v>
      </c>
      <c r="I9" s="21">
        <f>G9*1000</f>
        <v>4.1653482881036374E-5</v>
      </c>
      <c r="J9" s="21">
        <f>G9*1000000</f>
        <v>4.1653482881036374E-2</v>
      </c>
      <c r="K9" s="21">
        <f>D9^2/377</f>
        <v>9.0650371488444475E-7</v>
      </c>
      <c r="L9" s="11">
        <f>K9*1000000</f>
        <v>0.9065037148844447</v>
      </c>
      <c r="M9" s="21">
        <f>L9/10000</f>
        <v>9.0650371488444466E-5</v>
      </c>
    </row>
    <row r="10" spans="1:13" x14ac:dyDescent="0.35">
      <c r="B10" s="8"/>
      <c r="C10" s="20">
        <v>877.875</v>
      </c>
      <c r="D10" s="21">
        <v>2.2906632598999999E-2</v>
      </c>
      <c r="E10" s="21">
        <f>20*LOG(D10)+120</f>
        <v>87.199225004075146</v>
      </c>
      <c r="F10" s="21">
        <v>90.962648921946382</v>
      </c>
      <c r="G10" s="21">
        <f>D10^2/F10^2</f>
        <v>6.3415628718280793E-8</v>
      </c>
      <c r="H10" s="21">
        <f>G10*100</f>
        <v>6.341562871828079E-6</v>
      </c>
      <c r="I10" s="21">
        <f>G10*1000</f>
        <v>6.3415628718280795E-5</v>
      </c>
      <c r="J10" s="21">
        <f>G10*1000000</f>
        <v>6.3415628718280798E-2</v>
      </c>
      <c r="K10" s="21">
        <f>D10^2/377</f>
        <v>1.3918138382641097E-6</v>
      </c>
      <c r="L10" s="11">
        <f>K10*1000000</f>
        <v>1.3918138382641096</v>
      </c>
      <c r="M10" s="21">
        <f>L10/10000</f>
        <v>1.3918138382641097E-4</v>
      </c>
    </row>
    <row r="11" spans="1:13" x14ac:dyDescent="0.35">
      <c r="B11" s="18"/>
      <c r="C11" s="21"/>
      <c r="D11" s="11"/>
      <c r="E11" s="21"/>
      <c r="F11" s="11"/>
      <c r="G11" s="21"/>
      <c r="H11" s="21"/>
      <c r="I11" s="21"/>
      <c r="J11" s="21"/>
      <c r="K11" s="21"/>
      <c r="L11" s="11"/>
      <c r="M11" s="21"/>
    </row>
    <row r="12" spans="1:13" x14ac:dyDescent="0.35">
      <c r="B12" s="10"/>
      <c r="C12" s="22" t="s">
        <v>48</v>
      </c>
      <c r="D12" s="23"/>
      <c r="E12" s="22"/>
      <c r="F12" s="23"/>
      <c r="G12" s="22">
        <f>SUM(G7:G10)</f>
        <v>1.5590895651471391E-7</v>
      </c>
      <c r="H12" s="22">
        <f>SUM(H7:H10)</f>
        <v>1.559089565147139E-5</v>
      </c>
      <c r="I12" s="22">
        <f>SUM(I7:I10)</f>
        <v>1.5590895651471391E-4</v>
      </c>
      <c r="J12" s="22">
        <f>SUM(J7:J10)</f>
        <v>0.1559089565147139</v>
      </c>
      <c r="K12" s="22">
        <f>SUM(K7:K10)</f>
        <v>3.3523224573410685E-6</v>
      </c>
      <c r="L12" s="23">
        <f>SUM(L7:L10)</f>
        <v>3.352322457341069</v>
      </c>
      <c r="M12" s="22">
        <f>SUM(M7:M10)</f>
        <v>3.3523224573410687E-4</v>
      </c>
    </row>
    <row r="13" spans="1:13" x14ac:dyDescent="0.35">
      <c r="C13" s="11" t="s">
        <v>49</v>
      </c>
      <c r="D13" s="6"/>
      <c r="E13" s="11">
        <f>SQRT(SUMSQ(D7:D10))</f>
        <v>3.5550324420707935E-2</v>
      </c>
      <c r="F13" s="6" t="s">
        <v>50</v>
      </c>
      <c r="G13" s="11"/>
      <c r="H13" s="6"/>
      <c r="I13" s="6"/>
      <c r="J13" s="6"/>
      <c r="K13" s="6"/>
      <c r="L13" s="6"/>
      <c r="M13" s="6"/>
    </row>
    <row r="14" spans="1:13" x14ac:dyDescent="0.35">
      <c r="C14" s="19" t="s">
        <v>51</v>
      </c>
      <c r="D14" s="24"/>
      <c r="E14" s="19">
        <v>2.2906632598999999E-2</v>
      </c>
      <c r="F14" s="25" t="s">
        <v>50</v>
      </c>
      <c r="G14" s="26"/>
      <c r="H14" s="6"/>
      <c r="I14" s="6"/>
      <c r="J14" s="6"/>
      <c r="K14" s="6"/>
      <c r="L14" s="6"/>
      <c r="M14" s="6"/>
    </row>
    <row r="15" spans="1:13" x14ac:dyDescent="0.3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35">
      <c r="C16" s="6" t="s">
        <v>27</v>
      </c>
      <c r="D16" s="6"/>
      <c r="E16" s="6" t="s">
        <v>28</v>
      </c>
      <c r="F16" s="6"/>
      <c r="G16" s="6"/>
      <c r="H16" s="6"/>
      <c r="I16" s="6"/>
      <c r="J16" s="6"/>
      <c r="K16" s="6"/>
      <c r="L16" s="6"/>
      <c r="M16" s="6"/>
    </row>
    <row r="17" spans="3:13" x14ac:dyDescent="0.35">
      <c r="C17" s="6" t="s">
        <v>29</v>
      </c>
      <c r="D17" s="6"/>
      <c r="E17" s="6" t="s">
        <v>28</v>
      </c>
      <c r="F17" s="6"/>
      <c r="G17" s="6"/>
      <c r="H17" s="6"/>
      <c r="I17" s="6"/>
      <c r="J17" s="6"/>
      <c r="K17" s="6"/>
      <c r="L17" s="6"/>
      <c r="M17" s="6"/>
    </row>
    <row r="18" spans="3:13" x14ac:dyDescent="0.35">
      <c r="C18" s="6" t="s">
        <v>30</v>
      </c>
      <c r="D18" s="6"/>
      <c r="E18" s="6" t="s">
        <v>31</v>
      </c>
      <c r="F18" s="6"/>
      <c r="G18" s="6"/>
      <c r="H18" s="6"/>
      <c r="I18" s="6"/>
      <c r="J18" s="6"/>
      <c r="K18" s="6"/>
      <c r="L18" s="6"/>
      <c r="M18" s="6"/>
    </row>
    <row r="19" spans="3:13" x14ac:dyDescent="0.3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3:13" x14ac:dyDescent="0.35">
      <c r="C20" s="6" t="s">
        <v>32</v>
      </c>
      <c r="D20" s="6"/>
      <c r="E20" s="6" t="s">
        <v>33</v>
      </c>
      <c r="F20" s="6"/>
      <c r="G20" s="6"/>
      <c r="H20" s="6"/>
      <c r="I20" s="6"/>
      <c r="J20" s="6"/>
      <c r="K20" s="6"/>
      <c r="L20" s="6"/>
      <c r="M20" s="6"/>
    </row>
    <row r="21" spans="3:13" x14ac:dyDescent="0.35">
      <c r="C21" s="6" t="s">
        <v>34</v>
      </c>
      <c r="D21" s="6"/>
      <c r="E21" s="27" t="s">
        <v>35</v>
      </c>
      <c r="F21" s="6"/>
      <c r="G21" s="6"/>
      <c r="H21" s="6"/>
      <c r="I21" s="6"/>
      <c r="J21" s="6"/>
      <c r="K21" s="6"/>
      <c r="L21" s="6"/>
      <c r="M21" s="6"/>
    </row>
    <row r="22" spans="3:13" x14ac:dyDescent="0.35">
      <c r="C22" s="6" t="s">
        <v>36</v>
      </c>
      <c r="D22" s="6"/>
      <c r="E22" s="27" t="s">
        <v>37</v>
      </c>
      <c r="F22" s="6"/>
      <c r="G22" s="6"/>
      <c r="H22" s="6"/>
      <c r="I22" s="6"/>
      <c r="J22" s="6"/>
      <c r="K22" s="6"/>
      <c r="L22" s="6"/>
      <c r="M22" s="6"/>
    </row>
    <row r="23" spans="3:13" x14ac:dyDescent="0.35">
      <c r="C23" s="6" t="s">
        <v>38</v>
      </c>
      <c r="D23" s="6"/>
      <c r="E23" s="27" t="s">
        <v>39</v>
      </c>
      <c r="F23" s="6"/>
      <c r="G23" s="6"/>
      <c r="H23" s="6"/>
      <c r="I23" s="6"/>
      <c r="J23" s="6"/>
      <c r="K23" s="6"/>
      <c r="L23" s="6"/>
      <c r="M23" s="6"/>
    </row>
    <row r="24" spans="3:13" x14ac:dyDescent="0.35">
      <c r="C24" s="6" t="s">
        <v>40</v>
      </c>
      <c r="D24" s="6"/>
      <c r="E24" s="27" t="s">
        <v>41</v>
      </c>
      <c r="F24" s="6"/>
      <c r="G24" s="6"/>
      <c r="H24" s="6"/>
      <c r="I24" s="6"/>
      <c r="J24" s="6"/>
      <c r="K24" s="6"/>
      <c r="L24" s="6"/>
      <c r="M24" s="6"/>
    </row>
    <row r="25" spans="3:13" x14ac:dyDescent="0.35">
      <c r="C25" s="6" t="s">
        <v>42</v>
      </c>
      <c r="D25" s="6"/>
      <c r="E25" s="27" t="s">
        <v>43</v>
      </c>
      <c r="F25" s="6"/>
      <c r="G25" s="6"/>
      <c r="H25" s="6"/>
      <c r="I25" s="6"/>
      <c r="J25" s="6"/>
      <c r="K25" s="6"/>
      <c r="L25" s="6"/>
      <c r="M25" s="6"/>
    </row>
    <row r="26" spans="3:13" x14ac:dyDescent="0.35">
      <c r="C26" s="6" t="s">
        <v>44</v>
      </c>
      <c r="D26" s="6" t="s">
        <v>45</v>
      </c>
      <c r="E26" s="27"/>
      <c r="F26" s="6"/>
      <c r="G26" s="6"/>
      <c r="H26" s="6"/>
      <c r="I26" s="6"/>
      <c r="J26" s="6"/>
      <c r="K26" s="6"/>
      <c r="L26" s="6"/>
      <c r="M26" s="6"/>
    </row>
    <row r="27" spans="3:13" x14ac:dyDescent="0.35">
      <c r="C27" s="6" t="s">
        <v>46</v>
      </c>
      <c r="D27" s="6"/>
      <c r="E27" s="27" t="s">
        <v>47</v>
      </c>
      <c r="F27" s="6"/>
      <c r="G27" s="6"/>
      <c r="H27" s="6"/>
      <c r="I27" s="6"/>
      <c r="J27" s="6"/>
      <c r="K27" s="6"/>
      <c r="L27" s="6"/>
      <c r="M27" s="6"/>
    </row>
    <row r="28" spans="3:13" x14ac:dyDescent="0.3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3:13" x14ac:dyDescent="0.3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3:13" x14ac:dyDescent="0.3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47" spans="1:13" x14ac:dyDescent="0.35">
      <c r="A47" t="s">
        <v>52</v>
      </c>
    </row>
    <row r="48" spans="1:13" x14ac:dyDescent="0.35">
      <c r="B48" s="12"/>
      <c r="C48" s="13" t="s">
        <v>8</v>
      </c>
      <c r="D48" s="12" t="s">
        <v>10</v>
      </c>
      <c r="E48" s="12" t="s">
        <v>12</v>
      </c>
      <c r="F48" s="12" t="s">
        <v>14</v>
      </c>
      <c r="G48" s="12" t="s">
        <v>15</v>
      </c>
      <c r="H48" s="12" t="s">
        <v>17</v>
      </c>
      <c r="I48" s="12" t="s">
        <v>19</v>
      </c>
      <c r="J48" s="12" t="s">
        <v>21</v>
      </c>
      <c r="K48" s="12" t="s">
        <v>23</v>
      </c>
      <c r="L48" s="14" t="s">
        <v>23</v>
      </c>
      <c r="M48" s="12" t="s">
        <v>23</v>
      </c>
    </row>
    <row r="49" spans="2:13" x14ac:dyDescent="0.35">
      <c r="B49" s="15"/>
      <c r="C49" s="16" t="s">
        <v>9</v>
      </c>
      <c r="D49" s="15" t="s">
        <v>11</v>
      </c>
      <c r="E49" s="15" t="s">
        <v>13</v>
      </c>
      <c r="F49" s="15" t="s">
        <v>11</v>
      </c>
      <c r="G49" s="15" t="s">
        <v>16</v>
      </c>
      <c r="H49" s="15" t="s">
        <v>18</v>
      </c>
      <c r="I49" s="15" t="s">
        <v>20</v>
      </c>
      <c r="J49" s="15" t="s">
        <v>22</v>
      </c>
      <c r="K49" s="15" t="s">
        <v>24</v>
      </c>
      <c r="L49" s="17" t="s">
        <v>25</v>
      </c>
      <c r="M49" s="15" t="s">
        <v>26</v>
      </c>
    </row>
    <row r="50" spans="2:13" x14ac:dyDescent="0.35">
      <c r="B50" s="8"/>
      <c r="C50" s="20">
        <v>825.495</v>
      </c>
      <c r="D50" s="21">
        <v>1.3931706241E-2</v>
      </c>
      <c r="E50" s="21">
        <f>20*LOG(D50)+120</f>
        <v>82.880086170076936</v>
      </c>
      <c r="F50" s="21">
        <v>88.207055672804728</v>
      </c>
      <c r="G50" s="21">
        <f>D50^2/F50^2</f>
        <v>2.4946060175697463E-8</v>
      </c>
      <c r="H50" s="21">
        <f>G50*100</f>
        <v>2.4946060175697465E-6</v>
      </c>
      <c r="I50" s="21">
        <f>G50*1000</f>
        <v>2.4946060175697465E-5</v>
      </c>
      <c r="J50" s="21">
        <f>G50*1000000</f>
        <v>2.4946060175697463E-2</v>
      </c>
      <c r="K50" s="21">
        <f>D50^2/377</f>
        <v>5.1483405513400093E-7</v>
      </c>
      <c r="L50" s="11">
        <f>K50*1000000</f>
        <v>0.51483405513400093</v>
      </c>
      <c r="M50" s="21">
        <f>L50/10000</f>
        <v>5.1483405513400096E-5</v>
      </c>
    </row>
    <row r="51" spans="2:13" x14ac:dyDescent="0.35">
      <c r="B51" s="8"/>
      <c r="C51" s="20">
        <v>832.875</v>
      </c>
      <c r="D51" s="21">
        <v>1.4257188015E-2</v>
      </c>
      <c r="E51" s="21">
        <f>20*LOG(D51)+120</f>
        <v>83.080677536973269</v>
      </c>
      <c r="F51" s="21">
        <v>88.600487238266609</v>
      </c>
      <c r="G51" s="21">
        <f>D51^2/F51^2</f>
        <v>2.5893784739699259E-8</v>
      </c>
      <c r="H51" s="21">
        <f>G51*100</f>
        <v>2.5893784739699259E-6</v>
      </c>
      <c r="I51" s="21">
        <f>G51*1000</f>
        <v>2.5893784739699259E-5</v>
      </c>
      <c r="J51" s="21">
        <f>G51*1000000</f>
        <v>2.589378473969926E-2</v>
      </c>
      <c r="K51" s="21">
        <f>D51^2/377</f>
        <v>5.3917084905851366E-7</v>
      </c>
      <c r="L51" s="11">
        <f>K51*1000000</f>
        <v>0.53917084905851365</v>
      </c>
      <c r="M51" s="21">
        <f>L51/10000</f>
        <v>5.3917084905851364E-5</v>
      </c>
    </row>
    <row r="52" spans="2:13" x14ac:dyDescent="0.35">
      <c r="B52" s="8"/>
      <c r="C52" s="20">
        <v>870.495</v>
      </c>
      <c r="D52" s="21">
        <v>1.8486532949999999E-2</v>
      </c>
      <c r="E52" s="21">
        <f>20*LOG(D52)+120</f>
        <v>85.337109383951912</v>
      </c>
      <c r="F52" s="21">
        <v>90.579476979914872</v>
      </c>
      <c r="G52" s="21">
        <f>D52^2/F52^2</f>
        <v>4.1653482881036374E-8</v>
      </c>
      <c r="H52" s="21">
        <f>G52*100</f>
        <v>4.1653482881036374E-6</v>
      </c>
      <c r="I52" s="21">
        <f>G52*1000</f>
        <v>4.1653482881036374E-5</v>
      </c>
      <c r="J52" s="21">
        <f>G52*1000000</f>
        <v>4.1653482881036374E-2</v>
      </c>
      <c r="K52" s="21">
        <f>D52^2/377</f>
        <v>9.0650371488444475E-7</v>
      </c>
      <c r="L52" s="11">
        <f>K52*1000000</f>
        <v>0.9065037148844447</v>
      </c>
      <c r="M52" s="21">
        <f>L52/10000</f>
        <v>9.0650371488444466E-5</v>
      </c>
    </row>
    <row r="53" spans="2:13" x14ac:dyDescent="0.35">
      <c r="B53" s="8"/>
      <c r="C53" s="20">
        <v>877.875</v>
      </c>
      <c r="D53" s="21">
        <v>2.2906632598999999E-2</v>
      </c>
      <c r="E53" s="21">
        <f>20*LOG(D53)+120</f>
        <v>87.199225004075146</v>
      </c>
      <c r="F53" s="21">
        <v>90.962648921946382</v>
      </c>
      <c r="G53" s="21">
        <f>D53^2/F53^2</f>
        <v>6.3415628718280793E-8</v>
      </c>
      <c r="H53" s="21">
        <f>G53*100</f>
        <v>6.341562871828079E-6</v>
      </c>
      <c r="I53" s="21">
        <f>G53*1000</f>
        <v>6.3415628718280795E-5</v>
      </c>
      <c r="J53" s="21">
        <f>G53*1000000</f>
        <v>6.3415628718280798E-2</v>
      </c>
      <c r="K53" s="21">
        <f>D53^2/377</f>
        <v>1.3918138382641097E-6</v>
      </c>
      <c r="L53" s="11">
        <f>K53*1000000</f>
        <v>1.3918138382641096</v>
      </c>
      <c r="M53" s="21">
        <f>L53/10000</f>
        <v>1.3918138382641097E-4</v>
      </c>
    </row>
    <row r="54" spans="2:13" x14ac:dyDescent="0.35">
      <c r="B54" s="18"/>
      <c r="C54" s="21"/>
      <c r="D54" s="11"/>
      <c r="E54" s="21"/>
      <c r="F54" s="11"/>
      <c r="G54" s="21"/>
      <c r="H54" s="21"/>
      <c r="I54" s="21"/>
      <c r="J54" s="21"/>
      <c r="K54" s="21"/>
      <c r="L54" s="11"/>
      <c r="M54" s="21"/>
    </row>
    <row r="55" spans="2:13" x14ac:dyDescent="0.35">
      <c r="B55" s="10"/>
      <c r="C55" s="22" t="s">
        <v>48</v>
      </c>
      <c r="D55" s="23"/>
      <c r="E55" s="22"/>
      <c r="F55" s="23"/>
      <c r="G55" s="22">
        <f>SUM(G50:G53)</f>
        <v>1.5590895651471391E-7</v>
      </c>
      <c r="H55" s="22">
        <f>SUM(H50:H53)</f>
        <v>1.559089565147139E-5</v>
      </c>
      <c r="I55" s="22">
        <f>SUM(I50:I53)</f>
        <v>1.5590895651471391E-4</v>
      </c>
      <c r="J55" s="22">
        <f>SUM(J50:J53)</f>
        <v>0.1559089565147139</v>
      </c>
      <c r="K55" s="22">
        <f>SUM(K50:K53)</f>
        <v>3.3523224573410685E-6</v>
      </c>
      <c r="L55" s="23">
        <f>SUM(L50:L53)</f>
        <v>3.352322457341069</v>
      </c>
      <c r="M55" s="22">
        <f>SUM(M50:M53)</f>
        <v>3.3523224573410687E-4</v>
      </c>
    </row>
    <row r="56" spans="2:13" x14ac:dyDescent="0.35">
      <c r="C56" s="11" t="s">
        <v>49</v>
      </c>
      <c r="D56" s="6"/>
      <c r="E56" s="11">
        <f>SQRT(SUMSQ(D50:D53))</f>
        <v>3.5550324420707935E-2</v>
      </c>
      <c r="F56" s="6" t="s">
        <v>50</v>
      </c>
      <c r="G56" s="11"/>
      <c r="H56" s="6"/>
      <c r="I56" s="6"/>
      <c r="J56" s="6"/>
      <c r="K56" s="6"/>
      <c r="L56" s="6"/>
      <c r="M56" s="6"/>
    </row>
    <row r="57" spans="2:13" x14ac:dyDescent="0.35">
      <c r="C57" s="19" t="s">
        <v>51</v>
      </c>
      <c r="D57" s="24"/>
      <c r="E57" s="19">
        <v>2.2906632598999999E-2</v>
      </c>
      <c r="F57" s="25" t="s">
        <v>50</v>
      </c>
      <c r="G57" s="26"/>
      <c r="H57" s="6"/>
      <c r="I57" s="6"/>
      <c r="J57" s="6"/>
      <c r="K57" s="6"/>
      <c r="L57" s="6"/>
      <c r="M57" s="6"/>
    </row>
    <row r="58" spans="2:13" x14ac:dyDescent="0.3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2:13" x14ac:dyDescent="0.35">
      <c r="C59" s="6" t="s">
        <v>27</v>
      </c>
      <c r="D59" s="6"/>
      <c r="E59" s="6" t="s">
        <v>28</v>
      </c>
      <c r="F59" s="6"/>
      <c r="G59" s="6"/>
      <c r="H59" s="6"/>
      <c r="I59" s="6"/>
      <c r="J59" s="6"/>
      <c r="K59" s="6"/>
      <c r="L59" s="6"/>
      <c r="M59" s="6"/>
    </row>
    <row r="60" spans="2:13" x14ac:dyDescent="0.35">
      <c r="C60" s="6" t="s">
        <v>29</v>
      </c>
      <c r="D60" s="6"/>
      <c r="E60" s="6" t="s">
        <v>28</v>
      </c>
      <c r="F60" s="6"/>
      <c r="G60" s="6"/>
      <c r="H60" s="6"/>
      <c r="I60" s="6"/>
      <c r="J60" s="6"/>
      <c r="K60" s="6"/>
      <c r="L60" s="6"/>
      <c r="M60" s="6"/>
    </row>
    <row r="61" spans="2:13" x14ac:dyDescent="0.35">
      <c r="C61" s="6" t="s">
        <v>30</v>
      </c>
      <c r="D61" s="6"/>
      <c r="E61" s="6" t="s">
        <v>31</v>
      </c>
      <c r="F61" s="6"/>
      <c r="G61" s="6"/>
      <c r="H61" s="6"/>
      <c r="I61" s="6"/>
      <c r="J61" s="6"/>
      <c r="K61" s="6"/>
      <c r="L61" s="6"/>
      <c r="M61" s="6"/>
    </row>
    <row r="62" spans="2:13" x14ac:dyDescent="0.3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2:13" x14ac:dyDescent="0.3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2:13" x14ac:dyDescent="0.35">
      <c r="C64" s="6" t="s">
        <v>32</v>
      </c>
      <c r="D64" s="6"/>
      <c r="E64" s="6" t="s">
        <v>33</v>
      </c>
      <c r="F64" s="6"/>
      <c r="G64" s="6"/>
      <c r="H64" s="6"/>
      <c r="I64" s="6"/>
      <c r="J64" s="6"/>
      <c r="K64" s="6"/>
      <c r="L64" s="6"/>
      <c r="M64" s="6"/>
    </row>
    <row r="65" spans="3:13" x14ac:dyDescent="0.35">
      <c r="C65" s="6" t="s">
        <v>34</v>
      </c>
      <c r="D65" s="6"/>
      <c r="E65" s="27" t="s">
        <v>35</v>
      </c>
      <c r="F65" s="6"/>
      <c r="G65" s="6"/>
      <c r="H65" s="6"/>
      <c r="I65" s="6"/>
      <c r="J65" s="6"/>
      <c r="K65" s="6"/>
      <c r="L65" s="6"/>
      <c r="M65" s="6"/>
    </row>
    <row r="66" spans="3:13" x14ac:dyDescent="0.35">
      <c r="C66" s="6" t="s">
        <v>36</v>
      </c>
      <c r="D66" s="6"/>
      <c r="E66" s="27" t="s">
        <v>37</v>
      </c>
      <c r="F66" s="6"/>
      <c r="G66" s="6"/>
      <c r="H66" s="6"/>
      <c r="I66" s="6"/>
      <c r="J66" s="6"/>
      <c r="K66" s="6"/>
      <c r="L66" s="6"/>
      <c r="M66" s="6"/>
    </row>
    <row r="67" spans="3:13" x14ac:dyDescent="0.35">
      <c r="C67" s="6" t="s">
        <v>38</v>
      </c>
      <c r="D67" s="6"/>
      <c r="E67" s="27" t="s">
        <v>39</v>
      </c>
      <c r="F67" s="6"/>
      <c r="G67" s="6"/>
      <c r="H67" s="6"/>
      <c r="I67" s="6"/>
      <c r="J67" s="6"/>
      <c r="K67" s="6"/>
      <c r="L67" s="6"/>
      <c r="M67" s="6"/>
    </row>
    <row r="68" spans="3:13" x14ac:dyDescent="0.35">
      <c r="C68" s="6" t="s">
        <v>40</v>
      </c>
      <c r="D68" s="6"/>
      <c r="E68" s="27" t="s">
        <v>41</v>
      </c>
      <c r="F68" s="6"/>
      <c r="G68" s="6"/>
      <c r="H68" s="6"/>
      <c r="I68" s="6"/>
      <c r="J68" s="6"/>
      <c r="K68" s="6"/>
      <c r="L68" s="6"/>
      <c r="M68" s="6"/>
    </row>
    <row r="69" spans="3:13" x14ac:dyDescent="0.35">
      <c r="C69" s="6" t="s">
        <v>42</v>
      </c>
      <c r="D69" s="6"/>
      <c r="E69" s="27" t="s">
        <v>43</v>
      </c>
      <c r="F69" s="6"/>
      <c r="G69" s="6"/>
      <c r="H69" s="6"/>
      <c r="I69" s="6"/>
      <c r="J69" s="6"/>
      <c r="K69" s="6"/>
      <c r="L69" s="6"/>
      <c r="M69" s="6"/>
    </row>
    <row r="70" spans="3:13" x14ac:dyDescent="0.35">
      <c r="C70" s="6" t="s">
        <v>44</v>
      </c>
      <c r="D70" s="6" t="s">
        <v>45</v>
      </c>
      <c r="E70" s="27"/>
      <c r="F70" s="6"/>
      <c r="G70" s="6"/>
      <c r="H70" s="6"/>
      <c r="I70" s="6"/>
      <c r="J70" s="6"/>
      <c r="K70" s="6"/>
      <c r="L70" s="6"/>
      <c r="M70" s="6"/>
    </row>
    <row r="71" spans="3:13" x14ac:dyDescent="0.35">
      <c r="C71" s="6" t="s">
        <v>46</v>
      </c>
      <c r="D71" s="6"/>
      <c r="E71" s="27" t="s">
        <v>47</v>
      </c>
      <c r="F71" s="6"/>
      <c r="G71" s="6"/>
      <c r="H71" s="6"/>
      <c r="I71" s="6"/>
      <c r="J71" s="6"/>
      <c r="K71" s="6"/>
      <c r="L71" s="6"/>
      <c r="M71" s="6"/>
    </row>
    <row r="72" spans="3:13" x14ac:dyDescent="0.3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3:13" x14ac:dyDescent="0.3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3:13" x14ac:dyDescent="0.3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D6CC-76D8-43F0-870A-F7142EEEE731}">
  <dimension ref="A2:M70"/>
  <sheetViews>
    <sheetView workbookViewId="0"/>
  </sheetViews>
  <sheetFormatPr defaultRowHeight="14.5" x14ac:dyDescent="0.35"/>
  <cols>
    <col min="1" max="1" width="6.6328125" customWidth="1"/>
    <col min="2" max="2" width="12.6328125" hidden="1" customWidth="1"/>
    <col min="3" max="6" width="14.6328125" customWidth="1"/>
    <col min="7" max="7" width="16.6328125" customWidth="1"/>
    <col min="8" max="8" width="14.6328125" hidden="1" customWidth="1"/>
    <col min="9" max="9" width="14.6328125" customWidth="1"/>
    <col min="10" max="12" width="14.6328125" hidden="1" customWidth="1"/>
    <col min="13" max="13" width="14.6328125" customWidth="1"/>
  </cols>
  <sheetData>
    <row r="2" spans="1:13" ht="15.5" x14ac:dyDescent="0.35">
      <c r="A2" s="2" t="s">
        <v>54</v>
      </c>
    </row>
    <row r="4" spans="1:13" x14ac:dyDescent="0.35">
      <c r="A4" t="s">
        <v>7</v>
      </c>
    </row>
    <row r="5" spans="1:13" x14ac:dyDescent="0.35">
      <c r="B5" s="12"/>
      <c r="C5" s="13" t="s">
        <v>8</v>
      </c>
      <c r="D5" s="12" t="s">
        <v>10</v>
      </c>
      <c r="E5" s="12" t="s">
        <v>12</v>
      </c>
      <c r="F5" s="12" t="s">
        <v>14</v>
      </c>
      <c r="G5" s="12" t="s">
        <v>15</v>
      </c>
      <c r="H5" s="12" t="s">
        <v>17</v>
      </c>
      <c r="I5" s="12" t="s">
        <v>19</v>
      </c>
      <c r="J5" s="12" t="s">
        <v>21</v>
      </c>
      <c r="K5" s="12" t="s">
        <v>23</v>
      </c>
      <c r="L5" s="14" t="s">
        <v>23</v>
      </c>
      <c r="M5" s="12" t="s">
        <v>23</v>
      </c>
    </row>
    <row r="6" spans="1:13" x14ac:dyDescent="0.35">
      <c r="B6" s="15"/>
      <c r="C6" s="16" t="s">
        <v>9</v>
      </c>
      <c r="D6" s="15" t="s">
        <v>11</v>
      </c>
      <c r="E6" s="15" t="s">
        <v>13</v>
      </c>
      <c r="F6" s="15" t="s">
        <v>11</v>
      </c>
      <c r="G6" s="15" t="s">
        <v>16</v>
      </c>
      <c r="H6" s="15" t="s">
        <v>18</v>
      </c>
      <c r="I6" s="15" t="s">
        <v>20</v>
      </c>
      <c r="J6" s="15" t="s">
        <v>22</v>
      </c>
      <c r="K6" s="15" t="s">
        <v>24</v>
      </c>
      <c r="L6" s="17" t="s">
        <v>25</v>
      </c>
      <c r="M6" s="15" t="s">
        <v>26</v>
      </c>
    </row>
    <row r="7" spans="1:13" x14ac:dyDescent="0.35">
      <c r="B7" s="8"/>
      <c r="C7" s="20">
        <v>1935</v>
      </c>
      <c r="D7" s="21">
        <v>1.2058211952000001E-2</v>
      </c>
      <c r="E7" s="21">
        <f>20*LOG(D7)+120</f>
        <v>81.625658267274389</v>
      </c>
      <c r="F7" s="21">
        <v>135.05033683788835</v>
      </c>
      <c r="G7" s="21">
        <f>D7^2/F7^2</f>
        <v>7.9721320417927091E-9</v>
      </c>
      <c r="H7" s="21">
        <f>G7*100</f>
        <v>7.9721320417927093E-7</v>
      </c>
      <c r="I7" s="21">
        <f>G7*1000</f>
        <v>7.9721320417927093E-6</v>
      </c>
      <c r="J7" s="21">
        <f>G7*1000000</f>
        <v>7.9721320417927097E-3</v>
      </c>
      <c r="K7" s="21">
        <f>D7^2/377</f>
        <v>3.8567765379139432E-7</v>
      </c>
      <c r="L7" s="11">
        <f>K7*1000000</f>
        <v>0.38567765379139435</v>
      </c>
      <c r="M7" s="21">
        <f>L7/10000</f>
        <v>3.8567765379139433E-5</v>
      </c>
    </row>
    <row r="8" spans="1:13" x14ac:dyDescent="0.35">
      <c r="B8" s="8"/>
      <c r="C8" s="20">
        <v>2125</v>
      </c>
      <c r="D8" s="21">
        <v>1.6666704215000001E-2</v>
      </c>
      <c r="E8" s="21">
        <f>20*LOG(D8)+120</f>
        <v>84.436994560745859</v>
      </c>
      <c r="F8" s="21">
        <v>137.30000000000001</v>
      </c>
      <c r="G8" s="21">
        <f>D8^2/F8^2</f>
        <v>1.4735279622259206E-8</v>
      </c>
      <c r="H8" s="21">
        <f>G8*100</f>
        <v>1.4735279622259206E-6</v>
      </c>
      <c r="I8" s="21">
        <f>G8*1000</f>
        <v>1.4735279622259206E-5</v>
      </c>
      <c r="J8" s="21">
        <f>G8*1000000</f>
        <v>1.4735279622259206E-2</v>
      </c>
      <c r="K8" s="21">
        <f>D8^2/377</f>
        <v>7.3681440156577938E-7</v>
      </c>
      <c r="L8" s="11">
        <f>K8*1000000</f>
        <v>0.73681440156577938</v>
      </c>
      <c r="M8" s="21">
        <f>L8/10000</f>
        <v>7.3681440156577935E-5</v>
      </c>
    </row>
    <row r="9" spans="1:13" x14ac:dyDescent="0.35">
      <c r="B9" s="18"/>
      <c r="C9" s="21"/>
      <c r="D9" s="11"/>
      <c r="E9" s="21"/>
      <c r="F9" s="11"/>
      <c r="G9" s="21"/>
      <c r="H9" s="21"/>
      <c r="I9" s="21"/>
      <c r="J9" s="21"/>
      <c r="K9" s="21"/>
      <c r="L9" s="11"/>
      <c r="M9" s="21"/>
    </row>
    <row r="10" spans="1:13" x14ac:dyDescent="0.35">
      <c r="B10" s="10"/>
      <c r="C10" s="22" t="s">
        <v>48</v>
      </c>
      <c r="D10" s="23"/>
      <c r="E10" s="22"/>
      <c r="F10" s="23"/>
      <c r="G10" s="22">
        <f>SUM(G7:G8)</f>
        <v>2.2707411664051915E-8</v>
      </c>
      <c r="H10" s="22">
        <f>SUM(H7:H8)</f>
        <v>2.2707411664051915E-6</v>
      </c>
      <c r="I10" s="22">
        <f>SUM(I7:I8)</f>
        <v>2.2707411664051915E-5</v>
      </c>
      <c r="J10" s="22">
        <f>SUM(J7:J8)</f>
        <v>2.2707411664051914E-2</v>
      </c>
      <c r="K10" s="22">
        <f>SUM(K7:K8)</f>
        <v>1.1224920553571738E-6</v>
      </c>
      <c r="L10" s="23">
        <f>SUM(L7:L8)</f>
        <v>1.1224920553571738</v>
      </c>
      <c r="M10" s="22">
        <f>SUM(M7:M8)</f>
        <v>1.1224920553571737E-4</v>
      </c>
    </row>
    <row r="11" spans="1:13" x14ac:dyDescent="0.35">
      <c r="C11" s="11" t="s">
        <v>49</v>
      </c>
      <c r="D11" s="6"/>
      <c r="E11" s="11">
        <f>SQRT(SUMSQ(D7:D8))</f>
        <v>2.0571327251046649E-2</v>
      </c>
      <c r="F11" s="6" t="s">
        <v>50</v>
      </c>
      <c r="G11" s="11"/>
      <c r="H11" s="6"/>
      <c r="I11" s="6"/>
      <c r="J11" s="6"/>
      <c r="K11" s="6"/>
      <c r="L11" s="6"/>
      <c r="M11" s="6"/>
    </row>
    <row r="12" spans="1:13" x14ac:dyDescent="0.35">
      <c r="C12" s="19" t="s">
        <v>51</v>
      </c>
      <c r="D12" s="24"/>
      <c r="E12" s="19">
        <v>1.6666704215000001E-2</v>
      </c>
      <c r="F12" s="25" t="s">
        <v>50</v>
      </c>
      <c r="G12" s="26"/>
      <c r="H12" s="6"/>
      <c r="I12" s="6"/>
      <c r="J12" s="6"/>
      <c r="K12" s="6"/>
      <c r="L12" s="6"/>
      <c r="M12" s="6"/>
    </row>
    <row r="13" spans="1:13" x14ac:dyDescent="0.3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35">
      <c r="C14" s="6" t="s">
        <v>27</v>
      </c>
      <c r="D14" s="6"/>
      <c r="E14" s="6" t="s">
        <v>28</v>
      </c>
      <c r="F14" s="6"/>
      <c r="G14" s="6"/>
      <c r="H14" s="6"/>
      <c r="I14" s="6"/>
      <c r="J14" s="6"/>
      <c r="K14" s="6"/>
      <c r="L14" s="6"/>
      <c r="M14" s="6"/>
    </row>
    <row r="15" spans="1:13" x14ac:dyDescent="0.35">
      <c r="C15" s="6" t="s">
        <v>29</v>
      </c>
      <c r="D15" s="6"/>
      <c r="E15" s="6" t="s">
        <v>28</v>
      </c>
      <c r="F15" s="6"/>
      <c r="G15" s="6"/>
      <c r="H15" s="6"/>
      <c r="I15" s="6"/>
      <c r="J15" s="6"/>
      <c r="K15" s="6"/>
      <c r="L15" s="6"/>
      <c r="M15" s="6"/>
    </row>
    <row r="16" spans="1:13" x14ac:dyDescent="0.35">
      <c r="C16" s="6" t="s">
        <v>30</v>
      </c>
      <c r="D16" s="6"/>
      <c r="E16" s="6" t="s">
        <v>31</v>
      </c>
      <c r="F16" s="6"/>
      <c r="G16" s="6"/>
      <c r="H16" s="6"/>
      <c r="I16" s="6"/>
      <c r="J16" s="6"/>
      <c r="K16" s="6"/>
      <c r="L16" s="6"/>
      <c r="M16" s="6"/>
    </row>
    <row r="17" spans="3:13" x14ac:dyDescent="0.3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3:13" x14ac:dyDescent="0.35">
      <c r="C18" s="6" t="s">
        <v>32</v>
      </c>
      <c r="D18" s="6"/>
      <c r="E18" s="6" t="s">
        <v>33</v>
      </c>
      <c r="F18" s="6"/>
      <c r="G18" s="6"/>
      <c r="H18" s="6"/>
      <c r="I18" s="6"/>
      <c r="J18" s="6"/>
      <c r="K18" s="6"/>
      <c r="L18" s="6"/>
      <c r="M18" s="6"/>
    </row>
    <row r="19" spans="3:13" x14ac:dyDescent="0.35">
      <c r="C19" s="6" t="s">
        <v>34</v>
      </c>
      <c r="D19" s="6"/>
      <c r="E19" s="27" t="s">
        <v>35</v>
      </c>
      <c r="F19" s="6"/>
      <c r="G19" s="6"/>
      <c r="H19" s="6"/>
      <c r="I19" s="6"/>
      <c r="J19" s="6"/>
      <c r="K19" s="6"/>
      <c r="L19" s="6"/>
      <c r="M19" s="6"/>
    </row>
    <row r="20" spans="3:13" x14ac:dyDescent="0.35">
      <c r="C20" s="6" t="s">
        <v>36</v>
      </c>
      <c r="D20" s="6"/>
      <c r="E20" s="27" t="s">
        <v>37</v>
      </c>
      <c r="F20" s="6"/>
      <c r="G20" s="6"/>
      <c r="H20" s="6"/>
      <c r="I20" s="6"/>
      <c r="J20" s="6"/>
      <c r="K20" s="6"/>
      <c r="L20" s="6"/>
      <c r="M20" s="6"/>
    </row>
    <row r="21" spans="3:13" x14ac:dyDescent="0.35">
      <c r="C21" s="6" t="s">
        <v>38</v>
      </c>
      <c r="D21" s="6"/>
      <c r="E21" s="27" t="s">
        <v>39</v>
      </c>
      <c r="F21" s="6"/>
      <c r="G21" s="6"/>
      <c r="H21" s="6"/>
      <c r="I21" s="6"/>
      <c r="J21" s="6"/>
      <c r="K21" s="6"/>
      <c r="L21" s="6"/>
      <c r="M21" s="6"/>
    </row>
    <row r="22" spans="3:13" x14ac:dyDescent="0.35">
      <c r="C22" s="6" t="s">
        <v>40</v>
      </c>
      <c r="D22" s="6"/>
      <c r="E22" s="27" t="s">
        <v>55</v>
      </c>
      <c r="F22" s="6"/>
      <c r="G22" s="6"/>
      <c r="H22" s="6"/>
      <c r="I22" s="6"/>
      <c r="J22" s="6"/>
      <c r="K22" s="6"/>
      <c r="L22" s="6"/>
      <c r="M22" s="6"/>
    </row>
    <row r="23" spans="3:13" x14ac:dyDescent="0.35">
      <c r="C23" s="6" t="s">
        <v>42</v>
      </c>
      <c r="D23" s="6"/>
      <c r="E23" s="27" t="s">
        <v>43</v>
      </c>
      <c r="F23" s="6"/>
      <c r="G23" s="6"/>
      <c r="H23" s="6"/>
      <c r="I23" s="6"/>
      <c r="J23" s="6"/>
      <c r="K23" s="6"/>
      <c r="L23" s="6"/>
      <c r="M23" s="6"/>
    </row>
    <row r="24" spans="3:13" x14ac:dyDescent="0.35">
      <c r="C24" s="6" t="s">
        <v>44</v>
      </c>
      <c r="D24" s="6" t="s">
        <v>45</v>
      </c>
      <c r="E24" s="27"/>
      <c r="F24" s="6"/>
      <c r="G24" s="6"/>
      <c r="H24" s="6"/>
      <c r="I24" s="6"/>
      <c r="J24" s="6"/>
      <c r="K24" s="6"/>
      <c r="L24" s="6"/>
      <c r="M24" s="6"/>
    </row>
    <row r="25" spans="3:13" x14ac:dyDescent="0.35">
      <c r="C25" s="6" t="s">
        <v>46</v>
      </c>
      <c r="D25" s="6"/>
      <c r="E25" s="27" t="s">
        <v>47</v>
      </c>
      <c r="F25" s="6"/>
      <c r="G25" s="6"/>
      <c r="H25" s="6"/>
      <c r="I25" s="6"/>
      <c r="J25" s="6"/>
      <c r="K25" s="6"/>
      <c r="L25" s="6"/>
      <c r="M25" s="6"/>
    </row>
    <row r="26" spans="3:13" x14ac:dyDescent="0.3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3:13" x14ac:dyDescent="0.3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3:13" x14ac:dyDescent="0.3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45" spans="1:13" x14ac:dyDescent="0.35">
      <c r="A45" t="s">
        <v>52</v>
      </c>
    </row>
    <row r="46" spans="1:13" x14ac:dyDescent="0.35">
      <c r="B46" s="12"/>
      <c r="C46" s="13" t="s">
        <v>8</v>
      </c>
      <c r="D46" s="12" t="s">
        <v>10</v>
      </c>
      <c r="E46" s="12" t="s">
        <v>12</v>
      </c>
      <c r="F46" s="12" t="s">
        <v>14</v>
      </c>
      <c r="G46" s="12" t="s">
        <v>15</v>
      </c>
      <c r="H46" s="12" t="s">
        <v>17</v>
      </c>
      <c r="I46" s="12" t="s">
        <v>19</v>
      </c>
      <c r="J46" s="12" t="s">
        <v>21</v>
      </c>
      <c r="K46" s="12" t="s">
        <v>23</v>
      </c>
      <c r="L46" s="14" t="s">
        <v>23</v>
      </c>
      <c r="M46" s="12" t="s">
        <v>23</v>
      </c>
    </row>
    <row r="47" spans="1:13" x14ac:dyDescent="0.35">
      <c r="B47" s="15"/>
      <c r="C47" s="16" t="s">
        <v>9</v>
      </c>
      <c r="D47" s="15" t="s">
        <v>11</v>
      </c>
      <c r="E47" s="15" t="s">
        <v>13</v>
      </c>
      <c r="F47" s="15" t="s">
        <v>11</v>
      </c>
      <c r="G47" s="15" t="s">
        <v>16</v>
      </c>
      <c r="H47" s="15" t="s">
        <v>18</v>
      </c>
      <c r="I47" s="15" t="s">
        <v>20</v>
      </c>
      <c r="J47" s="15" t="s">
        <v>22</v>
      </c>
      <c r="K47" s="15" t="s">
        <v>24</v>
      </c>
      <c r="L47" s="17" t="s">
        <v>25</v>
      </c>
      <c r="M47" s="15" t="s">
        <v>26</v>
      </c>
    </row>
    <row r="48" spans="1:13" x14ac:dyDescent="0.35">
      <c r="B48" s="8"/>
      <c r="C48" s="20">
        <v>1935</v>
      </c>
      <c r="D48" s="21">
        <v>1.2058211952000001E-2</v>
      </c>
      <c r="E48" s="21">
        <f>20*LOG(D48)+120</f>
        <v>81.625658267274389</v>
      </c>
      <c r="F48" s="21">
        <v>135.05033683788835</v>
      </c>
      <c r="G48" s="21">
        <f>D48^2/F48^2</f>
        <v>7.9721320417927091E-9</v>
      </c>
      <c r="H48" s="21">
        <f>G48*100</f>
        <v>7.9721320417927093E-7</v>
      </c>
      <c r="I48" s="21">
        <f>G48*1000</f>
        <v>7.9721320417927093E-6</v>
      </c>
      <c r="J48" s="21">
        <f>G48*1000000</f>
        <v>7.9721320417927097E-3</v>
      </c>
      <c r="K48" s="21">
        <f>D48^2/377</f>
        <v>3.8567765379139432E-7</v>
      </c>
      <c r="L48" s="11">
        <f>K48*1000000</f>
        <v>0.38567765379139435</v>
      </c>
      <c r="M48" s="21">
        <f>L48/10000</f>
        <v>3.8567765379139433E-5</v>
      </c>
    </row>
    <row r="49" spans="2:13" x14ac:dyDescent="0.35">
      <c r="B49" s="8"/>
      <c r="C49" s="20">
        <v>2125</v>
      </c>
      <c r="D49" s="21">
        <v>1.6666704215000001E-2</v>
      </c>
      <c r="E49" s="21">
        <f>20*LOG(D49)+120</f>
        <v>84.436994560745859</v>
      </c>
      <c r="F49" s="21">
        <v>137.30000000000001</v>
      </c>
      <c r="G49" s="21">
        <f>D49^2/F49^2</f>
        <v>1.4735279622259206E-8</v>
      </c>
      <c r="H49" s="21">
        <f>G49*100</f>
        <v>1.4735279622259206E-6</v>
      </c>
      <c r="I49" s="21">
        <f>G49*1000</f>
        <v>1.4735279622259206E-5</v>
      </c>
      <c r="J49" s="21">
        <f>G49*1000000</f>
        <v>1.4735279622259206E-2</v>
      </c>
      <c r="K49" s="21">
        <f>D49^2/377</f>
        <v>7.3681440156577938E-7</v>
      </c>
      <c r="L49" s="11">
        <f>K49*1000000</f>
        <v>0.73681440156577938</v>
      </c>
      <c r="M49" s="21">
        <f>L49/10000</f>
        <v>7.3681440156577935E-5</v>
      </c>
    </row>
    <row r="50" spans="2:13" x14ac:dyDescent="0.35">
      <c r="B50" s="18"/>
      <c r="C50" s="21"/>
      <c r="D50" s="11"/>
      <c r="E50" s="21"/>
      <c r="F50" s="11"/>
      <c r="G50" s="21"/>
      <c r="H50" s="21"/>
      <c r="I50" s="21"/>
      <c r="J50" s="21"/>
      <c r="K50" s="21"/>
      <c r="L50" s="11"/>
      <c r="M50" s="21"/>
    </row>
    <row r="51" spans="2:13" x14ac:dyDescent="0.35">
      <c r="B51" s="10"/>
      <c r="C51" s="22" t="s">
        <v>48</v>
      </c>
      <c r="D51" s="23"/>
      <c r="E51" s="22"/>
      <c r="F51" s="23"/>
      <c r="G51" s="22">
        <f>SUM(G48:G49)</f>
        <v>2.2707411664051915E-8</v>
      </c>
      <c r="H51" s="22">
        <f>SUM(H48:H49)</f>
        <v>2.2707411664051915E-6</v>
      </c>
      <c r="I51" s="22">
        <f>SUM(I48:I49)</f>
        <v>2.2707411664051915E-5</v>
      </c>
      <c r="J51" s="22">
        <f>SUM(J48:J49)</f>
        <v>2.2707411664051914E-2</v>
      </c>
      <c r="K51" s="22">
        <f>SUM(K48:K49)</f>
        <v>1.1224920553571738E-6</v>
      </c>
      <c r="L51" s="23">
        <f>SUM(L48:L49)</f>
        <v>1.1224920553571738</v>
      </c>
      <c r="M51" s="22">
        <f>SUM(M48:M49)</f>
        <v>1.1224920553571737E-4</v>
      </c>
    </row>
    <row r="52" spans="2:13" x14ac:dyDescent="0.35">
      <c r="C52" s="11" t="s">
        <v>49</v>
      </c>
      <c r="D52" s="6"/>
      <c r="E52" s="11">
        <f>SQRT(SUMSQ(D48:D49))</f>
        <v>2.0571327251046649E-2</v>
      </c>
      <c r="F52" s="6" t="s">
        <v>50</v>
      </c>
      <c r="G52" s="11"/>
      <c r="H52" s="6"/>
      <c r="I52" s="6"/>
      <c r="J52" s="6"/>
      <c r="K52" s="6"/>
      <c r="L52" s="6"/>
      <c r="M52" s="6"/>
    </row>
    <row r="53" spans="2:13" x14ac:dyDescent="0.35">
      <c r="C53" s="19" t="s">
        <v>51</v>
      </c>
      <c r="D53" s="24"/>
      <c r="E53" s="19">
        <v>1.6666704215000001E-2</v>
      </c>
      <c r="F53" s="25" t="s">
        <v>50</v>
      </c>
      <c r="G53" s="26"/>
      <c r="H53" s="6"/>
      <c r="I53" s="6"/>
      <c r="J53" s="6"/>
      <c r="K53" s="6"/>
      <c r="L53" s="6"/>
      <c r="M53" s="6"/>
    </row>
    <row r="54" spans="2:13" x14ac:dyDescent="0.3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2:13" x14ac:dyDescent="0.35">
      <c r="C55" s="6" t="s">
        <v>27</v>
      </c>
      <c r="D55" s="6"/>
      <c r="E55" s="6" t="s">
        <v>28</v>
      </c>
      <c r="F55" s="6"/>
      <c r="G55" s="6"/>
      <c r="H55" s="6"/>
      <c r="I55" s="6"/>
      <c r="J55" s="6"/>
      <c r="K55" s="6"/>
      <c r="L55" s="6"/>
      <c r="M55" s="6"/>
    </row>
    <row r="56" spans="2:13" x14ac:dyDescent="0.35">
      <c r="C56" s="6" t="s">
        <v>29</v>
      </c>
      <c r="D56" s="6"/>
      <c r="E56" s="6" t="s">
        <v>28</v>
      </c>
      <c r="F56" s="6"/>
      <c r="G56" s="6"/>
      <c r="H56" s="6"/>
      <c r="I56" s="6"/>
      <c r="J56" s="6"/>
      <c r="K56" s="6"/>
      <c r="L56" s="6"/>
      <c r="M56" s="6"/>
    </row>
    <row r="57" spans="2:13" x14ac:dyDescent="0.35">
      <c r="C57" s="6" t="s">
        <v>30</v>
      </c>
      <c r="D57" s="6"/>
      <c r="E57" s="6" t="s">
        <v>31</v>
      </c>
      <c r="F57" s="6"/>
      <c r="G57" s="6"/>
      <c r="H57" s="6"/>
      <c r="I57" s="6"/>
      <c r="J57" s="6"/>
      <c r="K57" s="6"/>
      <c r="L57" s="6"/>
      <c r="M57" s="6"/>
    </row>
    <row r="58" spans="2:13" x14ac:dyDescent="0.3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2:13" x14ac:dyDescent="0.3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2:13" x14ac:dyDescent="0.35">
      <c r="C60" s="6" t="s">
        <v>32</v>
      </c>
      <c r="D60" s="6"/>
      <c r="E60" s="6" t="s">
        <v>33</v>
      </c>
      <c r="F60" s="6"/>
      <c r="G60" s="6"/>
      <c r="H60" s="6"/>
      <c r="I60" s="6"/>
      <c r="J60" s="6"/>
      <c r="K60" s="6"/>
      <c r="L60" s="6"/>
      <c r="M60" s="6"/>
    </row>
    <row r="61" spans="2:13" x14ac:dyDescent="0.35">
      <c r="C61" s="6" t="s">
        <v>34</v>
      </c>
      <c r="D61" s="6"/>
      <c r="E61" s="27" t="s">
        <v>35</v>
      </c>
      <c r="F61" s="6"/>
      <c r="G61" s="6"/>
      <c r="H61" s="6"/>
      <c r="I61" s="6"/>
      <c r="J61" s="6"/>
      <c r="K61" s="6"/>
      <c r="L61" s="6"/>
      <c r="M61" s="6"/>
    </row>
    <row r="62" spans="2:13" x14ac:dyDescent="0.35">
      <c r="C62" s="6" t="s">
        <v>36</v>
      </c>
      <c r="D62" s="6"/>
      <c r="E62" s="27" t="s">
        <v>37</v>
      </c>
      <c r="F62" s="6"/>
      <c r="G62" s="6"/>
      <c r="H62" s="6"/>
      <c r="I62" s="6"/>
      <c r="J62" s="6"/>
      <c r="K62" s="6"/>
      <c r="L62" s="6"/>
      <c r="M62" s="6"/>
    </row>
    <row r="63" spans="2:13" x14ac:dyDescent="0.35">
      <c r="C63" s="6" t="s">
        <v>38</v>
      </c>
      <c r="D63" s="6"/>
      <c r="E63" s="27" t="s">
        <v>39</v>
      </c>
      <c r="F63" s="6"/>
      <c r="G63" s="6"/>
      <c r="H63" s="6"/>
      <c r="I63" s="6"/>
      <c r="J63" s="6"/>
      <c r="K63" s="6"/>
      <c r="L63" s="6"/>
      <c r="M63" s="6"/>
    </row>
    <row r="64" spans="2:13" x14ac:dyDescent="0.35">
      <c r="C64" s="6" t="s">
        <v>40</v>
      </c>
      <c r="D64" s="6"/>
      <c r="E64" s="27" t="s">
        <v>55</v>
      </c>
      <c r="F64" s="6"/>
      <c r="G64" s="6"/>
      <c r="H64" s="6"/>
      <c r="I64" s="6"/>
      <c r="J64" s="6"/>
      <c r="K64" s="6"/>
      <c r="L64" s="6"/>
      <c r="M64" s="6"/>
    </row>
    <row r="65" spans="3:13" x14ac:dyDescent="0.35">
      <c r="C65" s="6" t="s">
        <v>42</v>
      </c>
      <c r="D65" s="6"/>
      <c r="E65" s="27" t="s">
        <v>43</v>
      </c>
      <c r="F65" s="6"/>
      <c r="G65" s="6"/>
      <c r="H65" s="6"/>
      <c r="I65" s="6"/>
      <c r="J65" s="6"/>
      <c r="K65" s="6"/>
      <c r="L65" s="6"/>
      <c r="M65" s="6"/>
    </row>
    <row r="66" spans="3:13" x14ac:dyDescent="0.35">
      <c r="C66" s="6" t="s">
        <v>44</v>
      </c>
      <c r="D66" s="6" t="s">
        <v>45</v>
      </c>
      <c r="E66" s="27"/>
      <c r="F66" s="6"/>
      <c r="G66" s="6"/>
      <c r="H66" s="6"/>
      <c r="I66" s="6"/>
      <c r="J66" s="6"/>
      <c r="K66" s="6"/>
      <c r="L66" s="6"/>
      <c r="M66" s="6"/>
    </row>
    <row r="67" spans="3:13" x14ac:dyDescent="0.35">
      <c r="C67" s="6" t="s">
        <v>46</v>
      </c>
      <c r="D67" s="6"/>
      <c r="E67" s="27" t="s">
        <v>47</v>
      </c>
      <c r="F67" s="6"/>
      <c r="G67" s="6"/>
      <c r="H67" s="6"/>
      <c r="I67" s="6"/>
      <c r="J67" s="6"/>
      <c r="K67" s="6"/>
      <c r="L67" s="6"/>
      <c r="M67" s="6"/>
    </row>
    <row r="68" spans="3:13" x14ac:dyDescent="0.3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3:13" x14ac:dyDescent="0.3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3:13" x14ac:dyDescent="0.3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9B3D-A241-4933-B6FA-C450CBA2331D}">
  <dimension ref="A2:M74"/>
  <sheetViews>
    <sheetView workbookViewId="0"/>
  </sheetViews>
  <sheetFormatPr defaultRowHeight="14.5" x14ac:dyDescent="0.35"/>
  <cols>
    <col min="1" max="1" width="6.6328125" customWidth="1"/>
    <col min="2" max="2" width="12.6328125" hidden="1" customWidth="1"/>
    <col min="3" max="6" width="14.6328125" customWidth="1"/>
    <col min="7" max="7" width="16.6328125" customWidth="1"/>
    <col min="8" max="8" width="14.6328125" hidden="1" customWidth="1"/>
    <col min="9" max="9" width="14.6328125" customWidth="1"/>
    <col min="10" max="12" width="14.6328125" hidden="1" customWidth="1"/>
    <col min="13" max="13" width="14.6328125" customWidth="1"/>
  </cols>
  <sheetData>
    <row r="2" spans="1:13" ht="15.5" x14ac:dyDescent="0.35">
      <c r="A2" s="2" t="s">
        <v>57</v>
      </c>
    </row>
    <row r="4" spans="1:13" x14ac:dyDescent="0.35">
      <c r="A4" t="s">
        <v>7</v>
      </c>
    </row>
    <row r="5" spans="1:13" x14ac:dyDescent="0.35">
      <c r="B5" s="12"/>
      <c r="C5" s="13" t="s">
        <v>8</v>
      </c>
      <c r="D5" s="12" t="s">
        <v>10</v>
      </c>
      <c r="E5" s="12" t="s">
        <v>12</v>
      </c>
      <c r="F5" s="12" t="s">
        <v>14</v>
      </c>
      <c r="G5" s="12" t="s">
        <v>15</v>
      </c>
      <c r="H5" s="12" t="s">
        <v>17</v>
      </c>
      <c r="I5" s="12" t="s">
        <v>19</v>
      </c>
      <c r="J5" s="12" t="s">
        <v>21</v>
      </c>
      <c r="K5" s="12" t="s">
        <v>23</v>
      </c>
      <c r="L5" s="14" t="s">
        <v>23</v>
      </c>
      <c r="M5" s="12" t="s">
        <v>23</v>
      </c>
    </row>
    <row r="6" spans="1:13" x14ac:dyDescent="0.35">
      <c r="B6" s="15"/>
      <c r="C6" s="16" t="s">
        <v>9</v>
      </c>
      <c r="D6" s="15" t="s">
        <v>11</v>
      </c>
      <c r="E6" s="15" t="s">
        <v>13</v>
      </c>
      <c r="F6" s="15" t="s">
        <v>11</v>
      </c>
      <c r="G6" s="15" t="s">
        <v>16</v>
      </c>
      <c r="H6" s="15" t="s">
        <v>18</v>
      </c>
      <c r="I6" s="15" t="s">
        <v>20</v>
      </c>
      <c r="J6" s="15" t="s">
        <v>22</v>
      </c>
      <c r="K6" s="15" t="s">
        <v>24</v>
      </c>
      <c r="L6" s="17" t="s">
        <v>25</v>
      </c>
      <c r="M6" s="15" t="s">
        <v>26</v>
      </c>
    </row>
    <row r="7" spans="1:13" x14ac:dyDescent="0.35">
      <c r="B7" s="8"/>
      <c r="C7" s="20">
        <v>912.4</v>
      </c>
      <c r="D7" s="21">
        <v>1.7419070306000001E-2</v>
      </c>
      <c r="E7" s="21">
        <f>20*LOG(D7)+120</f>
        <v>84.820499440816732</v>
      </c>
      <c r="F7" s="21">
        <v>92.734173985838112</v>
      </c>
      <c r="G7" s="21">
        <f>D7^2/F7^2</f>
        <v>3.5283391878401642E-8</v>
      </c>
      <c r="H7" s="21">
        <f>G7*100</f>
        <v>3.5283391878401641E-6</v>
      </c>
      <c r="I7" s="21">
        <f>G7*1000</f>
        <v>3.5283391878401644E-5</v>
      </c>
      <c r="J7" s="21">
        <f>G7*1000000</f>
        <v>3.528339187840164E-2</v>
      </c>
      <c r="K7" s="21">
        <f>D7^2/377</f>
        <v>8.0483822367472406E-7</v>
      </c>
      <c r="L7" s="11">
        <f>K7*1000000</f>
        <v>0.80483822367472402</v>
      </c>
      <c r="M7" s="21">
        <f>L7/10000</f>
        <v>8.04838223674724E-5</v>
      </c>
    </row>
    <row r="8" spans="1:13" x14ac:dyDescent="0.35">
      <c r="B8" s="8"/>
      <c r="C8" s="20">
        <v>957.4</v>
      </c>
      <c r="D8" s="21">
        <v>2.5966968917999999E-2</v>
      </c>
      <c r="E8" s="21">
        <f>20*LOG(D8)+120</f>
        <v>88.288425162002014</v>
      </c>
      <c r="F8" s="21">
        <v>94.993610507014324</v>
      </c>
      <c r="G8" s="21">
        <f>D8^2/F8^2</f>
        <v>7.4722901453092838E-8</v>
      </c>
      <c r="H8" s="21">
        <f>G8*100</f>
        <v>7.4722901453092837E-6</v>
      </c>
      <c r="I8" s="21">
        <f>G8*1000</f>
        <v>7.4722901453092843E-5</v>
      </c>
      <c r="J8" s="21">
        <f>G8*1000000</f>
        <v>7.4722901453092835E-2</v>
      </c>
      <c r="K8" s="21">
        <f>D8^2/377</f>
        <v>1.7885503310036552E-6</v>
      </c>
      <c r="L8" s="11">
        <f>K8*1000000</f>
        <v>1.7885503310036552</v>
      </c>
      <c r="M8" s="21">
        <f>L8/10000</f>
        <v>1.7885503310036553E-4</v>
      </c>
    </row>
    <row r="9" spans="1:13" x14ac:dyDescent="0.35">
      <c r="B9" s="8"/>
      <c r="C9" s="20">
        <v>1957.5</v>
      </c>
      <c r="D9" s="21">
        <v>1.5143279306E-2</v>
      </c>
      <c r="E9" s="21">
        <f>20*LOG(D9)+120</f>
        <v>83.604398652929973</v>
      </c>
      <c r="F9" s="21">
        <v>135.8332824614279</v>
      </c>
      <c r="G9" s="21">
        <f>D9^2/F9^2</f>
        <v>1.2428750614119875E-8</v>
      </c>
      <c r="H9" s="21">
        <f>G9*100</f>
        <v>1.2428750614119876E-6</v>
      </c>
      <c r="I9" s="21">
        <f>G9*1000</f>
        <v>1.2428750614119875E-5</v>
      </c>
      <c r="J9" s="21">
        <f>G9*1000000</f>
        <v>1.2428750614119875E-2</v>
      </c>
      <c r="K9" s="21">
        <f>D9^2/377</f>
        <v>6.082729658873418E-7</v>
      </c>
      <c r="L9" s="11">
        <f>K9*1000000</f>
        <v>0.60827296588734181</v>
      </c>
      <c r="M9" s="21">
        <f>L9/10000</f>
        <v>6.0827296588734182E-5</v>
      </c>
    </row>
    <row r="10" spans="1:13" x14ac:dyDescent="0.35">
      <c r="B10" s="8"/>
      <c r="C10" s="20">
        <v>2147.5</v>
      </c>
      <c r="D10" s="21">
        <v>1.9105766704999999E-2</v>
      </c>
      <c r="E10" s="21">
        <f>20*LOG(D10)+120</f>
        <v>85.623289407952129</v>
      </c>
      <c r="F10" s="21">
        <v>137.30000000000001</v>
      </c>
      <c r="G10" s="21">
        <f>D10^2/F10^2</f>
        <v>1.9363678633445586E-8</v>
      </c>
      <c r="H10" s="21">
        <f>G10*100</f>
        <v>1.9363678633445588E-6</v>
      </c>
      <c r="I10" s="21">
        <f>G10*1000</f>
        <v>1.9363678633445586E-5</v>
      </c>
      <c r="J10" s="21">
        <f>G10*1000000</f>
        <v>1.9363678633445586E-2</v>
      </c>
      <c r="K10" s="21">
        <f>D10^2/377</f>
        <v>9.6825018935248403E-7</v>
      </c>
      <c r="L10" s="11">
        <f>K10*1000000</f>
        <v>0.96825018935248408</v>
      </c>
      <c r="M10" s="21">
        <f>L10/10000</f>
        <v>9.6825018935248411E-5</v>
      </c>
    </row>
    <row r="11" spans="1:13" x14ac:dyDescent="0.35">
      <c r="B11" s="18"/>
      <c r="C11" s="21"/>
      <c r="D11" s="11"/>
      <c r="E11" s="21"/>
      <c r="F11" s="11"/>
      <c r="G11" s="21"/>
      <c r="H11" s="21"/>
      <c r="I11" s="21"/>
      <c r="J11" s="21"/>
      <c r="K11" s="21"/>
      <c r="L11" s="11"/>
      <c r="M11" s="21"/>
    </row>
    <row r="12" spans="1:13" x14ac:dyDescent="0.35">
      <c r="B12" s="10"/>
      <c r="C12" s="22" t="s">
        <v>48</v>
      </c>
      <c r="D12" s="23"/>
      <c r="E12" s="22"/>
      <c r="F12" s="23"/>
      <c r="G12" s="22">
        <f>SUM(G7:G10)</f>
        <v>1.4179872257905995E-7</v>
      </c>
      <c r="H12" s="22">
        <f>SUM(H7:H10)</f>
        <v>1.4179872257905994E-5</v>
      </c>
      <c r="I12" s="22">
        <f>SUM(I7:I10)</f>
        <v>1.4179872257905993E-4</v>
      </c>
      <c r="J12" s="22">
        <f>SUM(J7:J10)</f>
        <v>0.14179872257905995</v>
      </c>
      <c r="K12" s="22">
        <f>SUM(K7:K10)</f>
        <v>4.1699117099182054E-6</v>
      </c>
      <c r="L12" s="23">
        <f>SUM(L7:L10)</f>
        <v>4.169911709918205</v>
      </c>
      <c r="M12" s="22">
        <f>SUM(M7:M10)</f>
        <v>4.1699117099182049E-4</v>
      </c>
    </row>
    <row r="13" spans="1:13" x14ac:dyDescent="0.35">
      <c r="C13" s="11" t="s">
        <v>49</v>
      </c>
      <c r="D13" s="6"/>
      <c r="E13" s="11">
        <f>SQRT(SUMSQ(D7:D10))</f>
        <v>3.9649170415522739E-2</v>
      </c>
      <c r="F13" s="6" t="s">
        <v>50</v>
      </c>
      <c r="G13" s="11"/>
      <c r="H13" s="6"/>
      <c r="I13" s="6"/>
      <c r="J13" s="6"/>
      <c r="K13" s="6"/>
      <c r="L13" s="6"/>
      <c r="M13" s="6"/>
    </row>
    <row r="14" spans="1:13" x14ac:dyDescent="0.35">
      <c r="C14" s="19" t="s">
        <v>51</v>
      </c>
      <c r="D14" s="24"/>
      <c r="E14" s="19">
        <v>2.5966968917999999E-2</v>
      </c>
      <c r="F14" s="25" t="s">
        <v>50</v>
      </c>
      <c r="G14" s="26"/>
      <c r="H14" s="6"/>
      <c r="I14" s="6"/>
      <c r="J14" s="6"/>
      <c r="K14" s="6"/>
      <c r="L14" s="6"/>
      <c r="M14" s="6"/>
    </row>
    <row r="15" spans="1:13" x14ac:dyDescent="0.3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35">
      <c r="C16" s="6" t="s">
        <v>27</v>
      </c>
      <c r="D16" s="6"/>
      <c r="E16" s="6" t="s">
        <v>28</v>
      </c>
      <c r="F16" s="6"/>
      <c r="G16" s="6"/>
      <c r="H16" s="6"/>
      <c r="I16" s="6"/>
      <c r="J16" s="6"/>
      <c r="K16" s="6"/>
      <c r="L16" s="6"/>
      <c r="M16" s="6"/>
    </row>
    <row r="17" spans="3:13" x14ac:dyDescent="0.35">
      <c r="C17" s="6" t="s">
        <v>29</v>
      </c>
      <c r="D17" s="6"/>
      <c r="E17" s="6" t="s">
        <v>28</v>
      </c>
      <c r="F17" s="6"/>
      <c r="G17" s="6"/>
      <c r="H17" s="6"/>
      <c r="I17" s="6"/>
      <c r="J17" s="6"/>
      <c r="K17" s="6"/>
      <c r="L17" s="6"/>
      <c r="M17" s="6"/>
    </row>
    <row r="18" spans="3:13" x14ac:dyDescent="0.35">
      <c r="C18" s="6" t="s">
        <v>30</v>
      </c>
      <c r="D18" s="6"/>
      <c r="E18" s="6" t="s">
        <v>31</v>
      </c>
      <c r="F18" s="6"/>
      <c r="G18" s="6"/>
      <c r="H18" s="6"/>
      <c r="I18" s="6"/>
      <c r="J18" s="6"/>
      <c r="K18" s="6"/>
      <c r="L18" s="6"/>
      <c r="M18" s="6"/>
    </row>
    <row r="19" spans="3:13" x14ac:dyDescent="0.3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3:13" x14ac:dyDescent="0.35">
      <c r="C20" s="6" t="s">
        <v>32</v>
      </c>
      <c r="D20" s="6"/>
      <c r="E20" s="6" t="s">
        <v>33</v>
      </c>
      <c r="F20" s="6"/>
      <c r="G20" s="6"/>
      <c r="H20" s="6"/>
      <c r="I20" s="6"/>
      <c r="J20" s="6"/>
      <c r="K20" s="6"/>
      <c r="L20" s="6"/>
      <c r="M20" s="6"/>
    </row>
    <row r="21" spans="3:13" x14ac:dyDescent="0.35">
      <c r="C21" s="6" t="s">
        <v>34</v>
      </c>
      <c r="D21" s="6"/>
      <c r="E21" s="27" t="s">
        <v>35</v>
      </c>
      <c r="F21" s="6"/>
      <c r="G21" s="6"/>
      <c r="H21" s="6"/>
      <c r="I21" s="6"/>
      <c r="J21" s="6"/>
      <c r="K21" s="6"/>
      <c r="L21" s="6"/>
      <c r="M21" s="6"/>
    </row>
    <row r="22" spans="3:13" x14ac:dyDescent="0.35">
      <c r="C22" s="6" t="s">
        <v>36</v>
      </c>
      <c r="D22" s="6"/>
      <c r="E22" s="27" t="s">
        <v>37</v>
      </c>
      <c r="F22" s="6"/>
      <c r="G22" s="6"/>
      <c r="H22" s="6"/>
      <c r="I22" s="6"/>
      <c r="J22" s="6"/>
      <c r="K22" s="6"/>
      <c r="L22" s="6"/>
      <c r="M22" s="6"/>
    </row>
    <row r="23" spans="3:13" x14ac:dyDescent="0.35">
      <c r="C23" s="6" t="s">
        <v>38</v>
      </c>
      <c r="D23" s="6"/>
      <c r="E23" s="27" t="s">
        <v>39</v>
      </c>
      <c r="F23" s="6"/>
      <c r="G23" s="6"/>
      <c r="H23" s="6"/>
      <c r="I23" s="6"/>
      <c r="J23" s="6"/>
      <c r="K23" s="6"/>
      <c r="L23" s="6"/>
      <c r="M23" s="6"/>
    </row>
    <row r="24" spans="3:13" x14ac:dyDescent="0.35">
      <c r="C24" s="6" t="s">
        <v>40</v>
      </c>
      <c r="D24" s="6"/>
      <c r="E24" s="27" t="s">
        <v>55</v>
      </c>
      <c r="F24" s="6"/>
      <c r="G24" s="6"/>
      <c r="H24" s="6"/>
      <c r="I24" s="6"/>
      <c r="J24" s="6"/>
      <c r="K24" s="6"/>
      <c r="L24" s="6"/>
      <c r="M24" s="6"/>
    </row>
    <row r="25" spans="3:13" x14ac:dyDescent="0.35">
      <c r="C25" s="6" t="s">
        <v>42</v>
      </c>
      <c r="D25" s="6"/>
      <c r="E25" s="27" t="s">
        <v>43</v>
      </c>
      <c r="F25" s="6"/>
      <c r="G25" s="6"/>
      <c r="H25" s="6"/>
      <c r="I25" s="6"/>
      <c r="J25" s="6"/>
      <c r="K25" s="6"/>
      <c r="L25" s="6"/>
      <c r="M25" s="6"/>
    </row>
    <row r="26" spans="3:13" x14ac:dyDescent="0.35">
      <c r="C26" s="6" t="s">
        <v>44</v>
      </c>
      <c r="D26" s="6" t="s">
        <v>45</v>
      </c>
      <c r="E26" s="27"/>
      <c r="F26" s="6"/>
      <c r="G26" s="6"/>
      <c r="H26" s="6"/>
      <c r="I26" s="6"/>
      <c r="J26" s="6"/>
      <c r="K26" s="6"/>
      <c r="L26" s="6"/>
      <c r="M26" s="6"/>
    </row>
    <row r="27" spans="3:13" x14ac:dyDescent="0.35">
      <c r="C27" s="6" t="s">
        <v>46</v>
      </c>
      <c r="D27" s="6"/>
      <c r="E27" s="27" t="s">
        <v>47</v>
      </c>
      <c r="F27" s="6"/>
      <c r="G27" s="6"/>
      <c r="H27" s="6"/>
      <c r="I27" s="6"/>
      <c r="J27" s="6"/>
      <c r="K27" s="6"/>
      <c r="L27" s="6"/>
      <c r="M27" s="6"/>
    </row>
    <row r="28" spans="3:13" x14ac:dyDescent="0.3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3:13" x14ac:dyDescent="0.3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3:13" x14ac:dyDescent="0.3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47" spans="1:13" x14ac:dyDescent="0.35">
      <c r="A47" t="s">
        <v>52</v>
      </c>
    </row>
    <row r="48" spans="1:13" x14ac:dyDescent="0.35">
      <c r="B48" s="12"/>
      <c r="C48" s="13" t="s">
        <v>8</v>
      </c>
      <c r="D48" s="12" t="s">
        <v>10</v>
      </c>
      <c r="E48" s="12" t="s">
        <v>12</v>
      </c>
      <c r="F48" s="12" t="s">
        <v>14</v>
      </c>
      <c r="G48" s="12" t="s">
        <v>15</v>
      </c>
      <c r="H48" s="12" t="s">
        <v>17</v>
      </c>
      <c r="I48" s="12" t="s">
        <v>19</v>
      </c>
      <c r="J48" s="12" t="s">
        <v>21</v>
      </c>
      <c r="K48" s="12" t="s">
        <v>23</v>
      </c>
      <c r="L48" s="14" t="s">
        <v>23</v>
      </c>
      <c r="M48" s="12" t="s">
        <v>23</v>
      </c>
    </row>
    <row r="49" spans="2:13" x14ac:dyDescent="0.35">
      <c r="B49" s="15"/>
      <c r="C49" s="16" t="s">
        <v>9</v>
      </c>
      <c r="D49" s="15" t="s">
        <v>11</v>
      </c>
      <c r="E49" s="15" t="s">
        <v>13</v>
      </c>
      <c r="F49" s="15" t="s">
        <v>11</v>
      </c>
      <c r="G49" s="15" t="s">
        <v>16</v>
      </c>
      <c r="H49" s="15" t="s">
        <v>18</v>
      </c>
      <c r="I49" s="15" t="s">
        <v>20</v>
      </c>
      <c r="J49" s="15" t="s">
        <v>22</v>
      </c>
      <c r="K49" s="15" t="s">
        <v>24</v>
      </c>
      <c r="L49" s="17" t="s">
        <v>25</v>
      </c>
      <c r="M49" s="15" t="s">
        <v>26</v>
      </c>
    </row>
    <row r="50" spans="2:13" x14ac:dyDescent="0.35">
      <c r="B50" s="8"/>
      <c r="C50" s="20">
        <v>912.4</v>
      </c>
      <c r="D50" s="21">
        <v>1.7419070306000001E-2</v>
      </c>
      <c r="E50" s="21">
        <f>20*LOG(D50)+120</f>
        <v>84.820499440816732</v>
      </c>
      <c r="F50" s="21">
        <v>92.734173985838112</v>
      </c>
      <c r="G50" s="21">
        <f>D50^2/F50^2</f>
        <v>3.5283391878401642E-8</v>
      </c>
      <c r="H50" s="21">
        <f>G50*100</f>
        <v>3.5283391878401641E-6</v>
      </c>
      <c r="I50" s="21">
        <f>G50*1000</f>
        <v>3.5283391878401644E-5</v>
      </c>
      <c r="J50" s="21">
        <f>G50*1000000</f>
        <v>3.528339187840164E-2</v>
      </c>
      <c r="K50" s="21">
        <f>D50^2/377</f>
        <v>8.0483822367472406E-7</v>
      </c>
      <c r="L50" s="11">
        <f>K50*1000000</f>
        <v>0.80483822367472402</v>
      </c>
      <c r="M50" s="21">
        <f>L50/10000</f>
        <v>8.04838223674724E-5</v>
      </c>
    </row>
    <row r="51" spans="2:13" x14ac:dyDescent="0.35">
      <c r="B51" s="8"/>
      <c r="C51" s="20">
        <v>957.4</v>
      </c>
      <c r="D51" s="21">
        <v>2.5966968917999999E-2</v>
      </c>
      <c r="E51" s="21">
        <f>20*LOG(D51)+120</f>
        <v>88.288425162002014</v>
      </c>
      <c r="F51" s="21">
        <v>94.993610507014324</v>
      </c>
      <c r="G51" s="21">
        <f>D51^2/F51^2</f>
        <v>7.4722901453092838E-8</v>
      </c>
      <c r="H51" s="21">
        <f>G51*100</f>
        <v>7.4722901453092837E-6</v>
      </c>
      <c r="I51" s="21">
        <f>G51*1000</f>
        <v>7.4722901453092843E-5</v>
      </c>
      <c r="J51" s="21">
        <f>G51*1000000</f>
        <v>7.4722901453092835E-2</v>
      </c>
      <c r="K51" s="21">
        <f>D51^2/377</f>
        <v>1.7885503310036552E-6</v>
      </c>
      <c r="L51" s="11">
        <f>K51*1000000</f>
        <v>1.7885503310036552</v>
      </c>
      <c r="M51" s="21">
        <f>L51/10000</f>
        <v>1.7885503310036553E-4</v>
      </c>
    </row>
    <row r="52" spans="2:13" x14ac:dyDescent="0.35">
      <c r="B52" s="8"/>
      <c r="C52" s="20">
        <v>1957.5</v>
      </c>
      <c r="D52" s="21">
        <v>1.5143279306E-2</v>
      </c>
      <c r="E52" s="21">
        <f>20*LOG(D52)+120</f>
        <v>83.604398652929973</v>
      </c>
      <c r="F52" s="21">
        <v>135.8332824614279</v>
      </c>
      <c r="G52" s="21">
        <f>D52^2/F52^2</f>
        <v>1.2428750614119875E-8</v>
      </c>
      <c r="H52" s="21">
        <f>G52*100</f>
        <v>1.2428750614119876E-6</v>
      </c>
      <c r="I52" s="21">
        <f>G52*1000</f>
        <v>1.2428750614119875E-5</v>
      </c>
      <c r="J52" s="21">
        <f>G52*1000000</f>
        <v>1.2428750614119875E-2</v>
      </c>
      <c r="K52" s="21">
        <f>D52^2/377</f>
        <v>6.082729658873418E-7</v>
      </c>
      <c r="L52" s="11">
        <f>K52*1000000</f>
        <v>0.60827296588734181</v>
      </c>
      <c r="M52" s="21">
        <f>L52/10000</f>
        <v>6.0827296588734182E-5</v>
      </c>
    </row>
    <row r="53" spans="2:13" x14ac:dyDescent="0.35">
      <c r="B53" s="8"/>
      <c r="C53" s="20">
        <v>2147.5</v>
      </c>
      <c r="D53" s="21">
        <v>1.9105766704999999E-2</v>
      </c>
      <c r="E53" s="21">
        <f>20*LOG(D53)+120</f>
        <v>85.623289407952129</v>
      </c>
      <c r="F53" s="21">
        <v>137.30000000000001</v>
      </c>
      <c r="G53" s="21">
        <f>D53^2/F53^2</f>
        <v>1.9363678633445586E-8</v>
      </c>
      <c r="H53" s="21">
        <f>G53*100</f>
        <v>1.9363678633445588E-6</v>
      </c>
      <c r="I53" s="21">
        <f>G53*1000</f>
        <v>1.9363678633445586E-5</v>
      </c>
      <c r="J53" s="21">
        <f>G53*1000000</f>
        <v>1.9363678633445586E-2</v>
      </c>
      <c r="K53" s="21">
        <f>D53^2/377</f>
        <v>9.6825018935248403E-7</v>
      </c>
      <c r="L53" s="11">
        <f>K53*1000000</f>
        <v>0.96825018935248408</v>
      </c>
      <c r="M53" s="21">
        <f>L53/10000</f>
        <v>9.6825018935248411E-5</v>
      </c>
    </row>
    <row r="54" spans="2:13" x14ac:dyDescent="0.35">
      <c r="B54" s="18"/>
      <c r="C54" s="21"/>
      <c r="D54" s="11"/>
      <c r="E54" s="21"/>
      <c r="F54" s="11"/>
      <c r="G54" s="21"/>
      <c r="H54" s="21"/>
      <c r="I54" s="21"/>
      <c r="J54" s="21"/>
      <c r="K54" s="21"/>
      <c r="L54" s="11"/>
      <c r="M54" s="21"/>
    </row>
    <row r="55" spans="2:13" x14ac:dyDescent="0.35">
      <c r="B55" s="10"/>
      <c r="C55" s="22" t="s">
        <v>48</v>
      </c>
      <c r="D55" s="23"/>
      <c r="E55" s="22"/>
      <c r="F55" s="23"/>
      <c r="G55" s="22">
        <f>SUM(G50:G53)</f>
        <v>1.4179872257905995E-7</v>
      </c>
      <c r="H55" s="22">
        <f>SUM(H50:H53)</f>
        <v>1.4179872257905994E-5</v>
      </c>
      <c r="I55" s="22">
        <f>SUM(I50:I53)</f>
        <v>1.4179872257905993E-4</v>
      </c>
      <c r="J55" s="22">
        <f>SUM(J50:J53)</f>
        <v>0.14179872257905995</v>
      </c>
      <c r="K55" s="22">
        <f>SUM(K50:K53)</f>
        <v>4.1699117099182054E-6</v>
      </c>
      <c r="L55" s="23">
        <f>SUM(L50:L53)</f>
        <v>4.169911709918205</v>
      </c>
      <c r="M55" s="22">
        <f>SUM(M50:M53)</f>
        <v>4.1699117099182049E-4</v>
      </c>
    </row>
    <row r="56" spans="2:13" x14ac:dyDescent="0.35">
      <c r="C56" s="11" t="s">
        <v>49</v>
      </c>
      <c r="D56" s="6"/>
      <c r="E56" s="11">
        <f>SQRT(SUMSQ(D50:D53))</f>
        <v>3.9649170415522739E-2</v>
      </c>
      <c r="F56" s="6" t="s">
        <v>50</v>
      </c>
      <c r="G56" s="11"/>
      <c r="H56" s="6"/>
      <c r="I56" s="6"/>
      <c r="J56" s="6"/>
      <c r="K56" s="6"/>
      <c r="L56" s="6"/>
      <c r="M56" s="6"/>
    </row>
    <row r="57" spans="2:13" x14ac:dyDescent="0.35">
      <c r="C57" s="19" t="s">
        <v>51</v>
      </c>
      <c r="D57" s="24"/>
      <c r="E57" s="19">
        <v>2.5966968917999999E-2</v>
      </c>
      <c r="F57" s="25" t="s">
        <v>50</v>
      </c>
      <c r="G57" s="26"/>
      <c r="H57" s="6"/>
      <c r="I57" s="6"/>
      <c r="J57" s="6"/>
      <c r="K57" s="6"/>
      <c r="L57" s="6"/>
      <c r="M57" s="6"/>
    </row>
    <row r="58" spans="2:13" x14ac:dyDescent="0.3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2:13" x14ac:dyDescent="0.35">
      <c r="C59" s="6" t="s">
        <v>27</v>
      </c>
      <c r="D59" s="6"/>
      <c r="E59" s="6" t="s">
        <v>28</v>
      </c>
      <c r="F59" s="6"/>
      <c r="G59" s="6"/>
      <c r="H59" s="6"/>
      <c r="I59" s="6"/>
      <c r="J59" s="6"/>
      <c r="K59" s="6"/>
      <c r="L59" s="6"/>
      <c r="M59" s="6"/>
    </row>
    <row r="60" spans="2:13" x14ac:dyDescent="0.35">
      <c r="C60" s="6" t="s">
        <v>29</v>
      </c>
      <c r="D60" s="6"/>
      <c r="E60" s="6" t="s">
        <v>28</v>
      </c>
      <c r="F60" s="6"/>
      <c r="G60" s="6"/>
      <c r="H60" s="6"/>
      <c r="I60" s="6"/>
      <c r="J60" s="6"/>
      <c r="K60" s="6"/>
      <c r="L60" s="6"/>
      <c r="M60" s="6"/>
    </row>
    <row r="61" spans="2:13" x14ac:dyDescent="0.35">
      <c r="C61" s="6" t="s">
        <v>30</v>
      </c>
      <c r="D61" s="6"/>
      <c r="E61" s="6" t="s">
        <v>31</v>
      </c>
      <c r="F61" s="6"/>
      <c r="G61" s="6"/>
      <c r="H61" s="6"/>
      <c r="I61" s="6"/>
      <c r="J61" s="6"/>
      <c r="K61" s="6"/>
      <c r="L61" s="6"/>
      <c r="M61" s="6"/>
    </row>
    <row r="62" spans="2:13" x14ac:dyDescent="0.3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2:13" x14ac:dyDescent="0.3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2:13" x14ac:dyDescent="0.35">
      <c r="C64" s="6" t="s">
        <v>32</v>
      </c>
      <c r="D64" s="6"/>
      <c r="E64" s="6" t="s">
        <v>33</v>
      </c>
      <c r="F64" s="6"/>
      <c r="G64" s="6"/>
      <c r="H64" s="6"/>
      <c r="I64" s="6"/>
      <c r="J64" s="6"/>
      <c r="K64" s="6"/>
      <c r="L64" s="6"/>
      <c r="M64" s="6"/>
    </row>
    <row r="65" spans="3:13" x14ac:dyDescent="0.35">
      <c r="C65" s="6" t="s">
        <v>34</v>
      </c>
      <c r="D65" s="6"/>
      <c r="E65" s="27" t="s">
        <v>35</v>
      </c>
      <c r="F65" s="6"/>
      <c r="G65" s="6"/>
      <c r="H65" s="6"/>
      <c r="I65" s="6"/>
      <c r="J65" s="6"/>
      <c r="K65" s="6"/>
      <c r="L65" s="6"/>
      <c r="M65" s="6"/>
    </row>
    <row r="66" spans="3:13" x14ac:dyDescent="0.35">
      <c r="C66" s="6" t="s">
        <v>36</v>
      </c>
      <c r="D66" s="6"/>
      <c r="E66" s="27" t="s">
        <v>37</v>
      </c>
      <c r="F66" s="6"/>
      <c r="G66" s="6"/>
      <c r="H66" s="6"/>
      <c r="I66" s="6"/>
      <c r="J66" s="6"/>
      <c r="K66" s="6"/>
      <c r="L66" s="6"/>
      <c r="M66" s="6"/>
    </row>
    <row r="67" spans="3:13" x14ac:dyDescent="0.35">
      <c r="C67" s="6" t="s">
        <v>38</v>
      </c>
      <c r="D67" s="6"/>
      <c r="E67" s="27" t="s">
        <v>39</v>
      </c>
      <c r="F67" s="6"/>
      <c r="G67" s="6"/>
      <c r="H67" s="6"/>
      <c r="I67" s="6"/>
      <c r="J67" s="6"/>
      <c r="K67" s="6"/>
      <c r="L67" s="6"/>
      <c r="M67" s="6"/>
    </row>
    <row r="68" spans="3:13" x14ac:dyDescent="0.35">
      <c r="C68" s="6" t="s">
        <v>40</v>
      </c>
      <c r="D68" s="6"/>
      <c r="E68" s="27" t="s">
        <v>55</v>
      </c>
      <c r="F68" s="6"/>
      <c r="G68" s="6"/>
      <c r="H68" s="6"/>
      <c r="I68" s="6"/>
      <c r="J68" s="6"/>
      <c r="K68" s="6"/>
      <c r="L68" s="6"/>
      <c r="M68" s="6"/>
    </row>
    <row r="69" spans="3:13" x14ac:dyDescent="0.35">
      <c r="C69" s="6" t="s">
        <v>42</v>
      </c>
      <c r="D69" s="6"/>
      <c r="E69" s="27" t="s">
        <v>43</v>
      </c>
      <c r="F69" s="6"/>
      <c r="G69" s="6"/>
      <c r="H69" s="6"/>
      <c r="I69" s="6"/>
      <c r="J69" s="6"/>
      <c r="K69" s="6"/>
      <c r="L69" s="6"/>
      <c r="M69" s="6"/>
    </row>
    <row r="70" spans="3:13" x14ac:dyDescent="0.35">
      <c r="C70" s="6" t="s">
        <v>44</v>
      </c>
      <c r="D70" s="6" t="s">
        <v>45</v>
      </c>
      <c r="E70" s="27"/>
      <c r="F70" s="6"/>
      <c r="G70" s="6"/>
      <c r="H70" s="6"/>
      <c r="I70" s="6"/>
      <c r="J70" s="6"/>
      <c r="K70" s="6"/>
      <c r="L70" s="6"/>
      <c r="M70" s="6"/>
    </row>
    <row r="71" spans="3:13" x14ac:dyDescent="0.35">
      <c r="C71" s="6" t="s">
        <v>46</v>
      </c>
      <c r="D71" s="6"/>
      <c r="E71" s="27" t="s">
        <v>47</v>
      </c>
      <c r="F71" s="6"/>
      <c r="G71" s="6"/>
      <c r="H71" s="6"/>
      <c r="I71" s="6"/>
      <c r="J71" s="6"/>
      <c r="K71" s="6"/>
      <c r="L71" s="6"/>
      <c r="M71" s="6"/>
    </row>
    <row r="72" spans="3:13" x14ac:dyDescent="0.3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3:13" x14ac:dyDescent="0.3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3:13" x14ac:dyDescent="0.3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831F-5E1F-4DA5-883C-41BFD5AE23A3}">
  <dimension ref="A2:M70"/>
  <sheetViews>
    <sheetView workbookViewId="0"/>
  </sheetViews>
  <sheetFormatPr defaultRowHeight="14.5" x14ac:dyDescent="0.35"/>
  <cols>
    <col min="1" max="1" width="6.6328125" customWidth="1"/>
    <col min="2" max="2" width="12.6328125" hidden="1" customWidth="1"/>
    <col min="3" max="6" width="14.6328125" customWidth="1"/>
    <col min="7" max="7" width="16.6328125" customWidth="1"/>
    <col min="8" max="8" width="14.6328125" hidden="1" customWidth="1"/>
    <col min="9" max="9" width="14.6328125" customWidth="1"/>
    <col min="10" max="12" width="14.6328125" hidden="1" customWidth="1"/>
    <col min="13" max="13" width="14.6328125" customWidth="1"/>
  </cols>
  <sheetData>
    <row r="2" spans="1:13" ht="15.5" x14ac:dyDescent="0.35">
      <c r="A2" s="2" t="s">
        <v>59</v>
      </c>
    </row>
    <row r="4" spans="1:13" x14ac:dyDescent="0.35">
      <c r="A4" t="s">
        <v>7</v>
      </c>
    </row>
    <row r="5" spans="1:13" x14ac:dyDescent="0.35">
      <c r="B5" s="12"/>
      <c r="C5" s="13" t="s">
        <v>8</v>
      </c>
      <c r="D5" s="12" t="s">
        <v>10</v>
      </c>
      <c r="E5" s="12" t="s">
        <v>12</v>
      </c>
      <c r="F5" s="12" t="s">
        <v>14</v>
      </c>
      <c r="G5" s="12" t="s">
        <v>15</v>
      </c>
      <c r="H5" s="12" t="s">
        <v>17</v>
      </c>
      <c r="I5" s="12" t="s">
        <v>19</v>
      </c>
      <c r="J5" s="12" t="s">
        <v>21</v>
      </c>
      <c r="K5" s="12" t="s">
        <v>23</v>
      </c>
      <c r="L5" s="14" t="s">
        <v>23</v>
      </c>
      <c r="M5" s="12" t="s">
        <v>23</v>
      </c>
    </row>
    <row r="6" spans="1:13" x14ac:dyDescent="0.35">
      <c r="B6" s="15"/>
      <c r="C6" s="16" t="s">
        <v>9</v>
      </c>
      <c r="D6" s="15" t="s">
        <v>11</v>
      </c>
      <c r="E6" s="15" t="s">
        <v>13</v>
      </c>
      <c r="F6" s="15" t="s">
        <v>11</v>
      </c>
      <c r="G6" s="15" t="s">
        <v>16</v>
      </c>
      <c r="H6" s="15" t="s">
        <v>18</v>
      </c>
      <c r="I6" s="15" t="s">
        <v>20</v>
      </c>
      <c r="J6" s="15" t="s">
        <v>22</v>
      </c>
      <c r="K6" s="15" t="s">
        <v>24</v>
      </c>
      <c r="L6" s="17" t="s">
        <v>25</v>
      </c>
      <c r="M6" s="15" t="s">
        <v>26</v>
      </c>
    </row>
    <row r="7" spans="1:13" x14ac:dyDescent="0.35">
      <c r="B7" s="8"/>
      <c r="C7" s="20">
        <v>1977.5</v>
      </c>
      <c r="D7" s="21">
        <v>1.2002648306000001E-2</v>
      </c>
      <c r="E7" s="21">
        <f>20*LOG(D7)+120</f>
        <v>81.585541617263999</v>
      </c>
      <c r="F7" s="21">
        <v>136.52546513662853</v>
      </c>
      <c r="G7" s="21">
        <f>D7^2/F7^2</f>
        <v>7.7290627293079598E-9</v>
      </c>
      <c r="H7" s="21">
        <f>G7*100</f>
        <v>7.7290627293079596E-7</v>
      </c>
      <c r="I7" s="21">
        <f>G7*1000</f>
        <v>7.7290627293079592E-6</v>
      </c>
      <c r="J7" s="21">
        <f>G7*1000000</f>
        <v>7.7290627293079596E-3</v>
      </c>
      <c r="K7" s="21">
        <f>D7^2/377</f>
        <v>3.8213147574940239E-7</v>
      </c>
      <c r="L7" s="11">
        <f>K7*1000000</f>
        <v>0.38213147574940237</v>
      </c>
      <c r="M7" s="21">
        <f>L7/10000</f>
        <v>3.8213147574940239E-5</v>
      </c>
    </row>
    <row r="8" spans="1:13" x14ac:dyDescent="0.35">
      <c r="B8" s="8"/>
      <c r="C8" s="20">
        <v>2167.5</v>
      </c>
      <c r="D8" s="21">
        <v>1.50130234E-2</v>
      </c>
      <c r="E8" s="21">
        <f>20*LOG(D8)+120</f>
        <v>83.529363230226807</v>
      </c>
      <c r="F8" s="21">
        <v>137.30000000000001</v>
      </c>
      <c r="G8" s="21">
        <f>D8^2/F8^2</f>
        <v>1.1956257190300903E-8</v>
      </c>
      <c r="H8" s="21">
        <f>G8*100</f>
        <v>1.1956257190300903E-6</v>
      </c>
      <c r="I8" s="21">
        <f>G8*1000</f>
        <v>1.1956257190300902E-5</v>
      </c>
      <c r="J8" s="21">
        <f>G8*1000000</f>
        <v>1.1956257190300903E-2</v>
      </c>
      <c r="K8" s="21">
        <f>D8^2/377</f>
        <v>5.9785377084601475E-7</v>
      </c>
      <c r="L8" s="11">
        <f>K8*1000000</f>
        <v>0.59785377084601476</v>
      </c>
      <c r="M8" s="21">
        <f>L8/10000</f>
        <v>5.9785377084601477E-5</v>
      </c>
    </row>
    <row r="9" spans="1:13" x14ac:dyDescent="0.35">
      <c r="B9" s="18"/>
      <c r="C9" s="21"/>
      <c r="D9" s="11"/>
      <c r="E9" s="21"/>
      <c r="F9" s="11"/>
      <c r="G9" s="21"/>
      <c r="H9" s="21"/>
      <c r="I9" s="21"/>
      <c r="J9" s="21"/>
      <c r="K9" s="21"/>
      <c r="L9" s="11"/>
      <c r="M9" s="21"/>
    </row>
    <row r="10" spans="1:13" x14ac:dyDescent="0.35">
      <c r="B10" s="10"/>
      <c r="C10" s="22" t="s">
        <v>48</v>
      </c>
      <c r="D10" s="23"/>
      <c r="E10" s="22"/>
      <c r="F10" s="23"/>
      <c r="G10" s="22">
        <f>SUM(G7:G8)</f>
        <v>1.9685319919608861E-8</v>
      </c>
      <c r="H10" s="22">
        <f>SUM(H7:H8)</f>
        <v>1.9685319919608864E-6</v>
      </c>
      <c r="I10" s="22">
        <f>SUM(I7:I8)</f>
        <v>1.9685319919608863E-5</v>
      </c>
      <c r="J10" s="22">
        <f>SUM(J7:J8)</f>
        <v>1.9685319919608861E-2</v>
      </c>
      <c r="K10" s="22">
        <f>SUM(K7:K8)</f>
        <v>9.7998524659541714E-7</v>
      </c>
      <c r="L10" s="23">
        <f>SUM(L7:L8)</f>
        <v>0.97998524659541708</v>
      </c>
      <c r="M10" s="22">
        <f>SUM(M7:M8)</f>
        <v>9.7998524659541716E-5</v>
      </c>
    </row>
    <row r="11" spans="1:13" x14ac:dyDescent="0.35">
      <c r="C11" s="11" t="s">
        <v>49</v>
      </c>
      <c r="D11" s="6"/>
      <c r="E11" s="11">
        <f>SQRT(SUMSQ(D7:D8))</f>
        <v>1.9221197620504095E-2</v>
      </c>
      <c r="F11" s="6" t="s">
        <v>50</v>
      </c>
      <c r="G11" s="11"/>
      <c r="H11" s="6"/>
      <c r="I11" s="6"/>
      <c r="J11" s="6"/>
      <c r="K11" s="6"/>
      <c r="L11" s="6"/>
      <c r="M11" s="6"/>
    </row>
    <row r="12" spans="1:13" x14ac:dyDescent="0.35">
      <c r="C12" s="19" t="s">
        <v>51</v>
      </c>
      <c r="D12" s="24"/>
      <c r="E12" s="19">
        <v>1.50130234E-2</v>
      </c>
      <c r="F12" s="25" t="s">
        <v>50</v>
      </c>
      <c r="G12" s="26"/>
      <c r="H12" s="6"/>
      <c r="I12" s="6"/>
      <c r="J12" s="6"/>
      <c r="K12" s="6"/>
      <c r="L12" s="6"/>
      <c r="M12" s="6"/>
    </row>
    <row r="13" spans="1:13" x14ac:dyDescent="0.3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35">
      <c r="C14" s="6" t="s">
        <v>27</v>
      </c>
      <c r="D14" s="6"/>
      <c r="E14" s="6" t="s">
        <v>28</v>
      </c>
      <c r="F14" s="6"/>
      <c r="G14" s="6"/>
      <c r="H14" s="6"/>
      <c r="I14" s="6"/>
      <c r="J14" s="6"/>
      <c r="K14" s="6"/>
      <c r="L14" s="6"/>
      <c r="M14" s="6"/>
    </row>
    <row r="15" spans="1:13" x14ac:dyDescent="0.35">
      <c r="C15" s="6" t="s">
        <v>29</v>
      </c>
      <c r="D15" s="6"/>
      <c r="E15" s="6" t="s">
        <v>28</v>
      </c>
      <c r="F15" s="6"/>
      <c r="G15" s="6"/>
      <c r="H15" s="6"/>
      <c r="I15" s="6"/>
      <c r="J15" s="6"/>
      <c r="K15" s="6"/>
      <c r="L15" s="6"/>
      <c r="M15" s="6"/>
    </row>
    <row r="16" spans="1:13" x14ac:dyDescent="0.35">
      <c r="C16" s="6" t="s">
        <v>30</v>
      </c>
      <c r="D16" s="6"/>
      <c r="E16" s="6" t="s">
        <v>31</v>
      </c>
      <c r="F16" s="6"/>
      <c r="G16" s="6"/>
      <c r="H16" s="6"/>
      <c r="I16" s="6"/>
      <c r="J16" s="6"/>
      <c r="K16" s="6"/>
      <c r="L16" s="6"/>
      <c r="M16" s="6"/>
    </row>
    <row r="17" spans="3:13" x14ac:dyDescent="0.3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3:13" x14ac:dyDescent="0.35">
      <c r="C18" s="6" t="s">
        <v>32</v>
      </c>
      <c r="D18" s="6"/>
      <c r="E18" s="6" t="s">
        <v>33</v>
      </c>
      <c r="F18" s="6"/>
      <c r="G18" s="6"/>
      <c r="H18" s="6"/>
      <c r="I18" s="6"/>
      <c r="J18" s="6"/>
      <c r="K18" s="6"/>
      <c r="L18" s="6"/>
      <c r="M18" s="6"/>
    </row>
    <row r="19" spans="3:13" x14ac:dyDescent="0.35">
      <c r="C19" s="6" t="s">
        <v>34</v>
      </c>
      <c r="D19" s="6"/>
      <c r="E19" s="27" t="s">
        <v>35</v>
      </c>
      <c r="F19" s="6"/>
      <c r="G19" s="6"/>
      <c r="H19" s="6"/>
      <c r="I19" s="6"/>
      <c r="J19" s="6"/>
      <c r="K19" s="6"/>
      <c r="L19" s="6"/>
      <c r="M19" s="6"/>
    </row>
    <row r="20" spans="3:13" x14ac:dyDescent="0.35">
      <c r="C20" s="6" t="s">
        <v>36</v>
      </c>
      <c r="D20" s="6"/>
      <c r="E20" s="27" t="s">
        <v>37</v>
      </c>
      <c r="F20" s="6"/>
      <c r="G20" s="6"/>
      <c r="H20" s="6"/>
      <c r="I20" s="6"/>
      <c r="J20" s="6"/>
      <c r="K20" s="6"/>
      <c r="L20" s="6"/>
      <c r="M20" s="6"/>
    </row>
    <row r="21" spans="3:13" x14ac:dyDescent="0.35">
      <c r="C21" s="6" t="s">
        <v>38</v>
      </c>
      <c r="D21" s="6"/>
      <c r="E21" s="27" t="s">
        <v>39</v>
      </c>
      <c r="F21" s="6"/>
      <c r="G21" s="6"/>
      <c r="H21" s="6"/>
      <c r="I21" s="6"/>
      <c r="J21" s="6"/>
      <c r="K21" s="6"/>
      <c r="L21" s="6"/>
      <c r="M21" s="6"/>
    </row>
    <row r="22" spans="3:13" x14ac:dyDescent="0.35">
      <c r="C22" s="6" t="s">
        <v>40</v>
      </c>
      <c r="D22" s="6"/>
      <c r="E22" s="27" t="s">
        <v>55</v>
      </c>
      <c r="F22" s="6"/>
      <c r="G22" s="6"/>
      <c r="H22" s="6"/>
      <c r="I22" s="6"/>
      <c r="J22" s="6"/>
      <c r="K22" s="6"/>
      <c r="L22" s="6"/>
      <c r="M22" s="6"/>
    </row>
    <row r="23" spans="3:13" x14ac:dyDescent="0.35">
      <c r="C23" s="6" t="s">
        <v>42</v>
      </c>
      <c r="D23" s="6"/>
      <c r="E23" s="27" t="s">
        <v>43</v>
      </c>
      <c r="F23" s="6"/>
      <c r="G23" s="6"/>
      <c r="H23" s="6"/>
      <c r="I23" s="6"/>
      <c r="J23" s="6"/>
      <c r="K23" s="6"/>
      <c r="L23" s="6"/>
      <c r="M23" s="6"/>
    </row>
    <row r="24" spans="3:13" x14ac:dyDescent="0.35">
      <c r="C24" s="6" t="s">
        <v>44</v>
      </c>
      <c r="D24" s="6" t="s">
        <v>45</v>
      </c>
      <c r="E24" s="27"/>
      <c r="F24" s="6"/>
      <c r="G24" s="6"/>
      <c r="H24" s="6"/>
      <c r="I24" s="6"/>
      <c r="J24" s="6"/>
      <c r="K24" s="6"/>
      <c r="L24" s="6"/>
      <c r="M24" s="6"/>
    </row>
    <row r="25" spans="3:13" x14ac:dyDescent="0.35">
      <c r="C25" s="6" t="s">
        <v>46</v>
      </c>
      <c r="D25" s="6"/>
      <c r="E25" s="27" t="s">
        <v>47</v>
      </c>
      <c r="F25" s="6"/>
      <c r="G25" s="6"/>
      <c r="H25" s="6"/>
      <c r="I25" s="6"/>
      <c r="J25" s="6"/>
      <c r="K25" s="6"/>
      <c r="L25" s="6"/>
      <c r="M25" s="6"/>
    </row>
    <row r="26" spans="3:13" x14ac:dyDescent="0.3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3:13" x14ac:dyDescent="0.3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3:13" x14ac:dyDescent="0.3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45" spans="1:13" x14ac:dyDescent="0.35">
      <c r="A45" t="s">
        <v>52</v>
      </c>
    </row>
    <row r="46" spans="1:13" x14ac:dyDescent="0.35">
      <c r="B46" s="12"/>
      <c r="C46" s="13" t="s">
        <v>8</v>
      </c>
      <c r="D46" s="12" t="s">
        <v>10</v>
      </c>
      <c r="E46" s="12" t="s">
        <v>12</v>
      </c>
      <c r="F46" s="12" t="s">
        <v>14</v>
      </c>
      <c r="G46" s="12" t="s">
        <v>15</v>
      </c>
      <c r="H46" s="12" t="s">
        <v>17</v>
      </c>
      <c r="I46" s="12" t="s">
        <v>19</v>
      </c>
      <c r="J46" s="12" t="s">
        <v>21</v>
      </c>
      <c r="K46" s="12" t="s">
        <v>23</v>
      </c>
      <c r="L46" s="14" t="s">
        <v>23</v>
      </c>
      <c r="M46" s="12" t="s">
        <v>23</v>
      </c>
    </row>
    <row r="47" spans="1:13" x14ac:dyDescent="0.35">
      <c r="B47" s="15"/>
      <c r="C47" s="16" t="s">
        <v>9</v>
      </c>
      <c r="D47" s="15" t="s">
        <v>11</v>
      </c>
      <c r="E47" s="15" t="s">
        <v>13</v>
      </c>
      <c r="F47" s="15" t="s">
        <v>11</v>
      </c>
      <c r="G47" s="15" t="s">
        <v>16</v>
      </c>
      <c r="H47" s="15" t="s">
        <v>18</v>
      </c>
      <c r="I47" s="15" t="s">
        <v>20</v>
      </c>
      <c r="J47" s="15" t="s">
        <v>22</v>
      </c>
      <c r="K47" s="15" t="s">
        <v>24</v>
      </c>
      <c r="L47" s="17" t="s">
        <v>25</v>
      </c>
      <c r="M47" s="15" t="s">
        <v>26</v>
      </c>
    </row>
    <row r="48" spans="1:13" x14ac:dyDescent="0.35">
      <c r="B48" s="8"/>
      <c r="C48" s="20">
        <v>1977.5</v>
      </c>
      <c r="D48" s="21">
        <v>1.2002648306000001E-2</v>
      </c>
      <c r="E48" s="21">
        <f>20*LOG(D48)+120</f>
        <v>81.585541617263999</v>
      </c>
      <c r="F48" s="21">
        <v>136.52546513662853</v>
      </c>
      <c r="G48" s="21">
        <f>D48^2/F48^2</f>
        <v>7.7290627293079598E-9</v>
      </c>
      <c r="H48" s="21">
        <f>G48*100</f>
        <v>7.7290627293079596E-7</v>
      </c>
      <c r="I48" s="21">
        <f>G48*1000</f>
        <v>7.7290627293079592E-6</v>
      </c>
      <c r="J48" s="21">
        <f>G48*1000000</f>
        <v>7.7290627293079596E-3</v>
      </c>
      <c r="K48" s="21">
        <f>D48^2/377</f>
        <v>3.8213147574940239E-7</v>
      </c>
      <c r="L48" s="11">
        <f>K48*1000000</f>
        <v>0.38213147574940237</v>
      </c>
      <c r="M48" s="21">
        <f>L48/10000</f>
        <v>3.8213147574940239E-5</v>
      </c>
    </row>
    <row r="49" spans="2:13" x14ac:dyDescent="0.35">
      <c r="B49" s="8"/>
      <c r="C49" s="20">
        <v>2167.5</v>
      </c>
      <c r="D49" s="21">
        <v>1.50130234E-2</v>
      </c>
      <c r="E49" s="21">
        <f>20*LOG(D49)+120</f>
        <v>83.529363230226807</v>
      </c>
      <c r="F49" s="21">
        <v>137.30000000000001</v>
      </c>
      <c r="G49" s="21">
        <f>D49^2/F49^2</f>
        <v>1.1956257190300903E-8</v>
      </c>
      <c r="H49" s="21">
        <f>G49*100</f>
        <v>1.1956257190300903E-6</v>
      </c>
      <c r="I49" s="21">
        <f>G49*1000</f>
        <v>1.1956257190300902E-5</v>
      </c>
      <c r="J49" s="21">
        <f>G49*1000000</f>
        <v>1.1956257190300903E-2</v>
      </c>
      <c r="K49" s="21">
        <f>D49^2/377</f>
        <v>5.9785377084601475E-7</v>
      </c>
      <c r="L49" s="11">
        <f>K49*1000000</f>
        <v>0.59785377084601476</v>
      </c>
      <c r="M49" s="21">
        <f>L49/10000</f>
        <v>5.9785377084601477E-5</v>
      </c>
    </row>
    <row r="50" spans="2:13" x14ac:dyDescent="0.35">
      <c r="B50" s="18"/>
      <c r="C50" s="21"/>
      <c r="D50" s="11"/>
      <c r="E50" s="21"/>
      <c r="F50" s="11"/>
      <c r="G50" s="21"/>
      <c r="H50" s="21"/>
      <c r="I50" s="21"/>
      <c r="J50" s="21"/>
      <c r="K50" s="21"/>
      <c r="L50" s="11"/>
      <c r="M50" s="21"/>
    </row>
    <row r="51" spans="2:13" x14ac:dyDescent="0.35">
      <c r="B51" s="10"/>
      <c r="C51" s="22" t="s">
        <v>48</v>
      </c>
      <c r="D51" s="23"/>
      <c r="E51" s="22"/>
      <c r="F51" s="23"/>
      <c r="G51" s="22">
        <f>SUM(G48:G49)</f>
        <v>1.9685319919608861E-8</v>
      </c>
      <c r="H51" s="22">
        <f>SUM(H48:H49)</f>
        <v>1.9685319919608864E-6</v>
      </c>
      <c r="I51" s="22">
        <f>SUM(I48:I49)</f>
        <v>1.9685319919608863E-5</v>
      </c>
      <c r="J51" s="22">
        <f>SUM(J48:J49)</f>
        <v>1.9685319919608861E-2</v>
      </c>
      <c r="K51" s="22">
        <f>SUM(K48:K49)</f>
        <v>9.7998524659541714E-7</v>
      </c>
      <c r="L51" s="23">
        <f>SUM(L48:L49)</f>
        <v>0.97998524659541708</v>
      </c>
      <c r="M51" s="22">
        <f>SUM(M48:M49)</f>
        <v>9.7998524659541716E-5</v>
      </c>
    </row>
    <row r="52" spans="2:13" x14ac:dyDescent="0.35">
      <c r="C52" s="11" t="s">
        <v>49</v>
      </c>
      <c r="D52" s="6"/>
      <c r="E52" s="11">
        <f>SQRT(SUMSQ(D48:D49))</f>
        <v>1.9221197620504095E-2</v>
      </c>
      <c r="F52" s="6" t="s">
        <v>50</v>
      </c>
      <c r="G52" s="11"/>
      <c r="H52" s="6"/>
      <c r="I52" s="6"/>
      <c r="J52" s="6"/>
      <c r="K52" s="6"/>
      <c r="L52" s="6"/>
      <c r="M52" s="6"/>
    </row>
    <row r="53" spans="2:13" x14ac:dyDescent="0.35">
      <c r="C53" s="19" t="s">
        <v>51</v>
      </c>
      <c r="D53" s="24"/>
      <c r="E53" s="19">
        <v>1.50130234E-2</v>
      </c>
      <c r="F53" s="25" t="s">
        <v>50</v>
      </c>
      <c r="G53" s="26"/>
      <c r="H53" s="6"/>
      <c r="I53" s="6"/>
      <c r="J53" s="6"/>
      <c r="K53" s="6"/>
      <c r="L53" s="6"/>
      <c r="M53" s="6"/>
    </row>
    <row r="54" spans="2:13" x14ac:dyDescent="0.3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2:13" x14ac:dyDescent="0.35">
      <c r="C55" s="6" t="s">
        <v>27</v>
      </c>
      <c r="D55" s="6"/>
      <c r="E55" s="6" t="s">
        <v>28</v>
      </c>
      <c r="F55" s="6"/>
      <c r="G55" s="6"/>
      <c r="H55" s="6"/>
      <c r="I55" s="6"/>
      <c r="J55" s="6"/>
      <c r="K55" s="6"/>
      <c r="L55" s="6"/>
      <c r="M55" s="6"/>
    </row>
    <row r="56" spans="2:13" x14ac:dyDescent="0.35">
      <c r="C56" s="6" t="s">
        <v>29</v>
      </c>
      <c r="D56" s="6"/>
      <c r="E56" s="6" t="s">
        <v>28</v>
      </c>
      <c r="F56" s="6"/>
      <c r="G56" s="6"/>
      <c r="H56" s="6"/>
      <c r="I56" s="6"/>
      <c r="J56" s="6"/>
      <c r="K56" s="6"/>
      <c r="L56" s="6"/>
      <c r="M56" s="6"/>
    </row>
    <row r="57" spans="2:13" x14ac:dyDescent="0.35">
      <c r="C57" s="6" t="s">
        <v>30</v>
      </c>
      <c r="D57" s="6"/>
      <c r="E57" s="6" t="s">
        <v>31</v>
      </c>
      <c r="F57" s="6"/>
      <c r="G57" s="6"/>
      <c r="H57" s="6"/>
      <c r="I57" s="6"/>
      <c r="J57" s="6"/>
      <c r="K57" s="6"/>
      <c r="L57" s="6"/>
      <c r="M57" s="6"/>
    </row>
    <row r="58" spans="2:13" x14ac:dyDescent="0.3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2:13" x14ac:dyDescent="0.3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2:13" x14ac:dyDescent="0.35">
      <c r="C60" s="6" t="s">
        <v>32</v>
      </c>
      <c r="D60" s="6"/>
      <c r="E60" s="6" t="s">
        <v>33</v>
      </c>
      <c r="F60" s="6"/>
      <c r="G60" s="6"/>
      <c r="H60" s="6"/>
      <c r="I60" s="6"/>
      <c r="J60" s="6"/>
      <c r="K60" s="6"/>
      <c r="L60" s="6"/>
      <c r="M60" s="6"/>
    </row>
    <row r="61" spans="2:13" x14ac:dyDescent="0.35">
      <c r="C61" s="6" t="s">
        <v>34</v>
      </c>
      <c r="D61" s="6"/>
      <c r="E61" s="27" t="s">
        <v>35</v>
      </c>
      <c r="F61" s="6"/>
      <c r="G61" s="6"/>
      <c r="H61" s="6"/>
      <c r="I61" s="6"/>
      <c r="J61" s="6"/>
      <c r="K61" s="6"/>
      <c r="L61" s="6"/>
      <c r="M61" s="6"/>
    </row>
    <row r="62" spans="2:13" x14ac:dyDescent="0.35">
      <c r="C62" s="6" t="s">
        <v>36</v>
      </c>
      <c r="D62" s="6"/>
      <c r="E62" s="27" t="s">
        <v>37</v>
      </c>
      <c r="F62" s="6"/>
      <c r="G62" s="6"/>
      <c r="H62" s="6"/>
      <c r="I62" s="6"/>
      <c r="J62" s="6"/>
      <c r="K62" s="6"/>
      <c r="L62" s="6"/>
      <c r="M62" s="6"/>
    </row>
    <row r="63" spans="2:13" x14ac:dyDescent="0.35">
      <c r="C63" s="6" t="s">
        <v>38</v>
      </c>
      <c r="D63" s="6"/>
      <c r="E63" s="27" t="s">
        <v>39</v>
      </c>
      <c r="F63" s="6"/>
      <c r="G63" s="6"/>
      <c r="H63" s="6"/>
      <c r="I63" s="6"/>
      <c r="J63" s="6"/>
      <c r="K63" s="6"/>
      <c r="L63" s="6"/>
      <c r="M63" s="6"/>
    </row>
    <row r="64" spans="2:13" x14ac:dyDescent="0.35">
      <c r="C64" s="6" t="s">
        <v>40</v>
      </c>
      <c r="D64" s="6"/>
      <c r="E64" s="27" t="s">
        <v>55</v>
      </c>
      <c r="F64" s="6"/>
      <c r="G64" s="6"/>
      <c r="H64" s="6"/>
      <c r="I64" s="6"/>
      <c r="J64" s="6"/>
      <c r="K64" s="6"/>
      <c r="L64" s="6"/>
      <c r="M64" s="6"/>
    </row>
    <row r="65" spans="3:13" x14ac:dyDescent="0.35">
      <c r="C65" s="6" t="s">
        <v>42</v>
      </c>
      <c r="D65" s="6"/>
      <c r="E65" s="27" t="s">
        <v>43</v>
      </c>
      <c r="F65" s="6"/>
      <c r="G65" s="6"/>
      <c r="H65" s="6"/>
      <c r="I65" s="6"/>
      <c r="J65" s="6"/>
      <c r="K65" s="6"/>
      <c r="L65" s="6"/>
      <c r="M65" s="6"/>
    </row>
    <row r="66" spans="3:13" x14ac:dyDescent="0.35">
      <c r="C66" s="6" t="s">
        <v>44</v>
      </c>
      <c r="D66" s="6" t="s">
        <v>45</v>
      </c>
      <c r="E66" s="27"/>
      <c r="F66" s="6"/>
      <c r="G66" s="6"/>
      <c r="H66" s="6"/>
      <c r="I66" s="6"/>
      <c r="J66" s="6"/>
      <c r="K66" s="6"/>
      <c r="L66" s="6"/>
      <c r="M66" s="6"/>
    </row>
    <row r="67" spans="3:13" x14ac:dyDescent="0.35">
      <c r="C67" s="6" t="s">
        <v>46</v>
      </c>
      <c r="D67" s="6"/>
      <c r="E67" s="27" t="s">
        <v>47</v>
      </c>
      <c r="F67" s="6"/>
      <c r="G67" s="6"/>
      <c r="H67" s="6"/>
      <c r="I67" s="6"/>
      <c r="J67" s="6"/>
      <c r="K67" s="6"/>
      <c r="L67" s="6"/>
      <c r="M67" s="6"/>
    </row>
    <row r="68" spans="3:13" x14ac:dyDescent="0.3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3:13" x14ac:dyDescent="0.3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3:13" x14ac:dyDescent="0.3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5E07-16EE-42A0-8114-10B268958E61}">
  <dimension ref="A1:B93"/>
  <sheetViews>
    <sheetView workbookViewId="0"/>
  </sheetViews>
  <sheetFormatPr defaultRowHeight="14.5" x14ac:dyDescent="0.35"/>
  <sheetData>
    <row r="1" spans="1:2" x14ac:dyDescent="0.35">
      <c r="A1" s="7">
        <v>825.495</v>
      </c>
      <c r="B1" s="8">
        <v>1.3931706241E-2</v>
      </c>
    </row>
    <row r="2" spans="1:2" x14ac:dyDescent="0.35">
      <c r="A2" s="7">
        <v>832.875</v>
      </c>
      <c r="B2" s="8">
        <v>1.4257188015E-2</v>
      </c>
    </row>
    <row r="3" spans="1:2" x14ac:dyDescent="0.35">
      <c r="A3" s="7">
        <v>870.495</v>
      </c>
      <c r="B3" s="8">
        <v>1.8486532949999999E-2</v>
      </c>
    </row>
    <row r="4" spans="1:2" x14ac:dyDescent="0.35">
      <c r="A4" s="7">
        <v>877.875</v>
      </c>
      <c r="B4" s="8">
        <v>2.2906632598999999E-2</v>
      </c>
    </row>
    <row r="5" spans="1:2" x14ac:dyDescent="0.35">
      <c r="A5" s="8"/>
      <c r="B5" s="9"/>
    </row>
    <row r="31" spans="1:2" x14ac:dyDescent="0.35">
      <c r="A31" s="7">
        <v>1935</v>
      </c>
      <c r="B31" s="8">
        <v>1.2058211952000001E-2</v>
      </c>
    </row>
    <row r="32" spans="1:2" x14ac:dyDescent="0.35">
      <c r="A32" s="7">
        <v>2125</v>
      </c>
      <c r="B32" s="8">
        <v>1.6666704215000001E-2</v>
      </c>
    </row>
    <row r="33" spans="1:2" x14ac:dyDescent="0.35">
      <c r="A33" s="8"/>
      <c r="B33" s="9"/>
    </row>
    <row r="61" spans="1:2" x14ac:dyDescent="0.35">
      <c r="A61" s="7">
        <v>912.4</v>
      </c>
      <c r="B61" s="8">
        <v>1.7419070306000001E-2</v>
      </c>
    </row>
    <row r="62" spans="1:2" x14ac:dyDescent="0.35">
      <c r="A62" s="7">
        <v>957.4</v>
      </c>
      <c r="B62" s="8">
        <v>2.5966968917999999E-2</v>
      </c>
    </row>
    <row r="63" spans="1:2" x14ac:dyDescent="0.35">
      <c r="A63" s="7">
        <v>1957.5</v>
      </c>
      <c r="B63" s="8">
        <v>1.5143279306E-2</v>
      </c>
    </row>
    <row r="64" spans="1:2" x14ac:dyDescent="0.35">
      <c r="A64" s="7">
        <v>2147.5</v>
      </c>
      <c r="B64" s="8">
        <v>1.9105766704999999E-2</v>
      </c>
    </row>
    <row r="65" spans="1:2" x14ac:dyDescent="0.35">
      <c r="A65" s="8"/>
      <c r="B65" s="9"/>
    </row>
    <row r="91" spans="1:2" x14ac:dyDescent="0.35">
      <c r="A91" s="7">
        <v>1977.5</v>
      </c>
      <c r="B91" s="8">
        <v>1.2002648306000001E-2</v>
      </c>
    </row>
    <row r="92" spans="1:2" x14ac:dyDescent="0.35">
      <c r="A92" s="7">
        <v>2167.5</v>
      </c>
      <c r="B92" s="8">
        <v>1.50130234E-2</v>
      </c>
    </row>
    <row r="93" spans="1:2" x14ac:dyDescent="0.35">
      <c r="A93" s="8"/>
      <c r="B93" s="9"/>
    </row>
  </sheetData>
  <sortState xmlns:xlrd2="http://schemas.microsoft.com/office/spreadsheetml/2017/richdata2" ref="A91:B92">
    <sortCondition ref="A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A770-B5D7-4BCC-8A41-A124A1D0A220}">
  <dimension ref="A1:B93"/>
  <sheetViews>
    <sheetView workbookViewId="0"/>
  </sheetViews>
  <sheetFormatPr defaultRowHeight="14.5" x14ac:dyDescent="0.35"/>
  <sheetData>
    <row r="1" spans="1:2" x14ac:dyDescent="0.35">
      <c r="A1" s="7">
        <v>825.495</v>
      </c>
      <c r="B1" s="8">
        <v>1.3931706241E-2</v>
      </c>
    </row>
    <row r="2" spans="1:2" x14ac:dyDescent="0.35">
      <c r="A2" s="7">
        <v>832.875</v>
      </c>
      <c r="B2" s="8">
        <v>1.4257188015E-2</v>
      </c>
    </row>
    <row r="3" spans="1:2" x14ac:dyDescent="0.35">
      <c r="A3" s="7">
        <v>870.495</v>
      </c>
      <c r="B3" s="8">
        <v>1.8486532949999999E-2</v>
      </c>
    </row>
    <row r="4" spans="1:2" x14ac:dyDescent="0.35">
      <c r="A4" s="7">
        <v>877.875</v>
      </c>
      <c r="B4" s="8">
        <v>2.2906632598999999E-2</v>
      </c>
    </row>
    <row r="5" spans="1:2" x14ac:dyDescent="0.35">
      <c r="A5" s="8"/>
      <c r="B5" s="9"/>
    </row>
    <row r="31" spans="1:2" x14ac:dyDescent="0.35">
      <c r="A31" s="7">
        <v>1935</v>
      </c>
      <c r="B31" s="8">
        <v>1.2058211952000001E-2</v>
      </c>
    </row>
    <row r="32" spans="1:2" x14ac:dyDescent="0.35">
      <c r="A32" s="7">
        <v>2125</v>
      </c>
      <c r="B32" s="8">
        <v>1.6666704215000001E-2</v>
      </c>
    </row>
    <row r="33" spans="1:2" x14ac:dyDescent="0.35">
      <c r="A33" s="8"/>
      <c r="B33" s="9"/>
    </row>
    <row r="61" spans="1:2" x14ac:dyDescent="0.35">
      <c r="A61" s="7">
        <v>912.4</v>
      </c>
      <c r="B61" s="8">
        <v>1.7419070306000001E-2</v>
      </c>
    </row>
    <row r="62" spans="1:2" x14ac:dyDescent="0.35">
      <c r="A62" s="7">
        <v>957.4</v>
      </c>
      <c r="B62" s="8">
        <v>2.5966968917999999E-2</v>
      </c>
    </row>
    <row r="63" spans="1:2" x14ac:dyDescent="0.35">
      <c r="A63" s="7">
        <v>1957.5</v>
      </c>
      <c r="B63" s="8">
        <v>1.5143279306E-2</v>
      </c>
    </row>
    <row r="64" spans="1:2" x14ac:dyDescent="0.35">
      <c r="A64" s="7">
        <v>2147.5</v>
      </c>
      <c r="B64" s="8">
        <v>1.9105766704999999E-2</v>
      </c>
    </row>
    <row r="65" spans="1:2" x14ac:dyDescent="0.35">
      <c r="A65" s="8"/>
      <c r="B65" s="9"/>
    </row>
    <row r="91" spans="1:2" x14ac:dyDescent="0.35">
      <c r="A91" s="7">
        <v>1977.5</v>
      </c>
      <c r="B91" s="8">
        <v>1.2002648306000001E-2</v>
      </c>
    </row>
    <row r="92" spans="1:2" x14ac:dyDescent="0.35">
      <c r="A92" s="7">
        <v>2167.5</v>
      </c>
      <c r="B92" s="8">
        <v>1.50130234E-2</v>
      </c>
    </row>
    <row r="93" spans="1:2" x14ac:dyDescent="0.35">
      <c r="A93" s="8"/>
      <c r="B93" s="9"/>
    </row>
  </sheetData>
  <sortState xmlns:xlrd2="http://schemas.microsoft.com/office/spreadsheetml/2017/richdata2" ref="A91:B92">
    <sortCondition ref="A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Meas.Printout</vt:lpstr>
      <vt:lpstr>CHINA_TELECOM</vt:lpstr>
      <vt:lpstr>SmarTone</vt:lpstr>
      <vt:lpstr>Three</vt:lpstr>
      <vt:lpstr>CTM</vt:lpstr>
      <vt:lpstr>AverageValues</vt:lpstr>
      <vt:lpstr>PeakValues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EMF</dc:creator>
  <cp:lastModifiedBy>EMF</cp:lastModifiedBy>
  <dcterms:created xsi:type="dcterms:W3CDTF">2020-08-04T11:14:21Z</dcterms:created>
  <dcterms:modified xsi:type="dcterms:W3CDTF">2020-08-04T11:15:05Z</dcterms:modified>
</cp:coreProperties>
</file>