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ropbox\Disciplinas DEQ\DEQ 1032_Eng_ReacoesQuim\material da disciplina\Aulas\Aula 13- Não elementares\HEPE\craqueamento etano\"/>
    </mc:Choice>
  </mc:AlternateContent>
  <xr:revisionPtr revIDLastSave="0" documentId="13_ncr:1_{BEC290DD-3D6B-4B92-A77D-41951F4169DB}" xr6:coauthVersionLast="45" xr6:coauthVersionMax="45" xr10:uidLastSave="{00000000-0000-0000-0000-000000000000}"/>
  <bookViews>
    <workbookView xWindow="-120" yWindow="-120" windowWidth="20730" windowHeight="11160" activeTab="3" xr2:uid="{B75E63E7-06BE-4104-B935-CB50BF916301}"/>
  </bookViews>
  <sheets>
    <sheet name="PL1" sheetId="2" r:id="rId1"/>
    <sheet name="PL2" sheetId="6" r:id="rId2"/>
    <sheet name="PL3" sheetId="7" r:id="rId3"/>
    <sheet name="medidos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" i="7" l="1"/>
  <c r="I7" i="7"/>
  <c r="H7" i="7"/>
  <c r="H9" i="7"/>
  <c r="E103" i="7"/>
  <c r="D103" i="7"/>
  <c r="E102" i="7"/>
  <c r="D102" i="7"/>
  <c r="E101" i="7"/>
  <c r="D101" i="7"/>
  <c r="E100" i="7"/>
  <c r="D100" i="7"/>
  <c r="E99" i="7"/>
  <c r="D99" i="7"/>
  <c r="E98" i="7"/>
  <c r="D98" i="7"/>
  <c r="E97" i="7"/>
  <c r="D97" i="7"/>
  <c r="E96" i="7"/>
  <c r="D96" i="7"/>
  <c r="E95" i="7"/>
  <c r="D95" i="7"/>
  <c r="E94" i="7"/>
  <c r="D94" i="7"/>
  <c r="E93" i="7"/>
  <c r="D93" i="7"/>
  <c r="E92" i="7"/>
  <c r="D92" i="7"/>
  <c r="E91" i="7"/>
  <c r="D91" i="7"/>
  <c r="E90" i="7"/>
  <c r="D90" i="7"/>
  <c r="E89" i="7"/>
  <c r="D89" i="7"/>
  <c r="E88" i="7"/>
  <c r="D88" i="7"/>
  <c r="E87" i="7"/>
  <c r="D87" i="7"/>
  <c r="E86" i="7"/>
  <c r="D86" i="7"/>
  <c r="E85" i="7"/>
  <c r="D85" i="7"/>
  <c r="E84" i="7"/>
  <c r="D84" i="7"/>
  <c r="E83" i="7"/>
  <c r="D83" i="7"/>
  <c r="E82" i="7"/>
  <c r="D82" i="7"/>
  <c r="E81" i="7"/>
  <c r="D81" i="7"/>
  <c r="E80" i="7"/>
  <c r="D80" i="7"/>
  <c r="E79" i="7"/>
  <c r="D79" i="7"/>
  <c r="E78" i="7"/>
  <c r="D78" i="7"/>
  <c r="E77" i="7"/>
  <c r="D77" i="7"/>
  <c r="E76" i="7"/>
  <c r="D76" i="7"/>
  <c r="E75" i="7"/>
  <c r="D75" i="7"/>
  <c r="E74" i="7"/>
  <c r="D74" i="7"/>
  <c r="E73" i="7"/>
  <c r="D73" i="7"/>
  <c r="E72" i="7"/>
  <c r="D72" i="7"/>
  <c r="E71" i="7"/>
  <c r="D71" i="7"/>
  <c r="E70" i="7"/>
  <c r="D70" i="7"/>
  <c r="E69" i="7"/>
  <c r="D69" i="7"/>
  <c r="E68" i="7"/>
  <c r="D68" i="7"/>
  <c r="E67" i="7"/>
  <c r="D67" i="7"/>
  <c r="E66" i="7"/>
  <c r="D66" i="7"/>
  <c r="E65" i="7"/>
  <c r="D65" i="7"/>
  <c r="E64" i="7"/>
  <c r="D64" i="7"/>
  <c r="E63" i="7"/>
  <c r="D63" i="7"/>
  <c r="E62" i="7"/>
  <c r="D62" i="7"/>
  <c r="E61" i="7"/>
  <c r="D61" i="7"/>
  <c r="E60" i="7"/>
  <c r="D60" i="7"/>
  <c r="E59" i="7"/>
  <c r="D59" i="7"/>
  <c r="E58" i="7"/>
  <c r="D58" i="7"/>
  <c r="E57" i="7"/>
  <c r="D57" i="7"/>
  <c r="E56" i="7"/>
  <c r="D56" i="7"/>
  <c r="E55" i="7"/>
  <c r="D55" i="7"/>
  <c r="E54" i="7"/>
  <c r="D54" i="7"/>
  <c r="E53" i="7"/>
  <c r="D53" i="7"/>
  <c r="E52" i="7"/>
  <c r="D52" i="7"/>
  <c r="E51" i="7"/>
  <c r="D51" i="7"/>
  <c r="E50" i="7"/>
  <c r="D50" i="7"/>
  <c r="E49" i="7"/>
  <c r="D49" i="7"/>
  <c r="E48" i="7"/>
  <c r="D48" i="7"/>
  <c r="E47" i="7"/>
  <c r="D47" i="7"/>
  <c r="E46" i="7"/>
  <c r="D46" i="7"/>
  <c r="E45" i="7"/>
  <c r="D45" i="7"/>
  <c r="E44" i="7"/>
  <c r="D44" i="7"/>
  <c r="E43" i="7"/>
  <c r="D43" i="7"/>
  <c r="E42" i="7"/>
  <c r="D42" i="7"/>
  <c r="E41" i="7"/>
  <c r="D41" i="7"/>
  <c r="E40" i="7"/>
  <c r="D40" i="7"/>
  <c r="E39" i="7"/>
  <c r="D39" i="7"/>
  <c r="E38" i="7"/>
  <c r="D38" i="7"/>
  <c r="E37" i="7"/>
  <c r="D37" i="7"/>
  <c r="E36" i="7"/>
  <c r="D36" i="7"/>
  <c r="E35" i="7"/>
  <c r="D35" i="7"/>
  <c r="E34" i="7"/>
  <c r="D34" i="7"/>
  <c r="E33" i="7"/>
  <c r="D33" i="7"/>
  <c r="E32" i="7"/>
  <c r="D32" i="7"/>
  <c r="E31" i="7"/>
  <c r="D31" i="7"/>
  <c r="E30" i="7"/>
  <c r="D30" i="7"/>
  <c r="E29" i="7"/>
  <c r="D29" i="7"/>
  <c r="E28" i="7"/>
  <c r="D28" i="7"/>
  <c r="E27" i="7"/>
  <c r="D27" i="7"/>
  <c r="E26" i="7"/>
  <c r="D26" i="7"/>
  <c r="E25" i="7"/>
  <c r="D25" i="7"/>
  <c r="E24" i="7"/>
  <c r="D24" i="7"/>
  <c r="E23" i="7"/>
  <c r="D23" i="7"/>
  <c r="E22" i="7"/>
  <c r="D22" i="7"/>
  <c r="E21" i="7"/>
  <c r="D21" i="7"/>
  <c r="E20" i="7"/>
  <c r="D20" i="7"/>
  <c r="E19" i="7"/>
  <c r="D19" i="7"/>
  <c r="E18" i="7"/>
  <c r="D18" i="7"/>
  <c r="E17" i="7"/>
  <c r="D17" i="7"/>
  <c r="E16" i="7"/>
  <c r="D16" i="7"/>
  <c r="E15" i="7"/>
  <c r="D15" i="7"/>
  <c r="E14" i="7"/>
  <c r="D14" i="7"/>
  <c r="E13" i="7"/>
  <c r="D13" i="7"/>
  <c r="E12" i="7"/>
  <c r="D12" i="7"/>
  <c r="E11" i="7"/>
  <c r="D11" i="7"/>
  <c r="E10" i="7"/>
  <c r="D10" i="7"/>
  <c r="E9" i="7"/>
  <c r="D9" i="7"/>
  <c r="E8" i="7"/>
  <c r="D8" i="7"/>
  <c r="E7" i="7"/>
  <c r="D7" i="7"/>
  <c r="E6" i="7"/>
  <c r="D6" i="7"/>
  <c r="E5" i="7"/>
  <c r="D5" i="7"/>
  <c r="E4" i="7"/>
  <c r="D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H4" i="7" a="1"/>
  <c r="H4" i="7" s="1"/>
  <c r="H8" i="6"/>
  <c r="I7" i="6"/>
  <c r="H7" i="6"/>
  <c r="H9" i="6"/>
  <c r="E103" i="6"/>
  <c r="D103" i="6"/>
  <c r="E102" i="6"/>
  <c r="D102" i="6"/>
  <c r="E101" i="6"/>
  <c r="D101" i="6"/>
  <c r="E100" i="6"/>
  <c r="D100" i="6"/>
  <c r="E99" i="6"/>
  <c r="D99" i="6"/>
  <c r="E98" i="6"/>
  <c r="D98" i="6"/>
  <c r="E97" i="6"/>
  <c r="D97" i="6"/>
  <c r="E96" i="6"/>
  <c r="D96" i="6"/>
  <c r="E95" i="6"/>
  <c r="D95" i="6"/>
  <c r="E94" i="6"/>
  <c r="D94" i="6"/>
  <c r="E93" i="6"/>
  <c r="D93" i="6"/>
  <c r="E92" i="6"/>
  <c r="D92" i="6"/>
  <c r="E91" i="6"/>
  <c r="D91" i="6"/>
  <c r="E90" i="6"/>
  <c r="D90" i="6"/>
  <c r="E89" i="6"/>
  <c r="D89" i="6"/>
  <c r="E88" i="6"/>
  <c r="D88" i="6"/>
  <c r="E87" i="6"/>
  <c r="D87" i="6"/>
  <c r="E86" i="6"/>
  <c r="D86" i="6"/>
  <c r="E85" i="6"/>
  <c r="D85" i="6"/>
  <c r="E84" i="6"/>
  <c r="D84" i="6"/>
  <c r="E83" i="6"/>
  <c r="D83" i="6"/>
  <c r="E82" i="6"/>
  <c r="D82" i="6"/>
  <c r="E81" i="6"/>
  <c r="D81" i="6"/>
  <c r="E80" i="6"/>
  <c r="D80" i="6"/>
  <c r="E79" i="6"/>
  <c r="D79" i="6"/>
  <c r="E78" i="6"/>
  <c r="D78" i="6"/>
  <c r="E77" i="6"/>
  <c r="D77" i="6"/>
  <c r="E76" i="6"/>
  <c r="D76" i="6"/>
  <c r="E75" i="6"/>
  <c r="D75" i="6"/>
  <c r="E74" i="6"/>
  <c r="D74" i="6"/>
  <c r="E73" i="6"/>
  <c r="D73" i="6"/>
  <c r="E72" i="6"/>
  <c r="D72" i="6"/>
  <c r="E71" i="6"/>
  <c r="D71" i="6"/>
  <c r="E70" i="6"/>
  <c r="D70" i="6"/>
  <c r="E69" i="6"/>
  <c r="D69" i="6"/>
  <c r="E68" i="6"/>
  <c r="D68" i="6"/>
  <c r="E67" i="6"/>
  <c r="D67" i="6"/>
  <c r="E66" i="6"/>
  <c r="D66" i="6"/>
  <c r="E65" i="6"/>
  <c r="D65" i="6"/>
  <c r="E64" i="6"/>
  <c r="D64" i="6"/>
  <c r="E63" i="6"/>
  <c r="D63" i="6"/>
  <c r="E62" i="6"/>
  <c r="D62" i="6"/>
  <c r="E61" i="6"/>
  <c r="D61" i="6"/>
  <c r="E60" i="6"/>
  <c r="D60" i="6"/>
  <c r="E59" i="6"/>
  <c r="D59" i="6"/>
  <c r="E58" i="6"/>
  <c r="D58" i="6"/>
  <c r="E57" i="6"/>
  <c r="D57" i="6"/>
  <c r="E56" i="6"/>
  <c r="D56" i="6"/>
  <c r="E55" i="6"/>
  <c r="D55" i="6"/>
  <c r="E54" i="6"/>
  <c r="D54" i="6"/>
  <c r="E53" i="6"/>
  <c r="D53" i="6"/>
  <c r="E52" i="6"/>
  <c r="D52" i="6"/>
  <c r="E51" i="6"/>
  <c r="D51" i="6"/>
  <c r="E50" i="6"/>
  <c r="D50" i="6"/>
  <c r="E49" i="6"/>
  <c r="D49" i="6"/>
  <c r="E48" i="6"/>
  <c r="D48" i="6"/>
  <c r="E47" i="6"/>
  <c r="D47" i="6"/>
  <c r="E46" i="6"/>
  <c r="D46" i="6"/>
  <c r="E45" i="6"/>
  <c r="D45" i="6"/>
  <c r="E44" i="6"/>
  <c r="D44" i="6"/>
  <c r="E43" i="6"/>
  <c r="D43" i="6"/>
  <c r="E42" i="6"/>
  <c r="D42" i="6"/>
  <c r="E41" i="6"/>
  <c r="D41" i="6"/>
  <c r="E40" i="6"/>
  <c r="D40" i="6"/>
  <c r="E39" i="6"/>
  <c r="D39" i="6"/>
  <c r="E38" i="6"/>
  <c r="D38" i="6"/>
  <c r="E37" i="6"/>
  <c r="D37" i="6"/>
  <c r="E36" i="6"/>
  <c r="D36" i="6"/>
  <c r="E35" i="6"/>
  <c r="D35" i="6"/>
  <c r="E34" i="6"/>
  <c r="D34" i="6"/>
  <c r="E33" i="6"/>
  <c r="D33" i="6"/>
  <c r="E32" i="6"/>
  <c r="D32" i="6"/>
  <c r="E31" i="6"/>
  <c r="D31" i="6"/>
  <c r="E30" i="6"/>
  <c r="D30" i="6"/>
  <c r="E29" i="6"/>
  <c r="D29" i="6"/>
  <c r="E28" i="6"/>
  <c r="D28" i="6"/>
  <c r="E27" i="6"/>
  <c r="D27" i="6"/>
  <c r="E26" i="6"/>
  <c r="D26" i="6"/>
  <c r="E25" i="6"/>
  <c r="D25" i="6"/>
  <c r="E24" i="6"/>
  <c r="D24" i="6"/>
  <c r="E23" i="6"/>
  <c r="D23" i="6"/>
  <c r="E22" i="6"/>
  <c r="D22" i="6"/>
  <c r="E21" i="6"/>
  <c r="D21" i="6"/>
  <c r="E20" i="6"/>
  <c r="D20" i="6"/>
  <c r="E19" i="6"/>
  <c r="D19" i="6"/>
  <c r="E18" i="6"/>
  <c r="D18" i="6"/>
  <c r="E17" i="6"/>
  <c r="D17" i="6"/>
  <c r="E16" i="6"/>
  <c r="D16" i="6"/>
  <c r="E15" i="6"/>
  <c r="D15" i="6"/>
  <c r="E14" i="6"/>
  <c r="D14" i="6"/>
  <c r="E13" i="6"/>
  <c r="D13" i="6"/>
  <c r="E12" i="6"/>
  <c r="D12" i="6"/>
  <c r="E11" i="6"/>
  <c r="D11" i="6"/>
  <c r="E10" i="6"/>
  <c r="D10" i="6"/>
  <c r="E9" i="6"/>
  <c r="D9" i="6"/>
  <c r="E8" i="6"/>
  <c r="D8" i="6"/>
  <c r="E7" i="6"/>
  <c r="D7" i="6"/>
  <c r="E6" i="6"/>
  <c r="D6" i="6"/>
  <c r="E5" i="6"/>
  <c r="D5" i="6"/>
  <c r="E4" i="6"/>
  <c r="D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H4" i="6" a="1"/>
  <c r="I4" i="6" s="1"/>
  <c r="C14" i="2"/>
  <c r="C13" i="2"/>
  <c r="C12" i="2"/>
  <c r="C9" i="2"/>
  <c r="C3" i="2" s="1"/>
  <c r="C8" i="2"/>
  <c r="C7" i="2"/>
  <c r="C5" i="2"/>
  <c r="C4" i="2"/>
  <c r="I5" i="7" l="1"/>
  <c r="H5" i="7"/>
  <c r="I6" i="7"/>
  <c r="I4" i="7"/>
  <c r="H6" i="7"/>
  <c r="H6" i="6"/>
  <c r="H4" i="6"/>
  <c r="I5" i="6"/>
  <c r="H5" i="6"/>
  <c r="I6" i="6"/>
  <c r="C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Cliente</author>
  </authors>
  <commentList>
    <comment ref="A1" authorId="0" shapeId="0" xr:uid="{0855D1BD-D90B-49D7-95AA-B5A83274B5E7}">
      <text>
        <r>
          <rPr>
            <b/>
            <sz val="9"/>
            <color indexed="81"/>
            <rFont val="Segoe UI"/>
            <family val="2"/>
          </rPr>
          <t>Polymath ODE cells
PL1!$C$10:$C$11
PL1!$C$12:$C$13
PL1!$C$14
12
PL1!$C$3:$C$9</t>
        </r>
      </text>
    </comment>
  </commentList>
</comments>
</file>

<file path=xl/sharedStrings.xml><?xml version="1.0" encoding="utf-8"?>
<sst xmlns="http://schemas.openxmlformats.org/spreadsheetml/2006/main" count="83" uniqueCount="64">
  <si>
    <t>POLYMATH DEQ Migration Document</t>
  </si>
  <si>
    <t>Variable</t>
  </si>
  <si>
    <t>Value</t>
  </si>
  <si>
    <t>Polymath Equation</t>
  </si>
  <si>
    <t>Comments</t>
  </si>
  <si>
    <t>Explicit Eqs</t>
  </si>
  <si>
    <t>Integration Vars</t>
  </si>
  <si>
    <t>ODE Eqs</t>
  </si>
  <si>
    <t>k1</t>
  </si>
  <si>
    <t>k1=10 * exp((87500 / R) * (1 / 1250 - 1 / T))</t>
  </si>
  <si>
    <t>s^-1</t>
  </si>
  <si>
    <t>k2</t>
  </si>
  <si>
    <t>k2=8450000 * exp((13000 / R) * (1 / 1250 - 1 / T))</t>
  </si>
  <si>
    <t>dm³/(mol*s)</t>
  </si>
  <si>
    <t>k3</t>
  </si>
  <si>
    <t>k3=3200000 * exp((40000 / R) * (1 / 1250 - 1 / T))</t>
  </si>
  <si>
    <t>k4</t>
  </si>
  <si>
    <t>k4=2530000000 * exp((9700 / R) * (1 / 1250 - 1 / T))</t>
  </si>
  <si>
    <t>(dm³/mol*s)</t>
  </si>
  <si>
    <t>k5</t>
  </si>
  <si>
    <t>k5=3980000000</t>
  </si>
  <si>
    <t>dm³/mol*s</t>
  </si>
  <si>
    <t>R</t>
  </si>
  <si>
    <t>R=1.987</t>
  </si>
  <si>
    <t>cal/(mol*K)</t>
  </si>
  <si>
    <t>T</t>
  </si>
  <si>
    <t>T=1000</t>
  </si>
  <si>
    <t>K</t>
  </si>
  <si>
    <t>C1</t>
  </si>
  <si>
    <t>C1(0)=0.1</t>
  </si>
  <si>
    <t/>
  </si>
  <si>
    <t>C5</t>
  </si>
  <si>
    <t>C5(0)=0</t>
  </si>
  <si>
    <t>d(C1)/d(t)</t>
  </si>
  <si>
    <t>d(C1)/d(t) = (-3 * k1 * C1) - (k3 * ((2 * (k1 / k5)) ^ 0.5) * (C1 ^ 0.5))</t>
  </si>
  <si>
    <t>d(C5)/d(t)</t>
  </si>
  <si>
    <t>d(C5)/d(t) = k3 * (2 * (k1 / k5)) ^ 0.5 * C1 ^ 0.5</t>
  </si>
  <si>
    <t>Indep Var</t>
  </si>
  <si>
    <t>t</t>
  </si>
  <si>
    <t>t(0)=0 ; t(f)=12</t>
  </si>
  <si>
    <t>POLYMATH Polynomial Regression Migration Document</t>
  </si>
  <si>
    <t>C1 calc</t>
  </si>
  <si>
    <t>C1 residual</t>
  </si>
  <si>
    <t>C1 residual ^2</t>
  </si>
  <si>
    <t>Linear Regression. Including a free parameter.</t>
  </si>
  <si>
    <t>a1</t>
  </si>
  <si>
    <t>a0</t>
  </si>
  <si>
    <t>Coefficients</t>
  </si>
  <si>
    <t>Std.dev.s</t>
  </si>
  <si>
    <t>R2, SE (y)</t>
  </si>
  <si>
    <t>95% conf. int.</t>
  </si>
  <si>
    <t>Variance</t>
  </si>
  <si>
    <t>Sum of Squares</t>
  </si>
  <si>
    <t>Model</t>
  </si>
  <si>
    <t>C1 = a1 * t + a0</t>
  </si>
  <si>
    <t>C5 calc</t>
  </si>
  <si>
    <t>C5 residual</t>
  </si>
  <si>
    <t>C5 residual ^2</t>
  </si>
  <si>
    <t>C5 = a1 * t + a0</t>
  </si>
  <si>
    <t>Dados medidos durante desenvolvimento da reação</t>
  </si>
  <si>
    <t>Concentração 
Componente 1 
C2H6</t>
  </si>
  <si>
    <t>Concentração
Componente 5
C2H4</t>
  </si>
  <si>
    <t>segundos</t>
  </si>
  <si>
    <t>mol/dm3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</si>
</sst>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9"/>
      <name val="Arial"/>
      <family val="2"/>
    </font>
    <font>
      <sz val="9"/>
      <name val="Arial"/>
      <family val="2"/>
    </font>
    <font>
      <b/>
      <sz val="14"/>
      <color indexed="17"/>
      <name val="Arial"/>
      <family val="2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i/>
      <sz val="9"/>
      <name val="Arial"/>
      <family val="2"/>
    </font>
    <font>
      <b/>
      <sz val="9"/>
      <color indexed="20"/>
      <name val="Arial"/>
      <family val="2"/>
    </font>
    <font>
      <i/>
      <sz val="9"/>
      <name val="Arial"/>
      <family val="2"/>
    </font>
    <font>
      <sz val="9"/>
      <color indexed="14"/>
      <name val="Arial"/>
      <family val="2"/>
    </font>
    <font>
      <b/>
      <sz val="9"/>
      <color indexed="14"/>
      <name val="Arial"/>
      <family val="2"/>
    </font>
    <font>
      <b/>
      <sz val="9"/>
      <color indexed="10"/>
      <name val="Arial"/>
      <family val="2"/>
    </font>
    <font>
      <b/>
      <sz val="9"/>
      <color indexed="81"/>
      <name val="Segoe UI"/>
      <family val="2"/>
    </font>
    <font>
      <b/>
      <sz val="9"/>
      <color indexed="16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quotePrefix="1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" fillId="0" borderId="2" xfId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1" fillId="0" borderId="5" xfId="1" applyNumberFormat="1" applyBorder="1" applyAlignment="1">
      <alignment horizontal="center" vertical="center"/>
    </xf>
    <xf numFmtId="164" fontId="1" fillId="0" borderId="6" xfId="1" applyNumberFormat="1" applyBorder="1" applyAlignment="1">
      <alignment horizontal="center" vertical="center"/>
    </xf>
    <xf numFmtId="164" fontId="1" fillId="0" borderId="7" xfId="1" applyNumberFormat="1" applyBorder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164" fontId="1" fillId="0" borderId="8" xfId="1" applyNumberFormat="1" applyBorder="1" applyAlignment="1">
      <alignment horizontal="center" vertical="center"/>
    </xf>
    <xf numFmtId="164" fontId="1" fillId="0" borderId="9" xfId="1" applyNumberFormat="1" applyBorder="1" applyAlignment="1">
      <alignment horizontal="center" vertical="center"/>
    </xf>
    <xf numFmtId="2" fontId="1" fillId="0" borderId="10" xfId="1" applyNumberFormat="1" applyBorder="1" applyAlignment="1">
      <alignment horizontal="center" vertical="center"/>
    </xf>
    <xf numFmtId="164" fontId="1" fillId="0" borderId="11" xfId="1" applyNumberFormat="1" applyBorder="1" applyAlignment="1">
      <alignment horizontal="center" vertical="center"/>
    </xf>
    <xf numFmtId="164" fontId="1" fillId="0" borderId="12" xfId="1" applyNumberFormat="1" applyBorder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1" xfId="0" applyBorder="1" applyAlignment="1">
      <alignment horizontal="center"/>
    </xf>
  </cellXfs>
  <cellStyles count="2">
    <cellStyle name="Normal" xfId="0" builtinId="0" customBuiltin="1"/>
    <cellStyle name="Normal 2" xfId="1" xr:uid="{C9320E79-DA82-4A26-9BA1-336EC6C2DF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Componente 1</a:t>
            </a:r>
          </a:p>
        </c:rich>
      </c:tx>
      <c:layout>
        <c:manualLayout>
          <c:xMode val="edge"/>
          <c:yMode val="edge"/>
          <c:x val="0.31903455818022747"/>
          <c:y val="3.703703703703703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3376698147335689"/>
          <c:y val="0.19412945354149069"/>
          <c:w val="0.65318247242555094"/>
          <c:h val="0.59246019853054699"/>
        </c:manualLayout>
      </c:layout>
      <c:scatterChart>
        <c:scatterStyle val="lineMarker"/>
        <c:varyColors val="0"/>
        <c:ser>
          <c:idx val="0"/>
          <c:order val="0"/>
          <c:tx>
            <c:v>1_exp</c:v>
          </c:tx>
          <c:spPr>
            <a:ln w="19050">
              <a:noFill/>
            </a:ln>
          </c:spPr>
          <c:xVal>
            <c:numRef>
              <c:f>medidos!$A$4:$A$100</c:f>
              <c:numCache>
                <c:formatCode>0.00</c:formatCode>
                <c:ptCount val="9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</c:numCache>
            </c:numRef>
          </c:xVal>
          <c:yVal>
            <c:numRef>
              <c:f>medidos!$B$4:$B$100</c:f>
              <c:numCache>
                <c:formatCode>0.000</c:formatCode>
                <c:ptCount val="97"/>
                <c:pt idx="0">
                  <c:v>0.1</c:v>
                </c:pt>
                <c:pt idx="1">
                  <c:v>9.2283799999999999E-2</c:v>
                </c:pt>
                <c:pt idx="2">
                  <c:v>8.3288399999999999E-2</c:v>
                </c:pt>
                <c:pt idx="3">
                  <c:v>7.4663599999999997E-2</c:v>
                </c:pt>
                <c:pt idx="4">
                  <c:v>6.9711800000000004E-2</c:v>
                </c:pt>
                <c:pt idx="5">
                  <c:v>6.3484700000000005E-2</c:v>
                </c:pt>
                <c:pt idx="6">
                  <c:v>5.6153799999999997E-2</c:v>
                </c:pt>
                <c:pt idx="7">
                  <c:v>4.9166500000000002E-2</c:v>
                </c:pt>
                <c:pt idx="8">
                  <c:v>4.5251699999999999E-2</c:v>
                </c:pt>
                <c:pt idx="9">
                  <c:v>4.0223299999999997E-2</c:v>
                </c:pt>
                <c:pt idx="10">
                  <c:v>3.44198E-2</c:v>
                </c:pt>
                <c:pt idx="11">
                  <c:v>3.0071299999999999E-2</c:v>
                </c:pt>
                <c:pt idx="12">
                  <c:v>2.59916E-2</c:v>
                </c:pt>
                <c:pt idx="13">
                  <c:v>2.2227299999999998E-2</c:v>
                </c:pt>
                <c:pt idx="14">
                  <c:v>1.8841699999999999E-2</c:v>
                </c:pt>
                <c:pt idx="15">
                  <c:v>1.5631599999999999E-2</c:v>
                </c:pt>
                <c:pt idx="16">
                  <c:v>1.3453400000000001E-2</c:v>
                </c:pt>
                <c:pt idx="17">
                  <c:v>1.0840900000000001E-2</c:v>
                </c:pt>
                <c:pt idx="18">
                  <c:v>8.5000000000000006E-3</c:v>
                </c:pt>
                <c:pt idx="19">
                  <c:v>6.3902000000000004E-3</c:v>
                </c:pt>
                <c:pt idx="20">
                  <c:v>4.6284999999999998E-3</c:v>
                </c:pt>
                <c:pt idx="21">
                  <c:v>3.1435E-3</c:v>
                </c:pt>
                <c:pt idx="22">
                  <c:v>1.9487E-3</c:v>
                </c:pt>
                <c:pt idx="23">
                  <c:v>1.0258999999999999E-3</c:v>
                </c:pt>
                <c:pt idx="24">
                  <c:v>4.0969999999999998E-4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9B-47EC-AB81-74D3BD579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7008"/>
        <c:axId val="66345216"/>
      </c:scatterChart>
      <c:scatterChart>
        <c:scatterStyle val="smoothMarker"/>
        <c:varyColors val="0"/>
        <c:ser>
          <c:idx val="1"/>
          <c:order val="1"/>
          <c:tx>
            <c:v>1_hepe</c:v>
          </c:tx>
          <c:marker>
            <c:symbol val="none"/>
          </c:marker>
          <c:xVal>
            <c:numRef>
              <c:f>'PL2'!$A$4:$A$103</c:f>
              <c:numCache>
                <c:formatCode>General</c:formatCode>
                <c:ptCount val="100"/>
                <c:pt idx="0">
                  <c:v>0</c:v>
                </c:pt>
                <c:pt idx="1">
                  <c:v>0.28834759999999998</c:v>
                </c:pt>
                <c:pt idx="2">
                  <c:v>0.38434760000000001</c:v>
                </c:pt>
                <c:pt idx="3">
                  <c:v>0.48034759999999999</c:v>
                </c:pt>
                <c:pt idx="4">
                  <c:v>0.67234760000000005</c:v>
                </c:pt>
                <c:pt idx="5">
                  <c:v>0.76834760000000002</c:v>
                </c:pt>
                <c:pt idx="6">
                  <c:v>0.86434759999999999</c:v>
                </c:pt>
                <c:pt idx="7">
                  <c:v>0.96034759999999997</c:v>
                </c:pt>
                <c:pt idx="8">
                  <c:v>1.1523479999999999</c:v>
                </c:pt>
                <c:pt idx="9">
                  <c:v>1.248348</c:v>
                </c:pt>
                <c:pt idx="10">
                  <c:v>1.3443480000000001</c:v>
                </c:pt>
                <c:pt idx="11">
                  <c:v>1.440348</c:v>
                </c:pt>
                <c:pt idx="12">
                  <c:v>1.6323479999999999</c:v>
                </c:pt>
                <c:pt idx="13">
                  <c:v>1.728348</c:v>
                </c:pt>
                <c:pt idx="14">
                  <c:v>1.8243480000000001</c:v>
                </c:pt>
                <c:pt idx="15">
                  <c:v>1.9203479999999999</c:v>
                </c:pt>
                <c:pt idx="16">
                  <c:v>2.1123479999999999</c:v>
                </c:pt>
                <c:pt idx="17">
                  <c:v>2.208348</c:v>
                </c:pt>
                <c:pt idx="18">
                  <c:v>2.3043480000000001</c:v>
                </c:pt>
                <c:pt idx="19">
                  <c:v>2.4003480000000001</c:v>
                </c:pt>
                <c:pt idx="20">
                  <c:v>2.5923479999999999</c:v>
                </c:pt>
                <c:pt idx="21">
                  <c:v>2.688348</c:v>
                </c:pt>
                <c:pt idx="22">
                  <c:v>2.784348</c:v>
                </c:pt>
                <c:pt idx="23">
                  <c:v>2.8803480000000001</c:v>
                </c:pt>
                <c:pt idx="24">
                  <c:v>3.0723479999999999</c:v>
                </c:pt>
                <c:pt idx="25">
                  <c:v>3.1683479999999999</c:v>
                </c:pt>
                <c:pt idx="26">
                  <c:v>3.264348</c:v>
                </c:pt>
                <c:pt idx="27">
                  <c:v>3.3603480000000001</c:v>
                </c:pt>
                <c:pt idx="28">
                  <c:v>3.5523479999999998</c:v>
                </c:pt>
                <c:pt idx="29">
                  <c:v>3.6483479999999999</c:v>
                </c:pt>
                <c:pt idx="30">
                  <c:v>3.744348</c:v>
                </c:pt>
                <c:pt idx="31">
                  <c:v>3.8403480000000001</c:v>
                </c:pt>
                <c:pt idx="32">
                  <c:v>4.0323479999999998</c:v>
                </c:pt>
                <c:pt idx="33">
                  <c:v>4.1283479999999999</c:v>
                </c:pt>
                <c:pt idx="34">
                  <c:v>4.224348</c:v>
                </c:pt>
                <c:pt idx="35">
                  <c:v>4.3203480000000001</c:v>
                </c:pt>
                <c:pt idx="36">
                  <c:v>4.5123480000000002</c:v>
                </c:pt>
                <c:pt idx="37">
                  <c:v>4.6083480000000003</c:v>
                </c:pt>
                <c:pt idx="38">
                  <c:v>4.7043480000000004</c:v>
                </c:pt>
                <c:pt idx="39">
                  <c:v>4.8003479999999996</c:v>
                </c:pt>
                <c:pt idx="40">
                  <c:v>4.9923479999999998</c:v>
                </c:pt>
                <c:pt idx="41">
                  <c:v>5.0883479999999999</c:v>
                </c:pt>
                <c:pt idx="42">
                  <c:v>5.184348</c:v>
                </c:pt>
                <c:pt idx="43">
                  <c:v>5.280348</c:v>
                </c:pt>
                <c:pt idx="44">
                  <c:v>5.4723480000000002</c:v>
                </c:pt>
                <c:pt idx="45">
                  <c:v>5.5683480000000003</c:v>
                </c:pt>
                <c:pt idx="46">
                  <c:v>5.6643480000000004</c:v>
                </c:pt>
                <c:pt idx="47">
                  <c:v>5.7603479999999996</c:v>
                </c:pt>
                <c:pt idx="48">
                  <c:v>5.9523479999999998</c:v>
                </c:pt>
                <c:pt idx="49">
                  <c:v>6.0483479999999998</c:v>
                </c:pt>
                <c:pt idx="50">
                  <c:v>6.1443479999999999</c:v>
                </c:pt>
                <c:pt idx="51">
                  <c:v>6.240348</c:v>
                </c:pt>
                <c:pt idx="52">
                  <c:v>6.4323480000000002</c:v>
                </c:pt>
                <c:pt idx="53">
                  <c:v>6.5283480000000003</c:v>
                </c:pt>
                <c:pt idx="54">
                  <c:v>6.6243480000000003</c:v>
                </c:pt>
                <c:pt idx="55">
                  <c:v>6.7203480000000004</c:v>
                </c:pt>
                <c:pt idx="56">
                  <c:v>6.9123479999999997</c:v>
                </c:pt>
                <c:pt idx="57">
                  <c:v>7.0083479999999998</c:v>
                </c:pt>
                <c:pt idx="58">
                  <c:v>7.1043479999999999</c:v>
                </c:pt>
                <c:pt idx="59">
                  <c:v>7.200348</c:v>
                </c:pt>
                <c:pt idx="60">
                  <c:v>7.3923480000000001</c:v>
                </c:pt>
                <c:pt idx="61">
                  <c:v>7.4883480000000002</c:v>
                </c:pt>
                <c:pt idx="62">
                  <c:v>7.5843480000000003</c:v>
                </c:pt>
                <c:pt idx="63">
                  <c:v>7.6803480000000004</c:v>
                </c:pt>
                <c:pt idx="64">
                  <c:v>7.8723479999999997</c:v>
                </c:pt>
                <c:pt idx="65">
                  <c:v>7.9683479999999998</c:v>
                </c:pt>
                <c:pt idx="66">
                  <c:v>8.0643480000000007</c:v>
                </c:pt>
                <c:pt idx="67">
                  <c:v>8.1603480000000008</c:v>
                </c:pt>
                <c:pt idx="68">
                  <c:v>8.3523479999999992</c:v>
                </c:pt>
                <c:pt idx="69">
                  <c:v>8.4483479999999993</c:v>
                </c:pt>
                <c:pt idx="70">
                  <c:v>8.5443479999999994</c:v>
                </c:pt>
                <c:pt idx="71">
                  <c:v>8.6403479999999995</c:v>
                </c:pt>
                <c:pt idx="72">
                  <c:v>8.8323479999999996</c:v>
                </c:pt>
                <c:pt idx="73">
                  <c:v>8.9283479999999997</c:v>
                </c:pt>
                <c:pt idx="74">
                  <c:v>9.0243479999999998</c:v>
                </c:pt>
                <c:pt idx="75">
                  <c:v>9.1203479999999999</c:v>
                </c:pt>
                <c:pt idx="76">
                  <c:v>9.3123480000000001</c:v>
                </c:pt>
                <c:pt idx="77">
                  <c:v>9.4083480000000002</c:v>
                </c:pt>
                <c:pt idx="78">
                  <c:v>9.5043480000000002</c:v>
                </c:pt>
                <c:pt idx="79">
                  <c:v>9.6003480000000003</c:v>
                </c:pt>
                <c:pt idx="80">
                  <c:v>9.7923480000000005</c:v>
                </c:pt>
                <c:pt idx="81">
                  <c:v>9.8883480000000006</c:v>
                </c:pt>
                <c:pt idx="82">
                  <c:v>9.9843480000000007</c:v>
                </c:pt>
                <c:pt idx="83">
                  <c:v>10.080349999999999</c:v>
                </c:pt>
                <c:pt idx="84">
                  <c:v>10.272349999999999</c:v>
                </c:pt>
                <c:pt idx="85">
                  <c:v>10.36835</c:v>
                </c:pt>
                <c:pt idx="86">
                  <c:v>10.46435</c:v>
                </c:pt>
                <c:pt idx="87">
                  <c:v>10.56035</c:v>
                </c:pt>
                <c:pt idx="88">
                  <c:v>10.75235</c:v>
                </c:pt>
                <c:pt idx="89">
                  <c:v>10.84835</c:v>
                </c:pt>
                <c:pt idx="90">
                  <c:v>10.94435</c:v>
                </c:pt>
                <c:pt idx="91">
                  <c:v>11.04035</c:v>
                </c:pt>
                <c:pt idx="92">
                  <c:v>11.23235</c:v>
                </c:pt>
                <c:pt idx="93">
                  <c:v>11.32835</c:v>
                </c:pt>
                <c:pt idx="94">
                  <c:v>11.42435</c:v>
                </c:pt>
                <c:pt idx="95">
                  <c:v>11.520350000000001</c:v>
                </c:pt>
                <c:pt idx="96">
                  <c:v>11.712350000000001</c:v>
                </c:pt>
                <c:pt idx="97">
                  <c:v>11.802390000000001</c:v>
                </c:pt>
                <c:pt idx="98">
                  <c:v>11.88331</c:v>
                </c:pt>
                <c:pt idx="99">
                  <c:v>12</c:v>
                </c:pt>
              </c:numCache>
            </c:numRef>
          </c:xVal>
          <c:yVal>
            <c:numRef>
              <c:f>'PL2'!$B$4:$B$103</c:f>
              <c:numCache>
                <c:formatCode>General</c:formatCode>
                <c:ptCount val="100"/>
                <c:pt idx="0">
                  <c:v>0.1</c:v>
                </c:pt>
                <c:pt idx="1">
                  <c:v>9.5411300000000004E-2</c:v>
                </c:pt>
                <c:pt idx="2">
                  <c:v>9.3908099999999994E-2</c:v>
                </c:pt>
                <c:pt idx="3">
                  <c:v>9.2417200000000005E-2</c:v>
                </c:pt>
                <c:pt idx="4">
                  <c:v>8.9471999999999996E-2</c:v>
                </c:pt>
                <c:pt idx="5">
                  <c:v>8.8017799999999993E-2</c:v>
                </c:pt>
                <c:pt idx="6">
                  <c:v>8.6575899999999997E-2</c:v>
                </c:pt>
                <c:pt idx="7">
                  <c:v>8.5146100000000002E-2</c:v>
                </c:pt>
                <c:pt idx="8">
                  <c:v>8.2323199999999999E-2</c:v>
                </c:pt>
                <c:pt idx="9">
                  <c:v>8.0930000000000002E-2</c:v>
                </c:pt>
                <c:pt idx="10">
                  <c:v>7.9549099999999998E-2</c:v>
                </c:pt>
                <c:pt idx="11">
                  <c:v>7.8180299999999994E-2</c:v>
                </c:pt>
                <c:pt idx="12">
                  <c:v>7.5479199999999996E-2</c:v>
                </c:pt>
                <c:pt idx="13">
                  <c:v>7.4146900000000002E-2</c:v>
                </c:pt>
                <c:pt idx="14">
                  <c:v>7.2826699999999994E-2</c:v>
                </c:pt>
                <c:pt idx="15">
                  <c:v>7.1518700000000004E-2</c:v>
                </c:pt>
                <c:pt idx="16">
                  <c:v>6.8939E-2</c:v>
                </c:pt>
                <c:pt idx="17">
                  <c:v>6.7667400000000003E-2</c:v>
                </c:pt>
                <c:pt idx="18">
                  <c:v>6.6407800000000003E-2</c:v>
                </c:pt>
                <c:pt idx="19">
                  <c:v>6.5160399999999993E-2</c:v>
                </c:pt>
                <c:pt idx="20">
                  <c:v>6.2701800000000002E-2</c:v>
                </c:pt>
                <c:pt idx="21">
                  <c:v>6.1490599999999999E-2</c:v>
                </c:pt>
                <c:pt idx="22">
                  <c:v>6.0291400000000002E-2</c:v>
                </c:pt>
                <c:pt idx="23">
                  <c:v>5.9104400000000001E-2</c:v>
                </c:pt>
                <c:pt idx="24">
                  <c:v>5.6766400000000002E-2</c:v>
                </c:pt>
                <c:pt idx="25">
                  <c:v>5.5615499999999998E-2</c:v>
                </c:pt>
                <c:pt idx="26">
                  <c:v>5.44766E-2</c:v>
                </c:pt>
                <c:pt idx="27">
                  <c:v>5.33497E-2</c:v>
                </c:pt>
                <c:pt idx="28">
                  <c:v>5.11321E-2</c:v>
                </c:pt>
                <c:pt idx="29">
                  <c:v>5.0041200000000001E-2</c:v>
                </c:pt>
                <c:pt idx="30">
                  <c:v>4.8962400000000003E-2</c:v>
                </c:pt>
                <c:pt idx="31">
                  <c:v>4.7895500000000001E-2</c:v>
                </c:pt>
                <c:pt idx="32">
                  <c:v>4.5797699999999997E-2</c:v>
                </c:pt>
                <c:pt idx="33">
                  <c:v>4.4766800000000002E-2</c:v>
                </c:pt>
                <c:pt idx="34">
                  <c:v>4.3747800000000003E-2</c:v>
                </c:pt>
                <c:pt idx="35">
                  <c:v>4.27407E-2</c:v>
                </c:pt>
                <c:pt idx="36">
                  <c:v>4.0762399999999997E-2</c:v>
                </c:pt>
                <c:pt idx="37">
                  <c:v>3.9791199999999999E-2</c:v>
                </c:pt>
                <c:pt idx="38">
                  <c:v>3.88318E-2</c:v>
                </c:pt>
                <c:pt idx="39">
                  <c:v>3.7884399999999999E-2</c:v>
                </c:pt>
                <c:pt idx="40">
                  <c:v>3.60252E-2</c:v>
                </c:pt>
                <c:pt idx="41">
                  <c:v>3.5113499999999999E-2</c:v>
                </c:pt>
                <c:pt idx="42">
                  <c:v>3.4213599999999997E-2</c:v>
                </c:pt>
                <c:pt idx="43">
                  <c:v>3.3325599999999997E-2</c:v>
                </c:pt>
                <c:pt idx="44">
                  <c:v>3.1585200000000001E-2</c:v>
                </c:pt>
                <c:pt idx="45">
                  <c:v>3.0732800000000001E-2</c:v>
                </c:pt>
                <c:pt idx="46">
                  <c:v>2.9892200000000001E-2</c:v>
                </c:pt>
                <c:pt idx="47">
                  <c:v>2.90634E-2</c:v>
                </c:pt>
                <c:pt idx="48">
                  <c:v>2.7441400000000001E-2</c:v>
                </c:pt>
                <c:pt idx="49">
                  <c:v>2.6648100000000001E-2</c:v>
                </c:pt>
                <c:pt idx="50">
                  <c:v>2.58666E-2</c:v>
                </c:pt>
                <c:pt idx="51">
                  <c:v>2.5096899999999998E-2</c:v>
                </c:pt>
                <c:pt idx="52">
                  <c:v>2.3592800000000001E-2</c:v>
                </c:pt>
                <c:pt idx="53">
                  <c:v>2.28585E-2</c:v>
                </c:pt>
                <c:pt idx="54">
                  <c:v>2.21359E-2</c:v>
                </c:pt>
                <c:pt idx="55">
                  <c:v>2.1425E-2</c:v>
                </c:pt>
                <c:pt idx="56">
                  <c:v>2.00386E-2</c:v>
                </c:pt>
                <c:pt idx="57">
                  <c:v>1.9362999999999998E-2</c:v>
                </c:pt>
                <c:pt idx="58">
                  <c:v>1.86991E-2</c:v>
                </c:pt>
                <c:pt idx="59">
                  <c:v>1.8046900000000001E-2</c:v>
                </c:pt>
                <c:pt idx="60">
                  <c:v>1.67777E-2</c:v>
                </c:pt>
                <c:pt idx="61">
                  <c:v>1.6160600000000001E-2</c:v>
                </c:pt>
                <c:pt idx="62">
                  <c:v>1.5555299999999999E-2</c:v>
                </c:pt>
                <c:pt idx="63">
                  <c:v>1.49616E-2</c:v>
                </c:pt>
                <c:pt idx="64">
                  <c:v>1.38093E-2</c:v>
                </c:pt>
                <c:pt idx="65">
                  <c:v>1.32506E-2</c:v>
                </c:pt>
                <c:pt idx="66">
                  <c:v>1.27035E-2</c:v>
                </c:pt>
                <c:pt idx="67">
                  <c:v>1.2168200000000001E-2</c:v>
                </c:pt>
                <c:pt idx="68">
                  <c:v>1.1132299999999999E-2</c:v>
                </c:pt>
                <c:pt idx="69">
                  <c:v>1.06318E-2</c:v>
                </c:pt>
                <c:pt idx="70">
                  <c:v>1.01429E-2</c:v>
                </c:pt>
                <c:pt idx="71">
                  <c:v>9.6656999999999993E-3</c:v>
                </c:pt>
                <c:pt idx="72">
                  <c:v>8.7458999999999992E-3</c:v>
                </c:pt>
                <c:pt idx="73">
                  <c:v>8.3034000000000007E-3</c:v>
                </c:pt>
                <c:pt idx="74">
                  <c:v>7.8724999999999993E-3</c:v>
                </c:pt>
                <c:pt idx="75">
                  <c:v>7.4532000000000001E-3</c:v>
                </c:pt>
                <c:pt idx="76">
                  <c:v>6.6492000000000001E-3</c:v>
                </c:pt>
                <c:pt idx="77">
                  <c:v>6.2645000000000001E-3</c:v>
                </c:pt>
                <c:pt idx="78">
                  <c:v>5.8913999999999998E-3</c:v>
                </c:pt>
                <c:pt idx="79">
                  <c:v>5.5297999999999996E-3</c:v>
                </c:pt>
                <c:pt idx="80">
                  <c:v>4.8411000000000001E-3</c:v>
                </c:pt>
                <c:pt idx="81">
                  <c:v>4.5141000000000001E-3</c:v>
                </c:pt>
                <c:pt idx="82">
                  <c:v>4.1985E-3</c:v>
                </c:pt>
                <c:pt idx="83">
                  <c:v>3.8945E-3</c:v>
                </c:pt>
                <c:pt idx="84">
                  <c:v>3.3208000000000001E-3</c:v>
                </c:pt>
                <c:pt idx="85">
                  <c:v>3.0512E-3</c:v>
                </c:pt>
                <c:pt idx="86">
                  <c:v>2.7931000000000002E-3</c:v>
                </c:pt>
                <c:pt idx="87">
                  <c:v>2.5463999999999999E-3</c:v>
                </c:pt>
                <c:pt idx="88">
                  <c:v>2.0874000000000001E-3</c:v>
                </c:pt>
                <c:pt idx="89">
                  <c:v>1.8751E-3</c:v>
                </c:pt>
                <c:pt idx="90">
                  <c:v>1.6742E-3</c:v>
                </c:pt>
                <c:pt idx="91">
                  <c:v>1.4847E-3</c:v>
                </c:pt>
                <c:pt idx="92">
                  <c:v>1.1398999999999999E-3</c:v>
                </c:pt>
                <c:pt idx="93">
                  <c:v>9.8459999999999997E-4</c:v>
                </c:pt>
                <c:pt idx="94">
                  <c:v>8.4079999999999995E-4</c:v>
                </c:pt>
                <c:pt idx="95">
                  <c:v>7.0830000000000003E-4</c:v>
                </c:pt>
                <c:pt idx="96">
                  <c:v>4.774E-4</c:v>
                </c:pt>
                <c:pt idx="97">
                  <c:v>3.8479999999999997E-4</c:v>
                </c:pt>
                <c:pt idx="98">
                  <c:v>3.101E-4</c:v>
                </c:pt>
                <c:pt idx="99">
                  <c:v>2.1660000000000001E-4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9B-47EC-AB81-74D3BD579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7008"/>
        <c:axId val="66345216"/>
      </c:scatterChart>
      <c:valAx>
        <c:axId val="66347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tempo</a:t>
                </a:r>
                <a:r>
                  <a:rPr lang="pt-BR" baseline="0"/>
                  <a:t> (s)</a:t>
                </a:r>
                <a:endParaRPr lang="pt-BR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66345216"/>
        <c:crosses val="autoZero"/>
        <c:crossBetween val="midCat"/>
      </c:valAx>
      <c:valAx>
        <c:axId val="66345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Concentração</a:t>
                </a:r>
                <a:r>
                  <a:rPr lang="pt-BR" baseline="0"/>
                  <a:t> (mol/dm³)</a:t>
                </a:r>
                <a:endParaRPr lang="pt-BR"/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crossAx val="663470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4323904526596933"/>
          <c:y val="0.32589888201691058"/>
          <c:w val="0.3674971713579791"/>
          <c:h val="0.1674343832020997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Componente 5</a:t>
            </a:r>
          </a:p>
        </c:rich>
      </c:tx>
      <c:layout>
        <c:manualLayout>
          <c:xMode val="edge"/>
          <c:yMode val="edge"/>
          <c:x val="0.31903455818022747"/>
          <c:y val="3.703703703703703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3376698147335689"/>
          <c:y val="0.1901738845144357"/>
          <c:w val="0.59844151445878657"/>
          <c:h val="0.59567475940507442"/>
        </c:manualLayout>
      </c:layout>
      <c:scatterChart>
        <c:scatterStyle val="lineMarker"/>
        <c:varyColors val="0"/>
        <c:ser>
          <c:idx val="0"/>
          <c:order val="0"/>
          <c:tx>
            <c:v>5_exp</c:v>
          </c:tx>
          <c:spPr>
            <a:ln w="19050">
              <a:noFill/>
            </a:ln>
          </c:spPr>
          <c:xVal>
            <c:numRef>
              <c:f>medidos!$A$4:$A$28</c:f>
              <c:numCache>
                <c:formatCode>0.00</c:formatCode>
                <c:ptCount val="2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</c:numCache>
            </c:numRef>
          </c:xVal>
          <c:yVal>
            <c:numRef>
              <c:f>medidos!$C$4:$C$28</c:f>
              <c:numCache>
                <c:formatCode>0.000</c:formatCode>
                <c:ptCount val="25"/>
                <c:pt idx="0">
                  <c:v>0</c:v>
                </c:pt>
                <c:pt idx="1">
                  <c:v>7.5047999999999998E-3</c:v>
                </c:pt>
                <c:pt idx="2">
                  <c:v>1.6264899999999999E-2</c:v>
                </c:pt>
                <c:pt idx="3">
                  <c:v>2.4675300000000001E-2</c:v>
                </c:pt>
                <c:pt idx="4">
                  <c:v>2.9509299999999999E-2</c:v>
                </c:pt>
                <c:pt idx="5">
                  <c:v>3.5594099999999997E-2</c:v>
                </c:pt>
                <c:pt idx="6">
                  <c:v>4.2765900000000003E-2</c:v>
                </c:pt>
                <c:pt idx="7">
                  <c:v>4.9610799999999997E-2</c:v>
                </c:pt>
                <c:pt idx="8">
                  <c:v>5.3449900000000002E-2</c:v>
                </c:pt>
                <c:pt idx="9">
                  <c:v>5.8385800000000002E-2</c:v>
                </c:pt>
                <c:pt idx="10">
                  <c:v>6.4089300000000002E-2</c:v>
                </c:pt>
                <c:pt idx="11">
                  <c:v>6.8368200000000004E-2</c:v>
                </c:pt>
                <c:pt idx="12">
                  <c:v>7.2386900000000004E-2</c:v>
                </c:pt>
                <c:pt idx="13">
                  <c:v>7.6099E-2</c:v>
                </c:pt>
                <c:pt idx="14">
                  <c:v>7.9441100000000001E-2</c:v>
                </c:pt>
                <c:pt idx="15">
                  <c:v>8.2613400000000003E-2</c:v>
                </c:pt>
                <c:pt idx="16">
                  <c:v>8.4767999999999996E-2</c:v>
                </c:pt>
                <c:pt idx="17">
                  <c:v>8.7354699999999993E-2</c:v>
                </c:pt>
                <c:pt idx="18">
                  <c:v>8.9675000000000005E-2</c:v>
                </c:pt>
                <c:pt idx="19">
                  <c:v>9.17684E-2</c:v>
                </c:pt>
                <c:pt idx="20">
                  <c:v>9.3518299999999999E-2</c:v>
                </c:pt>
                <c:pt idx="21">
                  <c:v>9.4994999999999996E-2</c:v>
                </c:pt>
                <c:pt idx="22">
                  <c:v>9.61843E-2</c:v>
                </c:pt>
                <c:pt idx="23">
                  <c:v>9.7103999999999996E-2</c:v>
                </c:pt>
                <c:pt idx="24">
                  <c:v>9.7718700000000006E-2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20-428C-96A6-99EDF72E1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7008"/>
        <c:axId val="66345216"/>
      </c:scatterChart>
      <c:scatterChart>
        <c:scatterStyle val="smoothMarker"/>
        <c:varyColors val="0"/>
        <c:ser>
          <c:idx val="1"/>
          <c:order val="1"/>
          <c:tx>
            <c:v>5_hepe</c:v>
          </c:tx>
          <c:marker>
            <c:symbol val="none"/>
          </c:marker>
          <c:xVal>
            <c:numRef>
              <c:f>'PL3'!$A$4:$A$103</c:f>
              <c:numCache>
                <c:formatCode>General</c:formatCode>
                <c:ptCount val="100"/>
                <c:pt idx="0">
                  <c:v>0</c:v>
                </c:pt>
                <c:pt idx="1">
                  <c:v>0.28834759999999998</c:v>
                </c:pt>
                <c:pt idx="2">
                  <c:v>0.38434760000000001</c:v>
                </c:pt>
                <c:pt idx="3">
                  <c:v>0.48034759999999999</c:v>
                </c:pt>
                <c:pt idx="4">
                  <c:v>0.67234760000000005</c:v>
                </c:pt>
                <c:pt idx="5">
                  <c:v>0.76834760000000002</c:v>
                </c:pt>
                <c:pt idx="6">
                  <c:v>0.86434759999999999</c:v>
                </c:pt>
                <c:pt idx="7">
                  <c:v>0.96034759999999997</c:v>
                </c:pt>
                <c:pt idx="8">
                  <c:v>1.1523479999999999</c:v>
                </c:pt>
                <c:pt idx="9">
                  <c:v>1.248348</c:v>
                </c:pt>
                <c:pt idx="10">
                  <c:v>1.3443480000000001</c:v>
                </c:pt>
                <c:pt idx="11">
                  <c:v>1.440348</c:v>
                </c:pt>
                <c:pt idx="12">
                  <c:v>1.6323479999999999</c:v>
                </c:pt>
                <c:pt idx="13">
                  <c:v>1.728348</c:v>
                </c:pt>
                <c:pt idx="14">
                  <c:v>1.8243480000000001</c:v>
                </c:pt>
                <c:pt idx="15">
                  <c:v>1.9203479999999999</c:v>
                </c:pt>
                <c:pt idx="16">
                  <c:v>2.1123479999999999</c:v>
                </c:pt>
                <c:pt idx="17">
                  <c:v>2.208348</c:v>
                </c:pt>
                <c:pt idx="18">
                  <c:v>2.3043480000000001</c:v>
                </c:pt>
                <c:pt idx="19">
                  <c:v>2.4003480000000001</c:v>
                </c:pt>
                <c:pt idx="20">
                  <c:v>2.5923479999999999</c:v>
                </c:pt>
                <c:pt idx="21">
                  <c:v>2.688348</c:v>
                </c:pt>
                <c:pt idx="22">
                  <c:v>2.784348</c:v>
                </c:pt>
                <c:pt idx="23">
                  <c:v>2.8803480000000001</c:v>
                </c:pt>
                <c:pt idx="24">
                  <c:v>3.0723479999999999</c:v>
                </c:pt>
                <c:pt idx="25">
                  <c:v>3.1683479999999999</c:v>
                </c:pt>
                <c:pt idx="26">
                  <c:v>3.264348</c:v>
                </c:pt>
                <c:pt idx="27">
                  <c:v>3.3603480000000001</c:v>
                </c:pt>
                <c:pt idx="28">
                  <c:v>3.5523479999999998</c:v>
                </c:pt>
                <c:pt idx="29">
                  <c:v>3.6483479999999999</c:v>
                </c:pt>
                <c:pt idx="30">
                  <c:v>3.744348</c:v>
                </c:pt>
                <c:pt idx="31">
                  <c:v>3.8403480000000001</c:v>
                </c:pt>
                <c:pt idx="32">
                  <c:v>4.0323479999999998</c:v>
                </c:pt>
                <c:pt idx="33">
                  <c:v>4.1283479999999999</c:v>
                </c:pt>
                <c:pt idx="34">
                  <c:v>4.224348</c:v>
                </c:pt>
                <c:pt idx="35">
                  <c:v>4.3203480000000001</c:v>
                </c:pt>
                <c:pt idx="36">
                  <c:v>4.5123480000000002</c:v>
                </c:pt>
                <c:pt idx="37">
                  <c:v>4.6083480000000003</c:v>
                </c:pt>
                <c:pt idx="38">
                  <c:v>4.7043480000000004</c:v>
                </c:pt>
                <c:pt idx="39">
                  <c:v>4.8003479999999996</c:v>
                </c:pt>
                <c:pt idx="40">
                  <c:v>4.9923479999999998</c:v>
                </c:pt>
                <c:pt idx="41">
                  <c:v>5.0883479999999999</c:v>
                </c:pt>
                <c:pt idx="42">
                  <c:v>5.184348</c:v>
                </c:pt>
                <c:pt idx="43">
                  <c:v>5.280348</c:v>
                </c:pt>
                <c:pt idx="44">
                  <c:v>5.4723480000000002</c:v>
                </c:pt>
                <c:pt idx="45">
                  <c:v>5.5683480000000003</c:v>
                </c:pt>
                <c:pt idx="46">
                  <c:v>5.6643480000000004</c:v>
                </c:pt>
                <c:pt idx="47">
                  <c:v>5.7603479999999996</c:v>
                </c:pt>
                <c:pt idx="48">
                  <c:v>5.9523479999999998</c:v>
                </c:pt>
                <c:pt idx="49">
                  <c:v>6.0483479999999998</c:v>
                </c:pt>
                <c:pt idx="50">
                  <c:v>6.1443479999999999</c:v>
                </c:pt>
                <c:pt idx="51">
                  <c:v>6.240348</c:v>
                </c:pt>
                <c:pt idx="52">
                  <c:v>6.4323480000000002</c:v>
                </c:pt>
                <c:pt idx="53">
                  <c:v>6.5283480000000003</c:v>
                </c:pt>
                <c:pt idx="54">
                  <c:v>6.6243480000000003</c:v>
                </c:pt>
                <c:pt idx="55">
                  <c:v>6.7203480000000004</c:v>
                </c:pt>
                <c:pt idx="56">
                  <c:v>6.9123479999999997</c:v>
                </c:pt>
                <c:pt idx="57">
                  <c:v>7.0083479999999998</c:v>
                </c:pt>
                <c:pt idx="58">
                  <c:v>7.1043479999999999</c:v>
                </c:pt>
                <c:pt idx="59">
                  <c:v>7.200348</c:v>
                </c:pt>
                <c:pt idx="60">
                  <c:v>7.3923480000000001</c:v>
                </c:pt>
                <c:pt idx="61">
                  <c:v>7.4883480000000002</c:v>
                </c:pt>
                <c:pt idx="62">
                  <c:v>7.5843480000000003</c:v>
                </c:pt>
                <c:pt idx="63">
                  <c:v>7.6803480000000004</c:v>
                </c:pt>
                <c:pt idx="64">
                  <c:v>7.8723479999999997</c:v>
                </c:pt>
                <c:pt idx="65">
                  <c:v>7.9683479999999998</c:v>
                </c:pt>
                <c:pt idx="66">
                  <c:v>8.0643480000000007</c:v>
                </c:pt>
                <c:pt idx="67">
                  <c:v>8.1603480000000008</c:v>
                </c:pt>
                <c:pt idx="68">
                  <c:v>8.3523479999999992</c:v>
                </c:pt>
                <c:pt idx="69">
                  <c:v>8.4483479999999993</c:v>
                </c:pt>
                <c:pt idx="70">
                  <c:v>8.5443479999999994</c:v>
                </c:pt>
                <c:pt idx="71">
                  <c:v>8.6403479999999995</c:v>
                </c:pt>
                <c:pt idx="72">
                  <c:v>8.8323479999999996</c:v>
                </c:pt>
                <c:pt idx="73">
                  <c:v>8.9283479999999997</c:v>
                </c:pt>
                <c:pt idx="74">
                  <c:v>9.0243479999999998</c:v>
                </c:pt>
                <c:pt idx="75">
                  <c:v>9.1203479999999999</c:v>
                </c:pt>
                <c:pt idx="76">
                  <c:v>9.3123480000000001</c:v>
                </c:pt>
                <c:pt idx="77">
                  <c:v>9.4083480000000002</c:v>
                </c:pt>
                <c:pt idx="78">
                  <c:v>9.5043480000000002</c:v>
                </c:pt>
                <c:pt idx="79">
                  <c:v>9.6003480000000003</c:v>
                </c:pt>
                <c:pt idx="80">
                  <c:v>9.7923480000000005</c:v>
                </c:pt>
                <c:pt idx="81">
                  <c:v>9.8883480000000006</c:v>
                </c:pt>
                <c:pt idx="82">
                  <c:v>9.9843480000000007</c:v>
                </c:pt>
                <c:pt idx="83">
                  <c:v>10.080349999999999</c:v>
                </c:pt>
                <c:pt idx="84">
                  <c:v>10.272349999999999</c:v>
                </c:pt>
                <c:pt idx="85">
                  <c:v>10.36835</c:v>
                </c:pt>
                <c:pt idx="86">
                  <c:v>10.46435</c:v>
                </c:pt>
                <c:pt idx="87">
                  <c:v>10.56035</c:v>
                </c:pt>
                <c:pt idx="88">
                  <c:v>10.75235</c:v>
                </c:pt>
                <c:pt idx="89">
                  <c:v>10.84835</c:v>
                </c:pt>
                <c:pt idx="90">
                  <c:v>10.94435</c:v>
                </c:pt>
                <c:pt idx="91">
                  <c:v>11.04035</c:v>
                </c:pt>
                <c:pt idx="92">
                  <c:v>11.23235</c:v>
                </c:pt>
                <c:pt idx="93">
                  <c:v>11.32835</c:v>
                </c:pt>
                <c:pt idx="94">
                  <c:v>11.42435</c:v>
                </c:pt>
                <c:pt idx="95">
                  <c:v>11.520350000000001</c:v>
                </c:pt>
                <c:pt idx="96">
                  <c:v>11.712350000000001</c:v>
                </c:pt>
                <c:pt idx="97">
                  <c:v>11.802390000000001</c:v>
                </c:pt>
                <c:pt idx="98">
                  <c:v>11.88331</c:v>
                </c:pt>
                <c:pt idx="99">
                  <c:v>12</c:v>
                </c:pt>
              </c:numCache>
            </c:numRef>
          </c:xVal>
          <c:yVal>
            <c:numRef>
              <c:f>'PL3'!$B$4:$B$103</c:f>
              <c:numCache>
                <c:formatCode>General</c:formatCode>
                <c:ptCount val="100"/>
                <c:pt idx="0">
                  <c:v>0</c:v>
                </c:pt>
                <c:pt idx="1">
                  <c:v>4.4622999999999998E-3</c:v>
                </c:pt>
                <c:pt idx="2">
                  <c:v>5.9246999999999998E-3</c:v>
                </c:pt>
                <c:pt idx="3">
                  <c:v>7.3753999999999998E-3</c:v>
                </c:pt>
                <c:pt idx="4">
                  <c:v>1.02422E-2</c:v>
                </c:pt>
                <c:pt idx="5">
                  <c:v>1.1658099999999999E-2</c:v>
                </c:pt>
                <c:pt idx="6">
                  <c:v>1.3062499999999999E-2</c:v>
                </c:pt>
                <c:pt idx="7">
                  <c:v>1.44552E-2</c:v>
                </c:pt>
                <c:pt idx="8">
                  <c:v>1.7205999999999999E-2</c:v>
                </c:pt>
                <c:pt idx="9">
                  <c:v>1.8563900000000001E-2</c:v>
                </c:pt>
                <c:pt idx="10">
                  <c:v>1.9910299999999999E-2</c:v>
                </c:pt>
                <c:pt idx="11">
                  <c:v>2.1245099999999999E-2</c:v>
                </c:pt>
                <c:pt idx="12">
                  <c:v>2.3879999999999998E-2</c:v>
                </c:pt>
                <c:pt idx="13">
                  <c:v>2.51801E-2</c:v>
                </c:pt>
                <c:pt idx="14">
                  <c:v>2.6468599999999998E-2</c:v>
                </c:pt>
                <c:pt idx="15">
                  <c:v>2.7745499999999999E-2</c:v>
                </c:pt>
                <c:pt idx="16">
                  <c:v>3.0264599999999999E-2</c:v>
                </c:pt>
                <c:pt idx="17">
                  <c:v>3.1506800000000001E-2</c:v>
                </c:pt>
                <c:pt idx="18">
                  <c:v>3.2737500000000003E-2</c:v>
                </c:pt>
                <c:pt idx="19">
                  <c:v>3.3956600000000003E-2</c:v>
                </c:pt>
                <c:pt idx="20">
                  <c:v>3.6360099999999999E-2</c:v>
                </c:pt>
                <c:pt idx="21">
                  <c:v>3.7544500000000001E-2</c:v>
                </c:pt>
                <c:pt idx="22">
                  <c:v>3.8717399999999999E-2</c:v>
                </c:pt>
                <c:pt idx="23">
                  <c:v>3.9878700000000003E-2</c:v>
                </c:pt>
                <c:pt idx="24">
                  <c:v>4.2166799999999997E-2</c:v>
                </c:pt>
                <c:pt idx="25">
                  <c:v>4.3293499999999999E-2</c:v>
                </c:pt>
                <c:pt idx="26">
                  <c:v>4.4408599999999999E-2</c:v>
                </c:pt>
                <c:pt idx="27">
                  <c:v>4.5512299999999999E-2</c:v>
                </c:pt>
                <c:pt idx="28">
                  <c:v>4.7684900000000002E-2</c:v>
                </c:pt>
                <c:pt idx="29">
                  <c:v>4.8753999999999999E-2</c:v>
                </c:pt>
                <c:pt idx="30">
                  <c:v>4.9811500000000002E-2</c:v>
                </c:pt>
                <c:pt idx="31">
                  <c:v>5.08575E-2</c:v>
                </c:pt>
                <c:pt idx="32">
                  <c:v>5.2914900000000001E-2</c:v>
                </c:pt>
                <c:pt idx="33">
                  <c:v>5.3926300000000003E-2</c:v>
                </c:pt>
                <c:pt idx="34">
                  <c:v>5.4926299999999997E-2</c:v>
                </c:pt>
                <c:pt idx="35">
                  <c:v>5.5914699999999998E-2</c:v>
                </c:pt>
                <c:pt idx="36">
                  <c:v>5.7856999999999999E-2</c:v>
                </c:pt>
                <c:pt idx="37">
                  <c:v>5.8810899999999999E-2</c:v>
                </c:pt>
                <c:pt idx="38">
                  <c:v>5.9753300000000002E-2</c:v>
                </c:pt>
                <c:pt idx="39">
                  <c:v>6.0684200000000001E-2</c:v>
                </c:pt>
                <c:pt idx="40">
                  <c:v>6.2511499999999998E-2</c:v>
                </c:pt>
                <c:pt idx="41">
                  <c:v>6.3407900000000003E-2</c:v>
                </c:pt>
                <c:pt idx="42">
                  <c:v>6.4292799999999997E-2</c:v>
                </c:pt>
                <c:pt idx="43">
                  <c:v>6.5166299999999996E-2</c:v>
                </c:pt>
                <c:pt idx="44">
                  <c:v>6.6878699999999999E-2</c:v>
                </c:pt>
                <c:pt idx="45">
                  <c:v>6.7717700000000006E-2</c:v>
                </c:pt>
                <c:pt idx="46">
                  <c:v>6.8545200000000001E-2</c:v>
                </c:pt>
                <c:pt idx="47">
                  <c:v>6.9361300000000001E-2</c:v>
                </c:pt>
                <c:pt idx="48">
                  <c:v>7.0958999999999994E-2</c:v>
                </c:pt>
                <c:pt idx="49">
                  <c:v>7.1740600000000002E-2</c:v>
                </c:pt>
                <c:pt idx="50">
                  <c:v>7.25108E-2</c:v>
                </c:pt>
                <c:pt idx="51">
                  <c:v>7.3269500000000001E-2</c:v>
                </c:pt>
                <c:pt idx="52">
                  <c:v>7.4752600000000002E-2</c:v>
                </c:pt>
                <c:pt idx="53">
                  <c:v>7.5477000000000002E-2</c:v>
                </c:pt>
                <c:pt idx="54">
                  <c:v>7.6189900000000005E-2</c:v>
                </c:pt>
                <c:pt idx="55">
                  <c:v>7.6891299999999996E-2</c:v>
                </c:pt>
                <c:pt idx="56">
                  <c:v>7.8259899999999993E-2</c:v>
                </c:pt>
                <c:pt idx="57">
                  <c:v>7.8926999999999997E-2</c:v>
                </c:pt>
                <c:pt idx="58">
                  <c:v>7.9582700000000006E-2</c:v>
                </c:pt>
                <c:pt idx="59">
                  <c:v>8.0227000000000007E-2</c:v>
                </c:pt>
                <c:pt idx="60">
                  <c:v>8.1481200000000004E-2</c:v>
                </c:pt>
                <c:pt idx="61">
                  <c:v>8.20911E-2</c:v>
                </c:pt>
                <c:pt idx="62">
                  <c:v>8.2689700000000005E-2</c:v>
                </c:pt>
                <c:pt idx="63">
                  <c:v>8.3276799999999998E-2</c:v>
                </c:pt>
                <c:pt idx="64">
                  <c:v>8.4416699999999997E-2</c:v>
                </c:pt>
                <c:pt idx="65">
                  <c:v>8.4969600000000006E-2</c:v>
                </c:pt>
                <c:pt idx="66">
                  <c:v>8.5511000000000004E-2</c:v>
                </c:pt>
                <c:pt idx="67">
                  <c:v>8.6041000000000006E-2</c:v>
                </c:pt>
                <c:pt idx="68">
                  <c:v>8.70668E-2</c:v>
                </c:pt>
                <c:pt idx="69">
                  <c:v>8.7562600000000004E-2</c:v>
                </c:pt>
                <c:pt idx="70">
                  <c:v>8.8047E-2</c:v>
                </c:pt>
                <c:pt idx="71">
                  <c:v>8.8520000000000001E-2</c:v>
                </c:pt>
                <c:pt idx="72">
                  <c:v>8.9431899999999995E-2</c:v>
                </c:pt>
                <c:pt idx="73">
                  <c:v>8.9870699999999998E-2</c:v>
                </c:pt>
                <c:pt idx="74">
                  <c:v>9.0298100000000006E-2</c:v>
                </c:pt>
                <c:pt idx="75">
                  <c:v>9.0714100000000006E-2</c:v>
                </c:pt>
                <c:pt idx="76">
                  <c:v>9.1512099999999999E-2</c:v>
                </c:pt>
                <c:pt idx="77">
                  <c:v>9.1894000000000003E-2</c:v>
                </c:pt>
                <c:pt idx="78">
                  <c:v>9.2264499999999999E-2</c:v>
                </c:pt>
                <c:pt idx="79">
                  <c:v>9.26236E-2</c:v>
                </c:pt>
                <c:pt idx="80">
                  <c:v>9.3307799999999996E-2</c:v>
                </c:pt>
                <c:pt idx="81">
                  <c:v>9.3632800000000002E-2</c:v>
                </c:pt>
                <c:pt idx="82">
                  <c:v>9.3946500000000002E-2</c:v>
                </c:pt>
                <c:pt idx="83">
                  <c:v>9.4248799999999994E-2</c:v>
                </c:pt>
                <c:pt idx="84">
                  <c:v>9.4819299999999995E-2</c:v>
                </c:pt>
                <c:pt idx="85">
                  <c:v>9.5087599999999994E-2</c:v>
                </c:pt>
                <c:pt idx="86">
                  <c:v>9.5344399999999996E-2</c:v>
                </c:pt>
                <c:pt idx="87">
                  <c:v>9.5589999999999994E-2</c:v>
                </c:pt>
                <c:pt idx="88">
                  <c:v>9.6046999999999993E-2</c:v>
                </c:pt>
                <c:pt idx="89">
                  <c:v>9.6258499999999997E-2</c:v>
                </c:pt>
                <c:pt idx="90">
                  <c:v>9.6458600000000005E-2</c:v>
                </c:pt>
                <c:pt idx="91">
                  <c:v>9.6647399999999994E-2</c:v>
                </c:pt>
                <c:pt idx="92">
                  <c:v>9.6991099999999997E-2</c:v>
                </c:pt>
                <c:pt idx="93">
                  <c:v>9.7145899999999993E-2</c:v>
                </c:pt>
                <c:pt idx="94">
                  <c:v>9.7289399999999998E-2</c:v>
                </c:pt>
                <c:pt idx="95">
                  <c:v>9.7421499999999994E-2</c:v>
                </c:pt>
                <c:pt idx="96">
                  <c:v>9.76519E-2</c:v>
                </c:pt>
                <c:pt idx="97">
                  <c:v>9.7744300000000006E-2</c:v>
                </c:pt>
                <c:pt idx="98">
                  <c:v>9.78189E-2</c:v>
                </c:pt>
                <c:pt idx="99">
                  <c:v>9.7912299999999994E-2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320-428C-96A6-99EDF72E1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7008"/>
        <c:axId val="66345216"/>
      </c:scatterChart>
      <c:valAx>
        <c:axId val="66347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tempo</a:t>
                </a:r>
                <a:r>
                  <a:rPr lang="pt-BR" baseline="0"/>
                  <a:t> (s)</a:t>
                </a:r>
                <a:endParaRPr lang="pt-BR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66345216"/>
        <c:crosses val="autoZero"/>
        <c:crossBetween val="midCat"/>
      </c:valAx>
      <c:valAx>
        <c:axId val="66345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Concentração</a:t>
                </a:r>
                <a:r>
                  <a:rPr lang="pt-BR" baseline="0"/>
                  <a:t> (mol/dm³)</a:t>
                </a:r>
                <a:endParaRPr lang="pt-BR"/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crossAx val="663470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1</xdr:row>
      <xdr:rowOff>9524</xdr:rowOff>
    </xdr:from>
    <xdr:to>
      <xdr:col>8</xdr:col>
      <xdr:colOff>533400</xdr:colOff>
      <xdr:row>17</xdr:row>
      <xdr:rowOff>19049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C5120F-A98E-462C-852C-460DE1E946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1</xdr:row>
      <xdr:rowOff>0</xdr:rowOff>
    </xdr:from>
    <xdr:to>
      <xdr:col>14</xdr:col>
      <xdr:colOff>438150</xdr:colOff>
      <xdr:row>17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E61CA07-A47A-40ED-B0B6-0BE0BC114F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FF71-14F0-4646-A967-3BEDCE76B853}">
  <dimension ref="A1:F14"/>
  <sheetViews>
    <sheetView workbookViewId="0">
      <selection activeCell="C14" sqref="C14"/>
    </sheetView>
  </sheetViews>
  <sheetFormatPr defaultRowHeight="12" x14ac:dyDescent="0.2"/>
  <cols>
    <col min="1" max="1" width="14.7109375" customWidth="1"/>
    <col min="2" max="2" width="10.7109375" customWidth="1"/>
    <col min="3" max="3" width="12.7109375" customWidth="1"/>
    <col min="4" max="4" width="2.7109375" customWidth="1"/>
    <col min="5" max="6" width="42.7109375" customWidth="1"/>
  </cols>
  <sheetData>
    <row r="1" spans="1:6" ht="18" x14ac:dyDescent="0.25">
      <c r="A1" s="1" t="s">
        <v>0</v>
      </c>
    </row>
    <row r="2" spans="1:6" x14ac:dyDescent="0.2">
      <c r="B2" s="3" t="s">
        <v>1</v>
      </c>
      <c r="C2" s="3" t="s">
        <v>2</v>
      </c>
      <c r="D2" s="3"/>
      <c r="E2" s="4" t="s">
        <v>3</v>
      </c>
      <c r="F2" s="4" t="s">
        <v>4</v>
      </c>
    </row>
    <row r="3" spans="1:6" x14ac:dyDescent="0.2">
      <c r="A3" s="2" t="s">
        <v>5</v>
      </c>
      <c r="B3" t="s">
        <v>8</v>
      </c>
      <c r="C3">
        <f>(10 * EXP(((87500 / C8) * ((1 / 1250) - (1 / C9)))))</f>
        <v>1.496446452409872E-3</v>
      </c>
      <c r="E3" s="6" t="s">
        <v>9</v>
      </c>
      <c r="F3" s="7" t="s">
        <v>10</v>
      </c>
    </row>
    <row r="4" spans="1:6" x14ac:dyDescent="0.2">
      <c r="B4" t="s">
        <v>11</v>
      </c>
      <c r="C4">
        <f>(8450000 * EXP(((13000 / C8) * ((1 / 1250) - (1 / C9)))))</f>
        <v>2283389.9456655853</v>
      </c>
      <c r="E4" s="6" t="s">
        <v>12</v>
      </c>
      <c r="F4" s="7" t="s">
        <v>13</v>
      </c>
    </row>
    <row r="5" spans="1:6" x14ac:dyDescent="0.2">
      <c r="B5" t="s">
        <v>14</v>
      </c>
      <c r="C5">
        <f>(3200000 * EXP(((40000 / C8) * ((1 / 1250) - (1 / C9)))))</f>
        <v>57096.109706191841</v>
      </c>
      <c r="E5" s="6" t="s">
        <v>15</v>
      </c>
      <c r="F5" s="7" t="s">
        <v>10</v>
      </c>
    </row>
    <row r="6" spans="1:6" x14ac:dyDescent="0.2">
      <c r="B6" t="s">
        <v>16</v>
      </c>
      <c r="C6">
        <f>(2530000000 * EXP(((9700 / C8) * ((1 / 1250) - (1 / C9)))))</f>
        <v>953012796.43458736</v>
      </c>
      <c r="E6" s="6" t="s">
        <v>17</v>
      </c>
      <c r="F6" s="7" t="s">
        <v>18</v>
      </c>
    </row>
    <row r="7" spans="1:6" x14ac:dyDescent="0.2">
      <c r="B7" t="s">
        <v>19</v>
      </c>
      <c r="C7">
        <f>3980000000</f>
        <v>3980000000</v>
      </c>
      <c r="E7" s="6" t="s">
        <v>20</v>
      </c>
      <c r="F7" s="7" t="s">
        <v>21</v>
      </c>
    </row>
    <row r="8" spans="1:6" x14ac:dyDescent="0.2">
      <c r="B8" t="s">
        <v>22</v>
      </c>
      <c r="C8">
        <f>1.987</f>
        <v>1.9870000000000001</v>
      </c>
      <c r="E8" s="6" t="s">
        <v>23</v>
      </c>
      <c r="F8" s="7" t="s">
        <v>24</v>
      </c>
    </row>
    <row r="9" spans="1:6" x14ac:dyDescent="0.2">
      <c r="B9" t="s">
        <v>25</v>
      </c>
      <c r="C9">
        <f>1000</f>
        <v>1000</v>
      </c>
      <c r="E9" s="6" t="s">
        <v>26</v>
      </c>
      <c r="F9" s="7" t="s">
        <v>27</v>
      </c>
    </row>
    <row r="10" spans="1:6" x14ac:dyDescent="0.2">
      <c r="A10" s="2" t="s">
        <v>6</v>
      </c>
      <c r="B10" t="s">
        <v>28</v>
      </c>
      <c r="C10" s="8">
        <v>0.1</v>
      </c>
      <c r="E10" s="6" t="s">
        <v>29</v>
      </c>
      <c r="F10" s="7" t="s">
        <v>30</v>
      </c>
    </row>
    <row r="11" spans="1:6" x14ac:dyDescent="0.2">
      <c r="B11" t="s">
        <v>31</v>
      </c>
      <c r="C11" s="8">
        <v>0</v>
      </c>
      <c r="E11" s="6" t="s">
        <v>32</v>
      </c>
      <c r="F11" s="7" t="s">
        <v>30</v>
      </c>
    </row>
    <row r="12" spans="1:6" x14ac:dyDescent="0.2">
      <c r="A12" s="2" t="s">
        <v>7</v>
      </c>
      <c r="B12" t="s">
        <v>33</v>
      </c>
      <c r="C12" s="9">
        <f>(((-3 * C3) * C10) - ((C11 * ((2 * (C3 / C7)) ^ 0.5)) * (C10 ^ 0.5)))</f>
        <v>-4.4893393572296162E-4</v>
      </c>
      <c r="E12" s="6" t="s">
        <v>34</v>
      </c>
      <c r="F12" s="6"/>
    </row>
    <row r="13" spans="1:6" x14ac:dyDescent="0.2">
      <c r="B13" t="s">
        <v>35</v>
      </c>
      <c r="C13" s="9">
        <f>((C11 * ((2 * (C3 / C7)) ^ 0.5)) * (C10 ^ 0.5))</f>
        <v>0</v>
      </c>
      <c r="E13" s="6" t="s">
        <v>36</v>
      </c>
      <c r="F13" s="6"/>
    </row>
    <row r="14" spans="1:6" x14ac:dyDescent="0.2">
      <c r="A14" s="2" t="s">
        <v>37</v>
      </c>
      <c r="B14" t="s">
        <v>38</v>
      </c>
      <c r="C14" s="5">
        <f>0</f>
        <v>0</v>
      </c>
      <c r="E14" s="6" t="s">
        <v>39</v>
      </c>
      <c r="F14" s="6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32A2-BEB6-413E-858B-8295C3AD93F8}">
  <dimension ref="A1:L103"/>
  <sheetViews>
    <sheetView topLeftCell="A2" workbookViewId="0">
      <selection activeCell="H4" sqref="H4:I6"/>
    </sheetView>
  </sheetViews>
  <sheetFormatPr defaultRowHeight="12" x14ac:dyDescent="0.2"/>
  <cols>
    <col min="1" max="2" width="10" bestFit="1" customWidth="1"/>
    <col min="3" max="5" width="12.5703125" bestFit="1" customWidth="1"/>
    <col min="6" max="6" width="2.7109375" customWidth="1"/>
    <col min="7" max="7" width="15.5703125" bestFit="1" customWidth="1"/>
  </cols>
  <sheetData>
    <row r="1" spans="1:12" ht="18" x14ac:dyDescent="0.25">
      <c r="A1" s="27" t="s">
        <v>40</v>
      </c>
      <c r="B1" s="27"/>
      <c r="C1" s="27"/>
      <c r="D1" s="27"/>
      <c r="E1" s="27"/>
      <c r="F1" s="27"/>
      <c r="G1" s="27"/>
      <c r="H1" s="27"/>
      <c r="I1" s="27"/>
      <c r="J1" s="27"/>
    </row>
    <row r="2" spans="1:12" x14ac:dyDescent="0.2">
      <c r="G2" s="28" t="s">
        <v>44</v>
      </c>
      <c r="H2" s="28"/>
      <c r="I2" s="28"/>
      <c r="J2" s="28"/>
      <c r="K2" s="28"/>
      <c r="L2" s="28"/>
    </row>
    <row r="3" spans="1:12" x14ac:dyDescent="0.2">
      <c r="A3" s="3" t="s">
        <v>38</v>
      </c>
      <c r="B3" s="3" t="s">
        <v>28</v>
      </c>
      <c r="C3" s="8" t="s">
        <v>41</v>
      </c>
      <c r="D3" s="8" t="s">
        <v>42</v>
      </c>
      <c r="E3" s="8" t="s">
        <v>43</v>
      </c>
      <c r="H3" s="10" t="s">
        <v>45</v>
      </c>
      <c r="I3" s="10" t="s">
        <v>46</v>
      </c>
    </row>
    <row r="4" spans="1:12" ht="12.75" x14ac:dyDescent="0.2">
      <c r="A4">
        <v>0</v>
      </c>
      <c r="B4">
        <v>0.1</v>
      </c>
      <c r="C4">
        <f t="shared" ref="C4:C35" si="0">$H$4*A4^1+$I$4</f>
        <v>8.3829894076915573E-2</v>
      </c>
      <c r="D4">
        <f t="shared" ref="D4:D35" si="1">C4-B4</f>
        <v>-1.6170105923084432E-2</v>
      </c>
      <c r="E4">
        <f t="shared" ref="E4:E35" si="2">(C4-B4)^2</f>
        <v>2.6147232556377023E-4</v>
      </c>
      <c r="G4" s="11" t="s">
        <v>47</v>
      </c>
      <c r="H4">
        <f t="array" ref="H4:I6">LINEST(B4:B103,A4:A103,TRUE,TRUE)</f>
        <v>-8.1825743012112605E-3</v>
      </c>
      <c r="I4">
        <v>8.3829894076915573E-2</v>
      </c>
    </row>
    <row r="5" spans="1:12" ht="12.75" x14ac:dyDescent="0.2">
      <c r="A5">
        <v>0.28834759999999998</v>
      </c>
      <c r="B5">
        <v>9.5411300000000004E-2</v>
      </c>
      <c r="C5">
        <f t="shared" si="0"/>
        <v>8.1470468415339628E-2</v>
      </c>
      <c r="D5">
        <f t="shared" si="1"/>
        <v>-1.3940831584660376E-2</v>
      </c>
      <c r="E5">
        <f t="shared" si="2"/>
        <v>1.9434678527186435E-4</v>
      </c>
      <c r="G5" s="11" t="s">
        <v>48</v>
      </c>
      <c r="H5">
        <v>2.0082105309510512E-4</v>
      </c>
      <c r="I5">
        <v>1.4079105629672269E-3</v>
      </c>
    </row>
    <row r="6" spans="1:12" ht="12.75" x14ac:dyDescent="0.2">
      <c r="A6">
        <v>0.38434760000000001</v>
      </c>
      <c r="B6">
        <v>9.3908099999999994E-2</v>
      </c>
      <c r="C6">
        <f t="shared" si="0"/>
        <v>8.0684941282423345E-2</v>
      </c>
      <c r="D6">
        <f t="shared" si="1"/>
        <v>-1.322315871757665E-2</v>
      </c>
      <c r="E6">
        <f t="shared" si="2"/>
        <v>1.7485192647022336E-4</v>
      </c>
      <c r="G6" s="11" t="s">
        <v>49</v>
      </c>
      <c r="H6">
        <v>0.94426130045784928</v>
      </c>
      <c r="I6">
        <v>6.9601922917093967E-3</v>
      </c>
    </row>
    <row r="7" spans="1:12" ht="12.75" x14ac:dyDescent="0.2">
      <c r="A7">
        <v>0.48034759999999999</v>
      </c>
      <c r="B7">
        <v>9.2417200000000005E-2</v>
      </c>
      <c r="C7">
        <f t="shared" si="0"/>
        <v>7.9899414149507061E-2</v>
      </c>
      <c r="D7">
        <f t="shared" si="1"/>
        <v>-1.2517785850492943E-2</v>
      </c>
      <c r="E7">
        <f t="shared" si="2"/>
        <v>1.5669496259880134E-4</v>
      </c>
      <c r="G7" s="11" t="s">
        <v>50</v>
      </c>
      <c r="H7">
        <f>1.96*H5</f>
        <v>3.9360926406640601E-4</v>
      </c>
      <c r="I7">
        <f>1.96*I5</f>
        <v>2.7595047034157647E-3</v>
      </c>
    </row>
    <row r="8" spans="1:12" ht="12.75" x14ac:dyDescent="0.2">
      <c r="A8">
        <v>0.67234760000000005</v>
      </c>
      <c r="B8">
        <v>8.9471999999999996E-2</v>
      </c>
      <c r="C8">
        <f t="shared" si="0"/>
        <v>7.8328359883674509E-2</v>
      </c>
      <c r="D8">
        <f t="shared" si="1"/>
        <v>-1.1143640116325487E-2</v>
      </c>
      <c r="E8">
        <f t="shared" si="2"/>
        <v>1.2418071504217873E-4</v>
      </c>
      <c r="G8" s="11" t="s">
        <v>51</v>
      </c>
      <c r="H8">
        <f>(I6)^2</f>
        <v>4.84442767375709E-5</v>
      </c>
    </row>
    <row r="9" spans="1:12" ht="12.75" x14ac:dyDescent="0.2">
      <c r="A9">
        <v>0.76834760000000002</v>
      </c>
      <c r="B9">
        <v>8.8017799999999993E-2</v>
      </c>
      <c r="C9">
        <f t="shared" si="0"/>
        <v>7.7542832750758225E-2</v>
      </c>
      <c r="D9">
        <f t="shared" si="1"/>
        <v>-1.0474967249241768E-2</v>
      </c>
      <c r="E9">
        <f t="shared" si="2"/>
        <v>1.0972493887268765E-4</v>
      </c>
      <c r="G9" s="11" t="s">
        <v>52</v>
      </c>
      <c r="H9">
        <f>SUM(E4:E103)</f>
        <v>4.7475391202819453E-3</v>
      </c>
    </row>
    <row r="10" spans="1:12" ht="12.75" x14ac:dyDescent="0.2">
      <c r="A10">
        <v>0.86434759999999999</v>
      </c>
      <c r="B10">
        <v>8.6575899999999997E-2</v>
      </c>
      <c r="C10">
        <f t="shared" si="0"/>
        <v>7.6757305617841942E-2</v>
      </c>
      <c r="D10">
        <f t="shared" si="1"/>
        <v>-9.8185943821580551E-3</v>
      </c>
      <c r="E10">
        <f t="shared" si="2"/>
        <v>9.6404795641345716E-5</v>
      </c>
      <c r="G10" s="11" t="s">
        <v>53</v>
      </c>
      <c r="H10" t="s">
        <v>54</v>
      </c>
    </row>
    <row r="11" spans="1:12" x14ac:dyDescent="0.2">
      <c r="A11">
        <v>0.96034759999999997</v>
      </c>
      <c r="B11">
        <v>8.5146100000000002E-2</v>
      </c>
      <c r="C11">
        <f t="shared" si="0"/>
        <v>7.5971778484925659E-2</v>
      </c>
      <c r="D11">
        <f t="shared" si="1"/>
        <v>-9.1743215150743435E-3</v>
      </c>
      <c r="E11">
        <f t="shared" si="2"/>
        <v>8.4168175261956001E-5</v>
      </c>
    </row>
    <row r="12" spans="1:12" x14ac:dyDescent="0.2">
      <c r="A12">
        <v>1.1523479999999999</v>
      </c>
      <c r="B12">
        <v>8.2323199999999999E-2</v>
      </c>
      <c r="C12">
        <f t="shared" si="0"/>
        <v>7.4400720946063384E-2</v>
      </c>
      <c r="D12">
        <f t="shared" si="1"/>
        <v>-7.9224790539366152E-3</v>
      </c>
      <c r="E12">
        <f t="shared" si="2"/>
        <v>6.2765674360064412E-5</v>
      </c>
    </row>
    <row r="13" spans="1:12" x14ac:dyDescent="0.2">
      <c r="A13">
        <v>1.248348</v>
      </c>
      <c r="B13">
        <v>8.0930000000000002E-2</v>
      </c>
      <c r="C13">
        <f t="shared" si="0"/>
        <v>7.3615193813147101E-2</v>
      </c>
      <c r="D13">
        <f t="shared" si="1"/>
        <v>-7.3148061868529013E-3</v>
      </c>
      <c r="E13">
        <f t="shared" si="2"/>
        <v>5.3506389551221479E-5</v>
      </c>
    </row>
    <row r="14" spans="1:12" x14ac:dyDescent="0.2">
      <c r="A14">
        <v>1.3443480000000001</v>
      </c>
      <c r="B14">
        <v>7.9549099999999998E-2</v>
      </c>
      <c r="C14">
        <f t="shared" si="0"/>
        <v>7.2829666680230817E-2</v>
      </c>
      <c r="D14">
        <f t="shared" si="1"/>
        <v>-6.7194333197691802E-3</v>
      </c>
      <c r="E14">
        <f t="shared" si="2"/>
        <v>4.5150784138824266E-5</v>
      </c>
    </row>
    <row r="15" spans="1:12" x14ac:dyDescent="0.2">
      <c r="A15">
        <v>1.440348</v>
      </c>
      <c r="B15">
        <v>7.8180299999999994E-2</v>
      </c>
      <c r="C15">
        <f t="shared" si="0"/>
        <v>7.2044139547314534E-2</v>
      </c>
      <c r="D15">
        <f t="shared" si="1"/>
        <v>-6.1361604526854602E-3</v>
      </c>
      <c r="E15">
        <f t="shared" si="2"/>
        <v>3.7652465101101029E-5</v>
      </c>
    </row>
    <row r="16" spans="1:12" x14ac:dyDescent="0.2">
      <c r="A16">
        <v>1.6323479999999999</v>
      </c>
      <c r="B16">
        <v>7.5479199999999996E-2</v>
      </c>
      <c r="C16">
        <f t="shared" si="0"/>
        <v>7.0473085281481967E-2</v>
      </c>
      <c r="D16">
        <f t="shared" si="1"/>
        <v>-5.0061147185180288E-3</v>
      </c>
      <c r="E16">
        <f t="shared" si="2"/>
        <v>2.5061184574962844E-5</v>
      </c>
    </row>
    <row r="17" spans="1:5" x14ac:dyDescent="0.2">
      <c r="A17">
        <v>1.728348</v>
      </c>
      <c r="B17">
        <v>7.4146900000000002E-2</v>
      </c>
      <c r="C17">
        <f t="shared" si="0"/>
        <v>6.9687558148565698E-2</v>
      </c>
      <c r="D17">
        <f t="shared" si="1"/>
        <v>-4.4593418514343036E-3</v>
      </c>
      <c r="E17">
        <f t="shared" si="2"/>
        <v>1.9885729747953522E-5</v>
      </c>
    </row>
    <row r="18" spans="1:5" x14ac:dyDescent="0.2">
      <c r="A18">
        <v>1.8243480000000001</v>
      </c>
      <c r="B18">
        <v>7.2826699999999994E-2</v>
      </c>
      <c r="C18">
        <f t="shared" si="0"/>
        <v>6.8902031015649415E-2</v>
      </c>
      <c r="D18">
        <f t="shared" si="1"/>
        <v>-3.9246689843505794E-3</v>
      </c>
      <c r="E18">
        <f t="shared" si="2"/>
        <v>1.5403026636723407E-5</v>
      </c>
    </row>
    <row r="19" spans="1:5" x14ac:dyDescent="0.2">
      <c r="A19">
        <v>1.9203479999999999</v>
      </c>
      <c r="B19">
        <v>7.1518700000000004E-2</v>
      </c>
      <c r="C19">
        <f t="shared" si="0"/>
        <v>6.8116503882733132E-2</v>
      </c>
      <c r="D19">
        <f t="shared" si="1"/>
        <v>-3.402196117266873E-3</v>
      </c>
      <c r="E19">
        <f t="shared" si="2"/>
        <v>1.1574938420345786E-5</v>
      </c>
    </row>
    <row r="20" spans="1:5" x14ac:dyDescent="0.2">
      <c r="A20">
        <v>2.1123479999999999</v>
      </c>
      <c r="B20">
        <v>6.8939E-2</v>
      </c>
      <c r="C20">
        <f t="shared" si="0"/>
        <v>6.6545449616900565E-2</v>
      </c>
      <c r="D20">
        <f t="shared" si="1"/>
        <v>-2.3935503830994354E-3</v>
      </c>
      <c r="E20">
        <f t="shared" si="2"/>
        <v>5.7290834364354541E-6</v>
      </c>
    </row>
    <row r="21" spans="1:5" x14ac:dyDescent="0.2">
      <c r="A21">
        <v>2.208348</v>
      </c>
      <c r="B21">
        <v>6.7667400000000003E-2</v>
      </c>
      <c r="C21">
        <f t="shared" si="0"/>
        <v>6.5759922483984296E-2</v>
      </c>
      <c r="D21">
        <f t="shared" si="1"/>
        <v>-1.907477516015707E-3</v>
      </c>
      <c r="E21">
        <f t="shared" si="2"/>
        <v>3.638470474105452E-6</v>
      </c>
    </row>
    <row r="22" spans="1:5" x14ac:dyDescent="0.2">
      <c r="A22">
        <v>2.3043480000000001</v>
      </c>
      <c r="B22">
        <v>6.6407800000000003E-2</v>
      </c>
      <c r="C22">
        <f t="shared" si="0"/>
        <v>6.4974395351067998E-2</v>
      </c>
      <c r="D22">
        <f t="shared" si="1"/>
        <v>-1.4334046489320046E-3</v>
      </c>
      <c r="E22">
        <f t="shared" si="2"/>
        <v>2.0546488875798832E-6</v>
      </c>
    </row>
    <row r="23" spans="1:5" x14ac:dyDescent="0.2">
      <c r="A23">
        <v>2.4003480000000001</v>
      </c>
      <c r="B23">
        <v>6.5160399999999993E-2</v>
      </c>
      <c r="C23">
        <f t="shared" si="0"/>
        <v>6.4188868218151729E-2</v>
      </c>
      <c r="D23">
        <f t="shared" si="1"/>
        <v>-9.7153178184826439E-4</v>
      </c>
      <c r="E23">
        <f t="shared" si="2"/>
        <v>9.4387400314126361E-7</v>
      </c>
    </row>
    <row r="24" spans="1:5" x14ac:dyDescent="0.2">
      <c r="A24">
        <v>2.5923479999999999</v>
      </c>
      <c r="B24">
        <v>6.2701800000000002E-2</v>
      </c>
      <c r="C24">
        <f t="shared" si="0"/>
        <v>6.2617813952319162E-2</v>
      </c>
      <c r="D24">
        <f t="shared" si="1"/>
        <v>-8.3986047680839615E-5</v>
      </c>
      <c r="E24">
        <f t="shared" si="2"/>
        <v>7.0536562050482653E-9</v>
      </c>
    </row>
    <row r="25" spans="1:5" x14ac:dyDescent="0.2">
      <c r="A25">
        <v>2.688348</v>
      </c>
      <c r="B25">
        <v>6.1490599999999999E-2</v>
      </c>
      <c r="C25">
        <f t="shared" si="0"/>
        <v>6.1832286819402879E-2</v>
      </c>
      <c r="D25">
        <f t="shared" si="1"/>
        <v>3.4168681940287965E-4</v>
      </c>
      <c r="E25">
        <f t="shared" si="2"/>
        <v>1.1674988255365609E-7</v>
      </c>
    </row>
    <row r="26" spans="1:5" x14ac:dyDescent="0.2">
      <c r="A26">
        <v>2.784348</v>
      </c>
      <c r="B26">
        <v>6.0291400000000002E-2</v>
      </c>
      <c r="C26">
        <f t="shared" si="0"/>
        <v>6.1046759686486603E-2</v>
      </c>
      <c r="D26">
        <f t="shared" si="1"/>
        <v>7.5535968648660079E-4</v>
      </c>
      <c r="E26">
        <f t="shared" si="2"/>
        <v>5.7056825596913585E-7</v>
      </c>
    </row>
    <row r="27" spans="1:5" x14ac:dyDescent="0.2">
      <c r="A27">
        <v>2.8803480000000001</v>
      </c>
      <c r="B27">
        <v>5.9104400000000001E-2</v>
      </c>
      <c r="C27">
        <f t="shared" si="0"/>
        <v>6.0261232553570319E-2</v>
      </c>
      <c r="D27">
        <f t="shared" si="1"/>
        <v>1.1568325535703181E-3</v>
      </c>
      <c r="E27">
        <f t="shared" si="2"/>
        <v>1.3382615570000228E-6</v>
      </c>
    </row>
    <row r="28" spans="1:5" x14ac:dyDescent="0.2">
      <c r="A28">
        <v>3.0723479999999999</v>
      </c>
      <c r="B28">
        <v>5.6766400000000002E-2</v>
      </c>
      <c r="C28">
        <f t="shared" si="0"/>
        <v>5.869017828773776E-2</v>
      </c>
      <c r="D28">
        <f t="shared" si="1"/>
        <v>1.9237782877377582E-3</v>
      </c>
      <c r="E28">
        <f t="shared" si="2"/>
        <v>3.7009229003712207E-6</v>
      </c>
    </row>
    <row r="29" spans="1:5" x14ac:dyDescent="0.2">
      <c r="A29">
        <v>3.1683479999999999</v>
      </c>
      <c r="B29">
        <v>5.5615499999999998E-2</v>
      </c>
      <c r="C29">
        <f t="shared" si="0"/>
        <v>5.7904651154821477E-2</v>
      </c>
      <c r="D29">
        <f t="shared" si="1"/>
        <v>2.2891511548214782E-3</v>
      </c>
      <c r="E29">
        <f t="shared" si="2"/>
        <v>5.2402130096205079E-6</v>
      </c>
    </row>
    <row r="30" spans="1:5" x14ac:dyDescent="0.2">
      <c r="A30">
        <v>3.264348</v>
      </c>
      <c r="B30">
        <v>5.44766E-2</v>
      </c>
      <c r="C30">
        <f t="shared" si="0"/>
        <v>5.7119124021905193E-2</v>
      </c>
      <c r="D30">
        <f t="shared" si="1"/>
        <v>2.6425240219051932E-3</v>
      </c>
      <c r="E30">
        <f t="shared" si="2"/>
        <v>6.9829332063459978E-6</v>
      </c>
    </row>
    <row r="31" spans="1:5" x14ac:dyDescent="0.2">
      <c r="A31">
        <v>3.3603480000000001</v>
      </c>
      <c r="B31">
        <v>5.33497E-2</v>
      </c>
      <c r="C31">
        <f t="shared" si="0"/>
        <v>5.6333596888988917E-2</v>
      </c>
      <c r="D31">
        <f t="shared" si="1"/>
        <v>2.983896888988917E-3</v>
      </c>
      <c r="E31">
        <f t="shared" si="2"/>
        <v>8.9036406441177378E-6</v>
      </c>
    </row>
    <row r="32" spans="1:5" x14ac:dyDescent="0.2">
      <c r="A32">
        <v>3.5523479999999998</v>
      </c>
      <c r="B32">
        <v>5.11321E-2</v>
      </c>
      <c r="C32">
        <f t="shared" si="0"/>
        <v>5.4762542623156357E-2</v>
      </c>
      <c r="D32">
        <f t="shared" si="1"/>
        <v>3.6304426231563575E-3</v>
      </c>
      <c r="E32">
        <f t="shared" si="2"/>
        <v>1.3180113640030414E-5</v>
      </c>
    </row>
    <row r="33" spans="1:5" x14ac:dyDescent="0.2">
      <c r="A33">
        <v>3.6483479999999999</v>
      </c>
      <c r="B33">
        <v>5.0041200000000001E-2</v>
      </c>
      <c r="C33">
        <f t="shared" si="0"/>
        <v>5.3977015490240074E-2</v>
      </c>
      <c r="D33">
        <f t="shared" si="1"/>
        <v>3.935815490240073E-3</v>
      </c>
      <c r="E33">
        <f t="shared" si="2"/>
        <v>1.5490643573213706E-5</v>
      </c>
    </row>
    <row r="34" spans="1:5" x14ac:dyDescent="0.2">
      <c r="A34">
        <v>3.744348</v>
      </c>
      <c r="B34">
        <v>4.8962400000000003E-2</v>
      </c>
      <c r="C34">
        <f t="shared" si="0"/>
        <v>5.3191488357323791E-2</v>
      </c>
      <c r="D34">
        <f t="shared" si="1"/>
        <v>4.2290883573237875E-3</v>
      </c>
      <c r="E34">
        <f t="shared" si="2"/>
        <v>1.788518833405161E-5</v>
      </c>
    </row>
    <row r="35" spans="1:5" x14ac:dyDescent="0.2">
      <c r="A35">
        <v>3.8403480000000001</v>
      </c>
      <c r="B35">
        <v>4.7895500000000001E-2</v>
      </c>
      <c r="C35">
        <f t="shared" si="0"/>
        <v>5.2405961224407507E-2</v>
      </c>
      <c r="D35">
        <f t="shared" si="1"/>
        <v>4.5104612244075068E-3</v>
      </c>
      <c r="E35">
        <f t="shared" si="2"/>
        <v>2.0344260456883664E-5</v>
      </c>
    </row>
    <row r="36" spans="1:5" x14ac:dyDescent="0.2">
      <c r="A36">
        <v>4.0323479999999998</v>
      </c>
      <c r="B36">
        <v>4.5797699999999997E-2</v>
      </c>
      <c r="C36">
        <f t="shared" ref="C36:C67" si="3">$H$4*A36^1+$I$4</f>
        <v>5.0834906958574948E-2</v>
      </c>
      <c r="D36">
        <f t="shared" ref="D36:D67" si="4">C36-B36</f>
        <v>5.037206958574951E-3</v>
      </c>
      <c r="E36">
        <f t="shared" ref="E36:E67" si="5">(C36-B36)^2</f>
        <v>2.5373453943515907E-5</v>
      </c>
    </row>
    <row r="37" spans="1:5" x14ac:dyDescent="0.2">
      <c r="A37">
        <v>4.1283479999999999</v>
      </c>
      <c r="B37">
        <v>4.4766800000000002E-2</v>
      </c>
      <c r="C37">
        <f t="shared" si="3"/>
        <v>5.0049379825658671E-2</v>
      </c>
      <c r="D37">
        <f t="shared" si="4"/>
        <v>5.282579825658669E-3</v>
      </c>
      <c r="E37">
        <f t="shared" si="5"/>
        <v>2.7905649614455972E-5</v>
      </c>
    </row>
    <row r="38" spans="1:5" x14ac:dyDescent="0.2">
      <c r="A38">
        <v>4.224348</v>
      </c>
      <c r="B38">
        <v>4.3747800000000003E-2</v>
      </c>
      <c r="C38">
        <f t="shared" si="3"/>
        <v>4.9263852692742388E-2</v>
      </c>
      <c r="D38">
        <f t="shared" si="4"/>
        <v>5.5160526927423847E-3</v>
      </c>
      <c r="E38">
        <f t="shared" si="5"/>
        <v>3.0426837309110514E-5</v>
      </c>
    </row>
    <row r="39" spans="1:5" x14ac:dyDescent="0.2">
      <c r="A39">
        <v>4.3203480000000001</v>
      </c>
      <c r="B39">
        <v>4.27407E-2</v>
      </c>
      <c r="C39">
        <f t="shared" si="3"/>
        <v>4.8478325559826105E-2</v>
      </c>
      <c r="D39">
        <f t="shared" si="4"/>
        <v>5.7376255598261053E-3</v>
      </c>
      <c r="E39">
        <f t="shared" si="5"/>
        <v>3.292034706476983E-5</v>
      </c>
    </row>
    <row r="40" spans="1:5" x14ac:dyDescent="0.2">
      <c r="A40">
        <v>4.5123480000000002</v>
      </c>
      <c r="B40">
        <v>4.0762399999999997E-2</v>
      </c>
      <c r="C40">
        <f t="shared" si="3"/>
        <v>4.6907271293993545E-2</v>
      </c>
      <c r="D40">
        <f t="shared" si="4"/>
        <v>6.1448712939935479E-3</v>
      </c>
      <c r="E40">
        <f t="shared" si="5"/>
        <v>3.7759443219745941E-5</v>
      </c>
    </row>
    <row r="41" spans="1:5" x14ac:dyDescent="0.2">
      <c r="A41">
        <v>4.6083480000000003</v>
      </c>
      <c r="B41">
        <v>3.9791199999999999E-2</v>
      </c>
      <c r="C41">
        <f t="shared" si="3"/>
        <v>4.6121744161077262E-2</v>
      </c>
      <c r="D41">
        <f t="shared" si="4"/>
        <v>6.3305441610772631E-3</v>
      </c>
      <c r="E41">
        <f t="shared" si="5"/>
        <v>4.0075789375349427E-5</v>
      </c>
    </row>
    <row r="42" spans="1:5" x14ac:dyDescent="0.2">
      <c r="A42">
        <v>4.7043480000000004</v>
      </c>
      <c r="B42">
        <v>3.88318E-2</v>
      </c>
      <c r="C42">
        <f t="shared" si="3"/>
        <v>4.5336217028160979E-2</v>
      </c>
      <c r="D42">
        <f t="shared" si="4"/>
        <v>6.5044170281609789E-3</v>
      </c>
      <c r="E42">
        <f t="shared" si="5"/>
        <v>4.2307440876230502E-5</v>
      </c>
    </row>
    <row r="43" spans="1:5" x14ac:dyDescent="0.2">
      <c r="A43">
        <v>4.8003479999999996</v>
      </c>
      <c r="B43">
        <v>3.7884399999999999E-2</v>
      </c>
      <c r="C43">
        <f t="shared" si="3"/>
        <v>4.4550689895244702E-2</v>
      </c>
      <c r="D43">
        <f t="shared" si="4"/>
        <v>6.6662898952447036E-3</v>
      </c>
      <c r="E43">
        <f t="shared" si="5"/>
        <v>4.4439420967441643E-5</v>
      </c>
    </row>
    <row r="44" spans="1:5" x14ac:dyDescent="0.2">
      <c r="A44">
        <v>4.9923479999999998</v>
      </c>
      <c r="B44">
        <v>3.60252E-2</v>
      </c>
      <c r="C44">
        <f t="shared" si="3"/>
        <v>4.2979635629412143E-2</v>
      </c>
      <c r="D44">
        <f t="shared" si="4"/>
        <v>6.9544356294121423E-3</v>
      </c>
      <c r="E44">
        <f t="shared" si="5"/>
        <v>4.8364174923637058E-5</v>
      </c>
    </row>
    <row r="45" spans="1:5" x14ac:dyDescent="0.2">
      <c r="A45">
        <v>5.0883479999999999</v>
      </c>
      <c r="B45">
        <v>3.5113499999999999E-2</v>
      </c>
      <c r="C45">
        <f t="shared" si="3"/>
        <v>4.2194108496495859E-2</v>
      </c>
      <c r="D45">
        <f t="shared" si="4"/>
        <v>7.0806084964958604E-3</v>
      </c>
      <c r="E45">
        <f t="shared" si="5"/>
        <v>5.0135016680649368E-5</v>
      </c>
    </row>
    <row r="46" spans="1:5" x14ac:dyDescent="0.2">
      <c r="A46">
        <v>5.184348</v>
      </c>
      <c r="B46">
        <v>3.4213599999999997E-2</v>
      </c>
      <c r="C46">
        <f t="shared" si="3"/>
        <v>4.1408581363579576E-2</v>
      </c>
      <c r="D46">
        <f t="shared" si="4"/>
        <v>7.1949813635795792E-3</v>
      </c>
      <c r="E46">
        <f t="shared" si="5"/>
        <v>5.1767756822257459E-5</v>
      </c>
    </row>
    <row r="47" spans="1:5" x14ac:dyDescent="0.2">
      <c r="A47">
        <v>5.280348</v>
      </c>
      <c r="B47">
        <v>3.3325599999999997E-2</v>
      </c>
      <c r="C47">
        <f t="shared" si="3"/>
        <v>4.0623054230663293E-2</v>
      </c>
      <c r="D47">
        <f t="shared" si="4"/>
        <v>7.2974542306632958E-3</v>
      </c>
      <c r="E47">
        <f t="shared" si="5"/>
        <v>5.3252838248625634E-5</v>
      </c>
    </row>
    <row r="48" spans="1:5" x14ac:dyDescent="0.2">
      <c r="A48">
        <v>5.4723480000000002</v>
      </c>
      <c r="B48">
        <v>3.1585200000000001E-2</v>
      </c>
      <c r="C48">
        <f t="shared" si="3"/>
        <v>3.9051999964830733E-2</v>
      </c>
      <c r="D48">
        <f t="shared" si="4"/>
        <v>7.4667999648307323E-3</v>
      </c>
      <c r="E48">
        <f t="shared" si="5"/>
        <v>5.5753101714796226E-5</v>
      </c>
    </row>
    <row r="49" spans="1:5" x14ac:dyDescent="0.2">
      <c r="A49">
        <v>5.5683480000000003</v>
      </c>
      <c r="B49">
        <v>3.0732800000000001E-2</v>
      </c>
      <c r="C49">
        <f t="shared" si="3"/>
        <v>3.826647283191445E-2</v>
      </c>
      <c r="D49">
        <f t="shared" si="4"/>
        <v>7.5336728319144487E-3</v>
      </c>
      <c r="E49">
        <f t="shared" si="5"/>
        <v>5.6756226338325872E-5</v>
      </c>
    </row>
    <row r="50" spans="1:5" x14ac:dyDescent="0.2">
      <c r="A50">
        <v>5.6643480000000004</v>
      </c>
      <c r="B50">
        <v>2.9892200000000001E-2</v>
      </c>
      <c r="C50">
        <f t="shared" si="3"/>
        <v>3.7480945698998167E-2</v>
      </c>
      <c r="D50">
        <f t="shared" si="4"/>
        <v>7.5887456989981658E-3</v>
      </c>
      <c r="E50">
        <f t="shared" si="5"/>
        <v>5.7589061284063159E-5</v>
      </c>
    </row>
    <row r="51" spans="1:5" x14ac:dyDescent="0.2">
      <c r="A51">
        <v>5.7603479999999996</v>
      </c>
      <c r="B51">
        <v>2.90634E-2</v>
      </c>
      <c r="C51">
        <f t="shared" si="3"/>
        <v>3.6695418566081897E-2</v>
      </c>
      <c r="D51">
        <f t="shared" si="4"/>
        <v>7.6320185660818975E-3</v>
      </c>
      <c r="E51">
        <f t="shared" si="5"/>
        <v>5.8247707393018782E-5</v>
      </c>
    </row>
    <row r="52" spans="1:5" x14ac:dyDescent="0.2">
      <c r="A52">
        <v>5.9523479999999998</v>
      </c>
      <c r="B52">
        <v>2.7441400000000001E-2</v>
      </c>
      <c r="C52">
        <f t="shared" si="3"/>
        <v>3.5124364300249331E-2</v>
      </c>
      <c r="D52">
        <f t="shared" si="4"/>
        <v>7.6829643002493293E-3</v>
      </c>
      <c r="E52">
        <f t="shared" si="5"/>
        <v>5.9027940438905667E-5</v>
      </c>
    </row>
    <row r="53" spans="1:5" x14ac:dyDescent="0.2">
      <c r="A53">
        <v>6.0483479999999998</v>
      </c>
      <c r="B53">
        <v>2.6648100000000001E-2</v>
      </c>
      <c r="C53">
        <f t="shared" si="3"/>
        <v>3.4338837167333047E-2</v>
      </c>
      <c r="D53">
        <f t="shared" si="4"/>
        <v>7.6907371673330463E-3</v>
      </c>
      <c r="E53">
        <f t="shared" si="5"/>
        <v>5.9147438176997929E-5</v>
      </c>
    </row>
    <row r="54" spans="1:5" x14ac:dyDescent="0.2">
      <c r="A54">
        <v>6.1443479999999999</v>
      </c>
      <c r="B54">
        <v>2.58666E-2</v>
      </c>
      <c r="C54">
        <f t="shared" si="3"/>
        <v>3.3553310034416771E-2</v>
      </c>
      <c r="D54">
        <f t="shared" si="4"/>
        <v>7.6867100344167709E-3</v>
      </c>
      <c r="E54">
        <f t="shared" si="5"/>
        <v>5.9085511153203478E-5</v>
      </c>
    </row>
    <row r="55" spans="1:5" x14ac:dyDescent="0.2">
      <c r="A55">
        <v>6.240348</v>
      </c>
      <c r="B55">
        <v>2.5096899999999998E-2</v>
      </c>
      <c r="C55">
        <f t="shared" si="3"/>
        <v>3.2767782901500488E-2</v>
      </c>
      <c r="D55">
        <f t="shared" si="4"/>
        <v>7.6708829015004892E-3</v>
      </c>
      <c r="E55">
        <f t="shared" si="5"/>
        <v>5.8842444488532566E-5</v>
      </c>
    </row>
    <row r="56" spans="1:5" x14ac:dyDescent="0.2">
      <c r="A56">
        <v>6.4323480000000002</v>
      </c>
      <c r="B56">
        <v>2.3592800000000001E-2</v>
      </c>
      <c r="C56">
        <f t="shared" si="3"/>
        <v>3.1196728635667921E-2</v>
      </c>
      <c r="D56">
        <f t="shared" si="4"/>
        <v>7.6039286356679205E-3</v>
      </c>
      <c r="E56">
        <f t="shared" si="5"/>
        <v>5.78197306963306E-5</v>
      </c>
    </row>
    <row r="57" spans="1:5" x14ac:dyDescent="0.2">
      <c r="A57">
        <v>6.5283480000000003</v>
      </c>
      <c r="B57">
        <v>2.28585E-2</v>
      </c>
      <c r="C57">
        <f t="shared" si="3"/>
        <v>3.0411201502751638E-2</v>
      </c>
      <c r="D57">
        <f t="shared" si="4"/>
        <v>7.5527015027516374E-3</v>
      </c>
      <c r="E57">
        <f t="shared" si="5"/>
        <v>5.7043299989666845E-5</v>
      </c>
    </row>
    <row r="58" spans="1:5" x14ac:dyDescent="0.2">
      <c r="A58">
        <v>6.6243480000000003</v>
      </c>
      <c r="B58">
        <v>2.21359E-2</v>
      </c>
      <c r="C58">
        <f t="shared" si="3"/>
        <v>2.9625674369835361E-2</v>
      </c>
      <c r="D58">
        <f t="shared" si="4"/>
        <v>7.4897743698353614E-3</v>
      </c>
      <c r="E58">
        <f t="shared" si="5"/>
        <v>5.6096720111042688E-5</v>
      </c>
    </row>
    <row r="59" spans="1:5" x14ac:dyDescent="0.2">
      <c r="A59">
        <v>6.7203480000000004</v>
      </c>
      <c r="B59">
        <v>2.1425E-2</v>
      </c>
      <c r="C59">
        <f t="shared" si="3"/>
        <v>2.8840147236919078E-2</v>
      </c>
      <c r="D59">
        <f t="shared" si="4"/>
        <v>7.4151472369190785E-3</v>
      </c>
      <c r="E59">
        <f t="shared" si="5"/>
        <v>5.4984408545188647E-5</v>
      </c>
    </row>
    <row r="60" spans="1:5" x14ac:dyDescent="0.2">
      <c r="A60">
        <v>6.9123479999999997</v>
      </c>
      <c r="B60">
        <v>2.00386E-2</v>
      </c>
      <c r="C60">
        <f t="shared" si="3"/>
        <v>2.7269092971086518E-2</v>
      </c>
      <c r="D60">
        <f t="shared" si="4"/>
        <v>7.2304929710865183E-3</v>
      </c>
      <c r="E60">
        <f t="shared" si="5"/>
        <v>5.2280028604931548E-5</v>
      </c>
    </row>
    <row r="61" spans="1:5" x14ac:dyDescent="0.2">
      <c r="A61">
        <v>7.0083479999999998</v>
      </c>
      <c r="B61">
        <v>1.9362999999999998E-2</v>
      </c>
      <c r="C61">
        <f t="shared" si="3"/>
        <v>2.6483565838170242E-2</v>
      </c>
      <c r="D61">
        <f t="shared" si="4"/>
        <v>7.1205658381702439E-3</v>
      </c>
      <c r="E61">
        <f t="shared" si="5"/>
        <v>5.0702457855717109E-5</v>
      </c>
    </row>
    <row r="62" spans="1:5" x14ac:dyDescent="0.2">
      <c r="A62">
        <v>7.1043479999999999</v>
      </c>
      <c r="B62">
        <v>1.86991E-2</v>
      </c>
      <c r="C62">
        <f t="shared" si="3"/>
        <v>2.5698038705253959E-2</v>
      </c>
      <c r="D62">
        <f t="shared" si="4"/>
        <v>6.9989387052539591E-3</v>
      </c>
      <c r="E62">
        <f t="shared" si="5"/>
        <v>4.8985142999901965E-5</v>
      </c>
    </row>
    <row r="63" spans="1:5" x14ac:dyDescent="0.2">
      <c r="A63">
        <v>7.200348</v>
      </c>
      <c r="B63">
        <v>1.8046900000000001E-2</v>
      </c>
      <c r="C63">
        <f t="shared" si="3"/>
        <v>2.4912511572337676E-2</v>
      </c>
      <c r="D63">
        <f t="shared" si="4"/>
        <v>6.8656115723376744E-3</v>
      </c>
      <c r="E63">
        <f t="shared" si="5"/>
        <v>4.7136622262216991E-5</v>
      </c>
    </row>
    <row r="64" spans="1:5" x14ac:dyDescent="0.2">
      <c r="A64">
        <v>7.3923480000000001</v>
      </c>
      <c r="B64">
        <v>1.67777E-2</v>
      </c>
      <c r="C64">
        <f t="shared" si="3"/>
        <v>2.3341457306505116E-2</v>
      </c>
      <c r="D64">
        <f t="shared" si="4"/>
        <v>6.5637573065051164E-3</v>
      </c>
      <c r="E64">
        <f t="shared" si="5"/>
        <v>4.3082909978699298E-5</v>
      </c>
    </row>
    <row r="65" spans="1:5" x14ac:dyDescent="0.2">
      <c r="A65">
        <v>7.4883480000000002</v>
      </c>
      <c r="B65">
        <v>1.6160600000000001E-2</v>
      </c>
      <c r="C65">
        <f t="shared" si="3"/>
        <v>2.2555930173588833E-2</v>
      </c>
      <c r="D65">
        <f t="shared" si="4"/>
        <v>6.395330173588832E-3</v>
      </c>
      <c r="E65">
        <f t="shared" si="5"/>
        <v>4.0900248029215762E-5</v>
      </c>
    </row>
    <row r="66" spans="1:5" x14ac:dyDescent="0.2">
      <c r="A66">
        <v>7.5843480000000003</v>
      </c>
      <c r="B66">
        <v>1.5555299999999999E-2</v>
      </c>
      <c r="C66">
        <f t="shared" si="3"/>
        <v>2.1770403040672549E-2</v>
      </c>
      <c r="D66">
        <f t="shared" si="4"/>
        <v>6.21510304067255E-3</v>
      </c>
      <c r="E66">
        <f t="shared" si="5"/>
        <v>3.8627505806177176E-5</v>
      </c>
    </row>
    <row r="67" spans="1:5" x14ac:dyDescent="0.2">
      <c r="A67">
        <v>7.6803480000000004</v>
      </c>
      <c r="B67">
        <v>1.49616E-2</v>
      </c>
      <c r="C67">
        <f t="shared" si="3"/>
        <v>2.0984875907756273E-2</v>
      </c>
      <c r="D67">
        <f t="shared" si="4"/>
        <v>6.0232759077562727E-3</v>
      </c>
      <c r="E67">
        <f t="shared" si="5"/>
        <v>3.6279852660957149E-5</v>
      </c>
    </row>
    <row r="68" spans="1:5" x14ac:dyDescent="0.2">
      <c r="A68">
        <v>7.8723479999999997</v>
      </c>
      <c r="B68">
        <v>1.38093E-2</v>
      </c>
      <c r="C68">
        <f t="shared" ref="C68:C103" si="6">$H$4*A68^1+$I$4</f>
        <v>1.9413821641923706E-2</v>
      </c>
      <c r="D68">
        <f t="shared" ref="D68:D99" si="7">C68-B68</f>
        <v>5.6045216419237064E-3</v>
      </c>
      <c r="E68">
        <f t="shared" ref="E68:E103" si="8">(C68-B68)^2</f>
        <v>3.1410662834791197E-5</v>
      </c>
    </row>
    <row r="69" spans="1:5" x14ac:dyDescent="0.2">
      <c r="A69">
        <v>7.9683479999999998</v>
      </c>
      <c r="B69">
        <v>1.32506E-2</v>
      </c>
      <c r="C69">
        <f t="shared" si="6"/>
        <v>1.8628294509007423E-2</v>
      </c>
      <c r="D69">
        <f t="shared" si="7"/>
        <v>5.3776945090074236E-3</v>
      </c>
      <c r="E69">
        <f t="shared" si="8"/>
        <v>2.8919598232208595E-5</v>
      </c>
    </row>
    <row r="70" spans="1:5" x14ac:dyDescent="0.2">
      <c r="A70">
        <v>8.0643480000000007</v>
      </c>
      <c r="B70">
        <v>1.27035E-2</v>
      </c>
      <c r="C70">
        <f t="shared" si="6"/>
        <v>1.784276737609114E-2</v>
      </c>
      <c r="D70">
        <f t="shared" si="7"/>
        <v>5.1392673760911403E-3</v>
      </c>
      <c r="E70">
        <f t="shared" si="8"/>
        <v>2.6412069162954715E-5</v>
      </c>
    </row>
    <row r="71" spans="1:5" x14ac:dyDescent="0.2">
      <c r="A71">
        <v>8.1603480000000008</v>
      </c>
      <c r="B71">
        <v>1.2168200000000001E-2</v>
      </c>
      <c r="C71">
        <f t="shared" si="6"/>
        <v>1.7057240243174857E-2</v>
      </c>
      <c r="D71">
        <f t="shared" si="7"/>
        <v>4.889040243174856E-3</v>
      </c>
      <c r="E71">
        <f t="shared" si="8"/>
        <v>2.3902714499383255E-5</v>
      </c>
    </row>
    <row r="72" spans="1:5" x14ac:dyDescent="0.2">
      <c r="A72">
        <v>8.3523479999999992</v>
      </c>
      <c r="B72">
        <v>1.1132299999999999E-2</v>
      </c>
      <c r="C72">
        <f t="shared" si="6"/>
        <v>1.5486185977342304E-2</v>
      </c>
      <c r="D72">
        <f t="shared" si="7"/>
        <v>4.3538859773423044E-3</v>
      </c>
      <c r="E72">
        <f t="shared" si="8"/>
        <v>1.8956323103697954E-5</v>
      </c>
    </row>
    <row r="73" spans="1:5" x14ac:dyDescent="0.2">
      <c r="A73">
        <v>8.4483479999999993</v>
      </c>
      <c r="B73">
        <v>1.06318E-2</v>
      </c>
      <c r="C73">
        <f t="shared" si="6"/>
        <v>1.4700658844426034E-2</v>
      </c>
      <c r="D73">
        <f t="shared" si="7"/>
        <v>4.0688588444260342E-3</v>
      </c>
      <c r="E73">
        <f t="shared" si="8"/>
        <v>1.6555612295863961E-5</v>
      </c>
    </row>
    <row r="74" spans="1:5" x14ac:dyDescent="0.2">
      <c r="A74">
        <v>8.5443479999999994</v>
      </c>
      <c r="B74">
        <v>1.01429E-2</v>
      </c>
      <c r="C74">
        <f t="shared" si="6"/>
        <v>1.3915131711509751E-2</v>
      </c>
      <c r="D74">
        <f t="shared" si="7"/>
        <v>3.7722317115097513E-3</v>
      </c>
      <c r="E74">
        <f t="shared" si="8"/>
        <v>1.4229732085319787E-5</v>
      </c>
    </row>
    <row r="75" spans="1:5" x14ac:dyDescent="0.2">
      <c r="A75">
        <v>8.6403479999999995</v>
      </c>
      <c r="B75">
        <v>9.6656999999999993E-3</v>
      </c>
      <c r="C75">
        <f t="shared" si="6"/>
        <v>1.3129604578593468E-2</v>
      </c>
      <c r="D75">
        <f t="shared" si="7"/>
        <v>3.4639045785934686E-3</v>
      </c>
      <c r="E75">
        <f t="shared" si="8"/>
        <v>1.1998634929600794E-5</v>
      </c>
    </row>
    <row r="76" spans="1:5" x14ac:dyDescent="0.2">
      <c r="A76">
        <v>8.8323479999999996</v>
      </c>
      <c r="B76">
        <v>8.7458999999999992E-3</v>
      </c>
      <c r="C76">
        <f t="shared" si="6"/>
        <v>1.1558550312760901E-2</v>
      </c>
      <c r="D76">
        <f t="shared" si="7"/>
        <v>2.8126503127609021E-3</v>
      </c>
      <c r="E76">
        <f t="shared" si="8"/>
        <v>7.9110017818739997E-6</v>
      </c>
    </row>
    <row r="77" spans="1:5" x14ac:dyDescent="0.2">
      <c r="A77">
        <v>8.9283479999999997</v>
      </c>
      <c r="B77">
        <v>8.3034000000000007E-3</v>
      </c>
      <c r="C77">
        <f t="shared" si="6"/>
        <v>1.0773023179844618E-2</v>
      </c>
      <c r="D77">
        <f t="shared" si="7"/>
        <v>2.4696231798446173E-3</v>
      </c>
      <c r="E77">
        <f t="shared" si="8"/>
        <v>6.0990386504258388E-6</v>
      </c>
    </row>
    <row r="78" spans="1:5" x14ac:dyDescent="0.2">
      <c r="A78">
        <v>9.0243479999999998</v>
      </c>
      <c r="B78">
        <v>7.8724999999999993E-3</v>
      </c>
      <c r="C78">
        <f t="shared" si="6"/>
        <v>9.9874960469283347E-3</v>
      </c>
      <c r="D78">
        <f t="shared" si="7"/>
        <v>2.1149960469283354E-3</v>
      </c>
      <c r="E78">
        <f t="shared" si="8"/>
        <v>4.4732082785224859E-6</v>
      </c>
    </row>
    <row r="79" spans="1:5" x14ac:dyDescent="0.2">
      <c r="A79">
        <v>9.1203479999999999</v>
      </c>
      <c r="B79">
        <v>7.4532000000000001E-3</v>
      </c>
      <c r="C79">
        <f t="shared" si="6"/>
        <v>9.2019689140120514E-3</v>
      </c>
      <c r="D79">
        <f t="shared" si="7"/>
        <v>1.7487689140120513E-3</v>
      </c>
      <c r="E79">
        <f t="shared" si="8"/>
        <v>3.0581927146148894E-6</v>
      </c>
    </row>
    <row r="80" spans="1:5" x14ac:dyDescent="0.2">
      <c r="A80">
        <v>9.3123480000000001</v>
      </c>
      <c r="B80">
        <v>6.6492000000000001E-3</v>
      </c>
      <c r="C80">
        <f t="shared" si="6"/>
        <v>7.6309146481794987E-3</v>
      </c>
      <c r="D80">
        <f t="shared" si="7"/>
        <v>9.8171464817949864E-4</v>
      </c>
      <c r="E80">
        <f t="shared" si="8"/>
        <v>9.6376365045019679E-7</v>
      </c>
    </row>
    <row r="81" spans="1:5" x14ac:dyDescent="0.2">
      <c r="A81">
        <v>9.4083480000000002</v>
      </c>
      <c r="B81">
        <v>6.2645000000000001E-3</v>
      </c>
      <c r="C81">
        <f t="shared" si="6"/>
        <v>6.8453875152632154E-3</v>
      </c>
      <c r="D81">
        <f t="shared" si="7"/>
        <v>5.8088751526321532E-4</v>
      </c>
      <c r="E81">
        <f t="shared" si="8"/>
        <v>3.374303053886722E-7</v>
      </c>
    </row>
    <row r="82" spans="1:5" x14ac:dyDescent="0.2">
      <c r="A82">
        <v>9.5043480000000002</v>
      </c>
      <c r="B82">
        <v>5.8913999999999998E-3</v>
      </c>
      <c r="C82">
        <f t="shared" si="6"/>
        <v>6.0598603823469321E-3</v>
      </c>
      <c r="D82">
        <f t="shared" si="7"/>
        <v>1.6846038234693238E-4</v>
      </c>
      <c r="E82">
        <f t="shared" si="8"/>
        <v>2.8378900420474646E-8</v>
      </c>
    </row>
    <row r="83" spans="1:5" x14ac:dyDescent="0.2">
      <c r="A83">
        <v>9.6003480000000003</v>
      </c>
      <c r="B83">
        <v>5.5297999999999996E-3</v>
      </c>
      <c r="C83">
        <f t="shared" si="6"/>
        <v>5.2743332494306489E-3</v>
      </c>
      <c r="D83">
        <f t="shared" si="7"/>
        <v>-2.554667505693508E-4</v>
      </c>
      <c r="E83">
        <f t="shared" si="8"/>
        <v>6.5263260646462901E-8</v>
      </c>
    </row>
    <row r="84" spans="1:5" x14ac:dyDescent="0.2">
      <c r="A84">
        <v>9.7923480000000005</v>
      </c>
      <c r="B84">
        <v>4.8411000000000001E-3</v>
      </c>
      <c r="C84">
        <f t="shared" si="6"/>
        <v>3.7032789835980823E-3</v>
      </c>
      <c r="D84">
        <f t="shared" si="7"/>
        <v>-1.1378210164019178E-3</v>
      </c>
      <c r="E84">
        <f t="shared" si="8"/>
        <v>1.2946366653658934E-6</v>
      </c>
    </row>
    <row r="85" spans="1:5" x14ac:dyDescent="0.2">
      <c r="A85">
        <v>9.8883480000000006</v>
      </c>
      <c r="B85">
        <v>4.5141000000000001E-3</v>
      </c>
      <c r="C85">
        <f t="shared" si="6"/>
        <v>2.917751850681799E-3</v>
      </c>
      <c r="D85">
        <f t="shared" si="7"/>
        <v>-1.5963481493182011E-3</v>
      </c>
      <c r="E85">
        <f t="shared" si="8"/>
        <v>2.5483274138316458E-6</v>
      </c>
    </row>
    <row r="86" spans="1:5" x14ac:dyDescent="0.2">
      <c r="A86">
        <v>9.9843480000000007</v>
      </c>
      <c r="B86">
        <v>4.1985E-3</v>
      </c>
      <c r="C86">
        <f t="shared" si="6"/>
        <v>2.1322247177655157E-3</v>
      </c>
      <c r="D86">
        <f t="shared" si="7"/>
        <v>-2.0662752822344843E-3</v>
      </c>
      <c r="E86">
        <f t="shared" si="8"/>
        <v>4.2694935419731974E-6</v>
      </c>
    </row>
    <row r="87" spans="1:5" x14ac:dyDescent="0.2">
      <c r="A87">
        <v>10.080349999999999</v>
      </c>
      <c r="B87">
        <v>3.8945E-3</v>
      </c>
      <c r="C87">
        <f t="shared" si="6"/>
        <v>1.3466812197006489E-3</v>
      </c>
      <c r="D87">
        <f t="shared" si="7"/>
        <v>-2.547818780299351E-3</v>
      </c>
      <c r="E87">
        <f t="shared" si="8"/>
        <v>6.4913805372460726E-6</v>
      </c>
    </row>
    <row r="88" spans="1:5" x14ac:dyDescent="0.2">
      <c r="A88">
        <v>10.272349999999999</v>
      </c>
      <c r="B88">
        <v>3.3208000000000001E-3</v>
      </c>
      <c r="C88">
        <f t="shared" si="6"/>
        <v>-2.2437304613191766E-4</v>
      </c>
      <c r="D88">
        <f t="shared" si="7"/>
        <v>-3.5451730461319177E-3</v>
      </c>
      <c r="E88">
        <f t="shared" si="8"/>
        <v>1.256825192702026E-5</v>
      </c>
    </row>
    <row r="89" spans="1:5" x14ac:dyDescent="0.2">
      <c r="A89">
        <v>10.36835</v>
      </c>
      <c r="B89">
        <v>3.0512E-3</v>
      </c>
      <c r="C89">
        <f t="shared" si="6"/>
        <v>-1.009900179048201E-3</v>
      </c>
      <c r="D89">
        <f t="shared" si="7"/>
        <v>-4.0611001790482014E-3</v>
      </c>
      <c r="E89">
        <f t="shared" si="8"/>
        <v>1.6492534664265333E-5</v>
      </c>
    </row>
    <row r="90" spans="1:5" x14ac:dyDescent="0.2">
      <c r="A90">
        <v>10.46435</v>
      </c>
      <c r="B90">
        <v>2.7931000000000002E-3</v>
      </c>
      <c r="C90">
        <f t="shared" si="6"/>
        <v>-1.7954273119644842E-3</v>
      </c>
      <c r="D90">
        <f t="shared" si="7"/>
        <v>-4.588527311964484E-3</v>
      </c>
      <c r="E90">
        <f t="shared" si="8"/>
        <v>2.1054582892644012E-5</v>
      </c>
    </row>
    <row r="91" spans="1:5" x14ac:dyDescent="0.2">
      <c r="A91">
        <v>10.56035</v>
      </c>
      <c r="B91">
        <v>2.5463999999999999E-3</v>
      </c>
      <c r="C91">
        <f t="shared" si="6"/>
        <v>-2.5809544448807537E-3</v>
      </c>
      <c r="D91">
        <f t="shared" si="7"/>
        <v>-5.1273544448807535E-3</v>
      </c>
      <c r="E91">
        <f t="shared" si="8"/>
        <v>2.628976360343842E-5</v>
      </c>
    </row>
    <row r="92" spans="1:5" x14ac:dyDescent="0.2">
      <c r="A92">
        <v>10.75235</v>
      </c>
      <c r="B92">
        <v>2.0874000000000001E-3</v>
      </c>
      <c r="C92">
        <f t="shared" si="6"/>
        <v>-4.1520087107133202E-3</v>
      </c>
      <c r="D92">
        <f t="shared" si="7"/>
        <v>-6.2394087107133199E-3</v>
      </c>
      <c r="E92">
        <f t="shared" si="8"/>
        <v>3.8930221059325252E-5</v>
      </c>
    </row>
    <row r="93" spans="1:5" x14ac:dyDescent="0.2">
      <c r="A93">
        <v>10.84835</v>
      </c>
      <c r="B93">
        <v>1.8751E-3</v>
      </c>
      <c r="C93">
        <f t="shared" si="6"/>
        <v>-4.9375358436296035E-3</v>
      </c>
      <c r="D93">
        <f t="shared" si="7"/>
        <v>-6.8126358436296037E-3</v>
      </c>
      <c r="E93">
        <f t="shared" si="8"/>
        <v>4.6412007137906845E-5</v>
      </c>
    </row>
    <row r="94" spans="1:5" x14ac:dyDescent="0.2">
      <c r="A94">
        <v>10.94435</v>
      </c>
      <c r="B94">
        <v>1.6742E-3</v>
      </c>
      <c r="C94">
        <f t="shared" si="6"/>
        <v>-5.7230629765458868E-3</v>
      </c>
      <c r="D94">
        <f t="shared" si="7"/>
        <v>-7.3972629765458866E-3</v>
      </c>
      <c r="E94">
        <f t="shared" si="8"/>
        <v>5.4719499544176507E-5</v>
      </c>
    </row>
    <row r="95" spans="1:5" x14ac:dyDescent="0.2">
      <c r="A95">
        <v>11.04035</v>
      </c>
      <c r="B95">
        <v>1.4847E-3</v>
      </c>
      <c r="C95">
        <f t="shared" si="6"/>
        <v>-6.5085901094621701E-3</v>
      </c>
      <c r="D95">
        <f t="shared" si="7"/>
        <v>-7.9932901094621703E-3</v>
      </c>
      <c r="E95">
        <f t="shared" si="8"/>
        <v>6.3892686774025755E-5</v>
      </c>
    </row>
    <row r="96" spans="1:5" x14ac:dyDescent="0.2">
      <c r="A96">
        <v>11.23235</v>
      </c>
      <c r="B96">
        <v>1.1398999999999999E-3</v>
      </c>
      <c r="C96">
        <f t="shared" si="6"/>
        <v>-8.0796443752947367E-3</v>
      </c>
      <c r="D96">
        <f t="shared" si="7"/>
        <v>-9.2195443752947359E-3</v>
      </c>
      <c r="E96">
        <f t="shared" si="8"/>
        <v>8.4999998488028807E-5</v>
      </c>
    </row>
    <row r="97" spans="1:5" x14ac:dyDescent="0.2">
      <c r="A97">
        <v>11.32835</v>
      </c>
      <c r="B97">
        <v>9.8459999999999997E-4</v>
      </c>
      <c r="C97">
        <f t="shared" si="6"/>
        <v>-8.86517150821102E-3</v>
      </c>
      <c r="D97">
        <f t="shared" si="7"/>
        <v>-9.8497715082110204E-3</v>
      </c>
      <c r="E97">
        <f t="shared" si="8"/>
        <v>9.7017998763965598E-5</v>
      </c>
    </row>
    <row r="98" spans="1:5" x14ac:dyDescent="0.2">
      <c r="A98">
        <v>11.42435</v>
      </c>
      <c r="B98">
        <v>8.4079999999999995E-4</v>
      </c>
      <c r="C98">
        <f t="shared" si="6"/>
        <v>-9.6506986411272894E-3</v>
      </c>
      <c r="D98">
        <f t="shared" si="7"/>
        <v>-1.0491498641127289E-2</v>
      </c>
      <c r="E98">
        <f t="shared" si="8"/>
        <v>1.1007154373677575E-4</v>
      </c>
    </row>
    <row r="99" spans="1:5" x14ac:dyDescent="0.2">
      <c r="A99">
        <v>11.520350000000001</v>
      </c>
      <c r="B99">
        <v>7.0830000000000003E-4</v>
      </c>
      <c r="C99">
        <f t="shared" si="6"/>
        <v>-1.0436225774043573E-2</v>
      </c>
      <c r="D99">
        <f t="shared" si="7"/>
        <v>-1.1144525774043573E-2</v>
      </c>
      <c r="E99">
        <f t="shared" si="8"/>
        <v>1.242004547283215E-4</v>
      </c>
    </row>
    <row r="100" spans="1:5" x14ac:dyDescent="0.2">
      <c r="A100">
        <v>11.712350000000001</v>
      </c>
      <c r="B100">
        <v>4.774E-4</v>
      </c>
      <c r="C100">
        <f t="shared" si="6"/>
        <v>-1.2007280039876139E-2</v>
      </c>
      <c r="D100">
        <f t="shared" ref="D100:D103" si="9">C100-B100</f>
        <v>-1.2484680039876139E-2</v>
      </c>
      <c r="E100">
        <f t="shared" si="8"/>
        <v>1.5586723569808167E-4</v>
      </c>
    </row>
    <row r="101" spans="1:5" x14ac:dyDescent="0.2">
      <c r="A101">
        <v>11.802390000000001</v>
      </c>
      <c r="B101">
        <v>3.8479999999999997E-4</v>
      </c>
      <c r="C101">
        <f t="shared" si="6"/>
        <v>-1.2744039029957202E-2</v>
      </c>
      <c r="D101">
        <f t="shared" si="9"/>
        <v>-1.3128839029957201E-2</v>
      </c>
      <c r="E101">
        <f t="shared" si="8"/>
        <v>1.7236641427452755E-4</v>
      </c>
    </row>
    <row r="102" spans="1:5" x14ac:dyDescent="0.2">
      <c r="A102">
        <v>11.88331</v>
      </c>
      <c r="B102">
        <v>3.101E-4</v>
      </c>
      <c r="C102">
        <f t="shared" si="6"/>
        <v>-1.3406172942411212E-2</v>
      </c>
      <c r="D102">
        <f t="shared" si="9"/>
        <v>-1.3716272942411213E-2</v>
      </c>
      <c r="E102">
        <f t="shared" si="8"/>
        <v>1.8813614343072196E-4</v>
      </c>
    </row>
    <row r="103" spans="1:5" x14ac:dyDescent="0.2">
      <c r="A103">
        <v>12</v>
      </c>
      <c r="B103">
        <v>2.1660000000000001E-4</v>
      </c>
      <c r="C103">
        <f t="shared" si="6"/>
        <v>-1.4360997537619546E-2</v>
      </c>
      <c r="D103">
        <f t="shared" si="9"/>
        <v>-1.4577597537619547E-2</v>
      </c>
      <c r="E103">
        <f t="shared" si="8"/>
        <v>2.125063499688115E-4</v>
      </c>
    </row>
  </sheetData>
  <mergeCells count="2">
    <mergeCell ref="A1:J1"/>
    <mergeCell ref="G2:L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8E6B-EC85-4BE7-8DA5-90398D6ED0F1}">
  <dimension ref="A1:L103"/>
  <sheetViews>
    <sheetView topLeftCell="A4" workbookViewId="0">
      <selection activeCell="H4" sqref="H4:I6"/>
    </sheetView>
  </sheetViews>
  <sheetFormatPr defaultRowHeight="12" x14ac:dyDescent="0.2"/>
  <cols>
    <col min="1" max="2" width="10" bestFit="1" customWidth="1"/>
    <col min="3" max="3" width="12" bestFit="1" customWidth="1"/>
    <col min="4" max="5" width="12.5703125" bestFit="1" customWidth="1"/>
    <col min="6" max="6" width="2.7109375" customWidth="1"/>
    <col min="7" max="7" width="15.5703125" bestFit="1" customWidth="1"/>
  </cols>
  <sheetData>
    <row r="1" spans="1:12" ht="18" x14ac:dyDescent="0.25">
      <c r="A1" s="27" t="s">
        <v>40</v>
      </c>
      <c r="B1" s="27"/>
      <c r="C1" s="27"/>
      <c r="D1" s="27"/>
      <c r="E1" s="27"/>
      <c r="F1" s="27"/>
      <c r="G1" s="27"/>
      <c r="H1" s="27"/>
      <c r="I1" s="27"/>
      <c r="J1" s="27"/>
    </row>
    <row r="2" spans="1:12" x14ac:dyDescent="0.2">
      <c r="G2" s="28" t="s">
        <v>44</v>
      </c>
      <c r="H2" s="28"/>
      <c r="I2" s="28"/>
      <c r="J2" s="28"/>
      <c r="K2" s="28"/>
      <c r="L2" s="28"/>
    </row>
    <row r="3" spans="1:12" x14ac:dyDescent="0.2">
      <c r="A3" s="3" t="s">
        <v>38</v>
      </c>
      <c r="B3" s="3" t="s">
        <v>31</v>
      </c>
      <c r="C3" s="8" t="s">
        <v>55</v>
      </c>
      <c r="D3" s="8" t="s">
        <v>56</v>
      </c>
      <c r="E3" s="8" t="s">
        <v>57</v>
      </c>
      <c r="H3" s="10" t="s">
        <v>45</v>
      </c>
      <c r="I3" s="10" t="s">
        <v>46</v>
      </c>
    </row>
    <row r="4" spans="1:12" ht="12.75" x14ac:dyDescent="0.2">
      <c r="A4">
        <v>0</v>
      </c>
      <c r="B4">
        <v>0</v>
      </c>
      <c r="C4">
        <f t="shared" ref="C4:C35" si="0">$H$4*A4^1+$I$4</f>
        <v>1.5620221500499396E-2</v>
      </c>
      <c r="D4">
        <f t="shared" ref="D4:D35" si="1">C4-B4</f>
        <v>1.5620221500499396E-2</v>
      </c>
      <c r="E4">
        <f t="shared" ref="E4:E35" si="2">(C4-B4)^2</f>
        <v>2.4399131972466359E-4</v>
      </c>
      <c r="G4" s="11" t="s">
        <v>47</v>
      </c>
      <c r="H4">
        <f t="array" ref="H4:I6">LINEST(B4:B103,A4:A103,TRUE,TRUE)</f>
        <v>8.0436398489325527E-3</v>
      </c>
      <c r="I4">
        <v>1.5620221500499396E-2</v>
      </c>
    </row>
    <row r="5" spans="1:12" ht="12.75" x14ac:dyDescent="0.2">
      <c r="A5">
        <v>0.28834759999999998</v>
      </c>
      <c r="B5">
        <v>4.4622999999999998E-3</v>
      </c>
      <c r="C5">
        <f t="shared" si="0"/>
        <v>1.7939585746203461E-2</v>
      </c>
      <c r="D5">
        <f t="shared" si="1"/>
        <v>1.3477285746203462E-2</v>
      </c>
      <c r="E5">
        <f t="shared" si="2"/>
        <v>1.8163723108481901E-4</v>
      </c>
      <c r="G5" s="11" t="s">
        <v>48</v>
      </c>
      <c r="H5">
        <v>1.950528114005604E-4</v>
      </c>
      <c r="I5">
        <v>1.3674707371305831E-3</v>
      </c>
    </row>
    <row r="6" spans="1:12" ht="12.75" x14ac:dyDescent="0.2">
      <c r="A6">
        <v>0.38434760000000001</v>
      </c>
      <c r="B6">
        <v>5.9246999999999998E-3</v>
      </c>
      <c r="C6">
        <f t="shared" si="0"/>
        <v>1.8711775171700987E-2</v>
      </c>
      <c r="D6">
        <f t="shared" si="1"/>
        <v>1.2787075171700987E-2</v>
      </c>
      <c r="E6">
        <f t="shared" si="2"/>
        <v>1.6350929144673182E-4</v>
      </c>
      <c r="G6" s="11" t="s">
        <v>49</v>
      </c>
      <c r="H6">
        <v>0.94551301444679225</v>
      </c>
      <c r="I6">
        <v>6.7602726579841744E-3</v>
      </c>
    </row>
    <row r="7" spans="1:12" ht="12.75" x14ac:dyDescent="0.2">
      <c r="A7">
        <v>0.48034759999999999</v>
      </c>
      <c r="B7">
        <v>7.3753999999999998E-3</v>
      </c>
      <c r="C7">
        <f t="shared" si="0"/>
        <v>1.9483964597198509E-2</v>
      </c>
      <c r="D7">
        <f t="shared" si="1"/>
        <v>1.2108564597198508E-2</v>
      </c>
      <c r="E7">
        <f t="shared" si="2"/>
        <v>1.4661733660452906E-4</v>
      </c>
      <c r="G7" s="11" t="s">
        <v>50</v>
      </c>
      <c r="H7">
        <f>1.96*H5</f>
        <v>3.8230351034509839E-4</v>
      </c>
      <c r="I7">
        <f>1.96*I5</f>
        <v>2.6802426447759429E-3</v>
      </c>
    </row>
    <row r="8" spans="1:12" ht="12.75" x14ac:dyDescent="0.2">
      <c r="A8">
        <v>0.67234760000000005</v>
      </c>
      <c r="B8">
        <v>1.02422E-2</v>
      </c>
      <c r="C8">
        <f t="shared" si="0"/>
        <v>2.102834344819356E-2</v>
      </c>
      <c r="D8">
        <f t="shared" si="1"/>
        <v>1.078614344819356E-2</v>
      </c>
      <c r="E8">
        <f t="shared" si="2"/>
        <v>1.1634089048500887E-4</v>
      </c>
      <c r="G8" s="11" t="s">
        <v>51</v>
      </c>
      <c r="H8">
        <f>(I6)^2</f>
        <v>4.5701286410288412E-5</v>
      </c>
    </row>
    <row r="9" spans="1:12" ht="12.75" x14ac:dyDescent="0.2">
      <c r="A9">
        <v>0.76834760000000002</v>
      </c>
      <c r="B9">
        <v>1.1658099999999999E-2</v>
      </c>
      <c r="C9">
        <f t="shared" si="0"/>
        <v>2.1800532873691086E-2</v>
      </c>
      <c r="D9">
        <f t="shared" si="1"/>
        <v>1.0142432873691086E-2</v>
      </c>
      <c r="E9">
        <f t="shared" si="2"/>
        <v>1.0286894459732963E-4</v>
      </c>
      <c r="G9" s="11" t="s">
        <v>52</v>
      </c>
      <c r="H9">
        <f>SUM(E4:E103)</f>
        <v>4.4787260682082651E-3</v>
      </c>
    </row>
    <row r="10" spans="1:12" ht="12.75" x14ac:dyDescent="0.2">
      <c r="A10">
        <v>0.86434759999999999</v>
      </c>
      <c r="B10">
        <v>1.3062499999999999E-2</v>
      </c>
      <c r="C10">
        <f t="shared" si="0"/>
        <v>2.2572722299188608E-2</v>
      </c>
      <c r="D10">
        <f t="shared" si="1"/>
        <v>9.5102222991886084E-3</v>
      </c>
      <c r="E10">
        <f t="shared" si="2"/>
        <v>9.0444328179984263E-5</v>
      </c>
      <c r="G10" s="11" t="s">
        <v>53</v>
      </c>
      <c r="H10" t="s">
        <v>58</v>
      </c>
    </row>
    <row r="11" spans="1:12" x14ac:dyDescent="0.2">
      <c r="A11">
        <v>0.96034759999999997</v>
      </c>
      <c r="B11">
        <v>1.44552E-2</v>
      </c>
      <c r="C11">
        <f t="shared" si="0"/>
        <v>2.3344911724686133E-2</v>
      </c>
      <c r="D11">
        <f t="shared" si="1"/>
        <v>8.8897117246861338E-3</v>
      </c>
      <c r="E11">
        <f t="shared" si="2"/>
        <v>7.9026974548022114E-5</v>
      </c>
    </row>
    <row r="12" spans="1:12" x14ac:dyDescent="0.2">
      <c r="A12">
        <v>1.1523479999999999</v>
      </c>
      <c r="B12">
        <v>1.7205999999999999E-2</v>
      </c>
      <c r="C12">
        <f t="shared" si="0"/>
        <v>2.4889293793137125E-2</v>
      </c>
      <c r="D12">
        <f t="shared" si="1"/>
        <v>7.6832937931371262E-3</v>
      </c>
      <c r="E12">
        <f t="shared" si="2"/>
        <v>5.9033003511659492E-5</v>
      </c>
    </row>
    <row r="13" spans="1:12" x14ac:dyDescent="0.2">
      <c r="A13">
        <v>1.248348</v>
      </c>
      <c r="B13">
        <v>1.8563900000000001E-2</v>
      </c>
      <c r="C13">
        <f t="shared" si="0"/>
        <v>2.5661483218634651E-2</v>
      </c>
      <c r="D13">
        <f t="shared" si="1"/>
        <v>7.0975832186346496E-3</v>
      </c>
      <c r="E13">
        <f t="shared" si="2"/>
        <v>5.0375687545444194E-5</v>
      </c>
    </row>
    <row r="14" spans="1:12" x14ac:dyDescent="0.2">
      <c r="A14">
        <v>1.3443480000000001</v>
      </c>
      <c r="B14">
        <v>1.9910299999999999E-2</v>
      </c>
      <c r="C14">
        <f t="shared" si="0"/>
        <v>2.6433672644132176E-2</v>
      </c>
      <c r="D14">
        <f t="shared" si="1"/>
        <v>6.5233726441321777E-3</v>
      </c>
      <c r="E14">
        <f t="shared" si="2"/>
        <v>4.2554390654212036E-5</v>
      </c>
    </row>
    <row r="15" spans="1:12" x14ac:dyDescent="0.2">
      <c r="A15">
        <v>1.440348</v>
      </c>
      <c r="B15">
        <v>2.1245099999999999E-2</v>
      </c>
      <c r="C15">
        <f t="shared" si="0"/>
        <v>2.7205862069629702E-2</v>
      </c>
      <c r="D15">
        <f t="shared" si="1"/>
        <v>5.9607620696297027E-3</v>
      </c>
      <c r="E15">
        <f t="shared" si="2"/>
        <v>3.5530684450736174E-5</v>
      </c>
    </row>
    <row r="16" spans="1:12" x14ac:dyDescent="0.2">
      <c r="A16">
        <v>1.6323479999999999</v>
      </c>
      <c r="B16">
        <v>2.3879999999999998E-2</v>
      </c>
      <c r="C16">
        <f t="shared" si="0"/>
        <v>2.875024092062475E-2</v>
      </c>
      <c r="D16">
        <f t="shared" si="1"/>
        <v>4.8702409206247514E-3</v>
      </c>
      <c r="E16">
        <f t="shared" si="2"/>
        <v>2.3719246624927828E-5</v>
      </c>
    </row>
    <row r="17" spans="1:5" x14ac:dyDescent="0.2">
      <c r="A17">
        <v>1.728348</v>
      </c>
      <c r="B17">
        <v>2.51801E-2</v>
      </c>
      <c r="C17">
        <f t="shared" si="0"/>
        <v>2.9522430346122275E-2</v>
      </c>
      <c r="D17">
        <f t="shared" si="1"/>
        <v>4.3423303461222751E-3</v>
      </c>
      <c r="E17">
        <f t="shared" si="2"/>
        <v>1.8855832834854396E-5</v>
      </c>
    </row>
    <row r="18" spans="1:5" x14ac:dyDescent="0.2">
      <c r="A18">
        <v>1.8243480000000001</v>
      </c>
      <c r="B18">
        <v>2.6468599999999998E-2</v>
      </c>
      <c r="C18">
        <f t="shared" si="0"/>
        <v>3.0294619771619801E-2</v>
      </c>
      <c r="D18">
        <f t="shared" si="1"/>
        <v>3.8260197716198027E-3</v>
      </c>
      <c r="E18">
        <f t="shared" si="2"/>
        <v>1.4638427292825647E-5</v>
      </c>
    </row>
    <row r="19" spans="1:5" x14ac:dyDescent="0.2">
      <c r="A19">
        <v>1.9203479999999999</v>
      </c>
      <c r="B19">
        <v>2.7745499999999999E-2</v>
      </c>
      <c r="C19">
        <f t="shared" si="0"/>
        <v>3.1066809197117323E-2</v>
      </c>
      <c r="D19">
        <f t="shared" si="1"/>
        <v>3.3213091971173239E-3</v>
      </c>
      <c r="E19">
        <f t="shared" si="2"/>
        <v>1.1031094782856123E-5</v>
      </c>
    </row>
    <row r="20" spans="1:5" x14ac:dyDescent="0.2">
      <c r="A20">
        <v>2.1123479999999999</v>
      </c>
      <c r="B20">
        <v>3.0264599999999999E-2</v>
      </c>
      <c r="C20">
        <f t="shared" si="0"/>
        <v>3.2611188048112374E-2</v>
      </c>
      <c r="D20">
        <f t="shared" si="1"/>
        <v>2.3465880481123753E-3</v>
      </c>
      <c r="E20">
        <f t="shared" si="2"/>
        <v>5.5064754675438474E-6</v>
      </c>
    </row>
    <row r="21" spans="1:5" x14ac:dyDescent="0.2">
      <c r="A21">
        <v>2.208348</v>
      </c>
      <c r="B21">
        <v>3.1506800000000001E-2</v>
      </c>
      <c r="C21">
        <f t="shared" si="0"/>
        <v>3.33833774736099E-2</v>
      </c>
      <c r="D21">
        <f t="shared" si="1"/>
        <v>1.8765774736098986E-3</v>
      </c>
      <c r="E21">
        <f t="shared" si="2"/>
        <v>3.5215430144601096E-6</v>
      </c>
    </row>
    <row r="22" spans="1:5" x14ac:dyDescent="0.2">
      <c r="A22">
        <v>2.3043480000000001</v>
      </c>
      <c r="B22">
        <v>3.2737500000000003E-2</v>
      </c>
      <c r="C22">
        <f t="shared" si="0"/>
        <v>3.4155566899107426E-2</v>
      </c>
      <c r="D22">
        <f t="shared" si="1"/>
        <v>1.418066899107423E-3</v>
      </c>
      <c r="E22">
        <f t="shared" si="2"/>
        <v>2.0109137303441424E-6</v>
      </c>
    </row>
    <row r="23" spans="1:5" x14ac:dyDescent="0.2">
      <c r="A23">
        <v>2.4003480000000001</v>
      </c>
      <c r="B23">
        <v>3.3956600000000003E-2</v>
      </c>
      <c r="C23">
        <f t="shared" si="0"/>
        <v>3.4927756324604951E-2</v>
      </c>
      <c r="D23">
        <f t="shared" si="1"/>
        <v>9.7115632460494788E-4</v>
      </c>
      <c r="E23">
        <f t="shared" si="2"/>
        <v>9.4314460682019094E-7</v>
      </c>
    </row>
    <row r="24" spans="1:5" x14ac:dyDescent="0.2">
      <c r="A24">
        <v>2.5923479999999999</v>
      </c>
      <c r="B24">
        <v>3.6360099999999999E-2</v>
      </c>
      <c r="C24">
        <f t="shared" si="0"/>
        <v>3.6472135175599996E-2</v>
      </c>
      <c r="D24">
        <f t="shared" si="1"/>
        <v>1.1203517559999626E-4</v>
      </c>
      <c r="E24">
        <f t="shared" si="2"/>
        <v>1.2551880571721997E-8</v>
      </c>
    </row>
    <row r="25" spans="1:5" x14ac:dyDescent="0.2">
      <c r="A25">
        <v>2.688348</v>
      </c>
      <c r="B25">
        <v>3.7544500000000001E-2</v>
      </c>
      <c r="C25">
        <f t="shared" si="0"/>
        <v>3.7244324601097528E-2</v>
      </c>
      <c r="D25">
        <f t="shared" si="1"/>
        <v>-3.001753989024733E-4</v>
      </c>
      <c r="E25">
        <f t="shared" si="2"/>
        <v>9.0105270106258972E-8</v>
      </c>
    </row>
    <row r="26" spans="1:5" x14ac:dyDescent="0.2">
      <c r="A26">
        <v>2.784348</v>
      </c>
      <c r="B26">
        <v>3.8717399999999999E-2</v>
      </c>
      <c r="C26">
        <f t="shared" si="0"/>
        <v>3.8016514026595047E-2</v>
      </c>
      <c r="D26">
        <f t="shared" si="1"/>
        <v>-7.0088597340495218E-4</v>
      </c>
      <c r="E26">
        <f t="shared" si="2"/>
        <v>4.9124114771580735E-7</v>
      </c>
    </row>
    <row r="27" spans="1:5" x14ac:dyDescent="0.2">
      <c r="A27">
        <v>2.8803480000000001</v>
      </c>
      <c r="B27">
        <v>3.9878700000000003E-2</v>
      </c>
      <c r="C27">
        <f t="shared" si="0"/>
        <v>3.8788703452092579E-2</v>
      </c>
      <c r="D27">
        <f t="shared" si="1"/>
        <v>-1.0899965479074236E-3</v>
      </c>
      <c r="E27">
        <f t="shared" si="2"/>
        <v>1.1880924744501005E-6</v>
      </c>
    </row>
    <row r="28" spans="1:5" x14ac:dyDescent="0.2">
      <c r="A28">
        <v>3.0723479999999999</v>
      </c>
      <c r="B28">
        <v>4.2166799999999997E-2</v>
      </c>
      <c r="C28">
        <f t="shared" si="0"/>
        <v>4.0333082303087624E-2</v>
      </c>
      <c r="D28">
        <f t="shared" si="1"/>
        <v>-1.8337176969123736E-3</v>
      </c>
      <c r="E28">
        <f t="shared" si="2"/>
        <v>3.3625205919696196E-6</v>
      </c>
    </row>
    <row r="29" spans="1:5" x14ac:dyDescent="0.2">
      <c r="A29">
        <v>3.1683479999999999</v>
      </c>
      <c r="B29">
        <v>4.3293499999999999E-2</v>
      </c>
      <c r="C29">
        <f t="shared" si="0"/>
        <v>4.1105271728585149E-2</v>
      </c>
      <c r="D29">
        <f t="shared" si="1"/>
        <v>-2.1882282714148493E-3</v>
      </c>
      <c r="E29">
        <f t="shared" si="2"/>
        <v>4.7883429678192199E-6</v>
      </c>
    </row>
    <row r="30" spans="1:5" x14ac:dyDescent="0.2">
      <c r="A30">
        <v>3.264348</v>
      </c>
      <c r="B30">
        <v>4.4408599999999999E-2</v>
      </c>
      <c r="C30">
        <f t="shared" si="0"/>
        <v>4.1877461154082675E-2</v>
      </c>
      <c r="D30">
        <f t="shared" si="1"/>
        <v>-2.5311388459173245E-3</v>
      </c>
      <c r="E30">
        <f t="shared" si="2"/>
        <v>6.4066638573116858E-6</v>
      </c>
    </row>
    <row r="31" spans="1:5" x14ac:dyDescent="0.2">
      <c r="A31">
        <v>3.3603480000000001</v>
      </c>
      <c r="B31">
        <v>4.5512299999999999E-2</v>
      </c>
      <c r="C31">
        <f t="shared" si="0"/>
        <v>4.2649650579580201E-2</v>
      </c>
      <c r="D31">
        <f t="shared" si="1"/>
        <v>-2.862649420419798E-3</v>
      </c>
      <c r="E31">
        <f t="shared" si="2"/>
        <v>8.1947617042298058E-6</v>
      </c>
    </row>
    <row r="32" spans="1:5" x14ac:dyDescent="0.2">
      <c r="A32">
        <v>3.5523479999999998</v>
      </c>
      <c r="B32">
        <v>4.7684900000000002E-2</v>
      </c>
      <c r="C32">
        <f t="shared" si="0"/>
        <v>4.4194029430575252E-2</v>
      </c>
      <c r="D32">
        <f t="shared" si="1"/>
        <v>-3.4908705694247505E-3</v>
      </c>
      <c r="E32">
        <f t="shared" si="2"/>
        <v>1.2186177332475882E-5</v>
      </c>
    </row>
    <row r="33" spans="1:5" x14ac:dyDescent="0.2">
      <c r="A33">
        <v>3.6483479999999999</v>
      </c>
      <c r="B33">
        <v>4.8753999999999999E-2</v>
      </c>
      <c r="C33">
        <f t="shared" si="0"/>
        <v>4.4966218856072777E-2</v>
      </c>
      <c r="D33">
        <f t="shared" si="1"/>
        <v>-3.7877811439272213E-3</v>
      </c>
      <c r="E33">
        <f t="shared" si="2"/>
        <v>1.4347285994290609E-5</v>
      </c>
    </row>
    <row r="34" spans="1:5" x14ac:dyDescent="0.2">
      <c r="A34">
        <v>3.744348</v>
      </c>
      <c r="B34">
        <v>4.9811500000000002E-2</v>
      </c>
      <c r="C34">
        <f t="shared" si="0"/>
        <v>4.5738408281570303E-2</v>
      </c>
      <c r="D34">
        <f t="shared" si="1"/>
        <v>-4.0730917184296986E-3</v>
      </c>
      <c r="E34">
        <f t="shared" si="2"/>
        <v>1.6590076146740594E-5</v>
      </c>
    </row>
    <row r="35" spans="1:5" x14ac:dyDescent="0.2">
      <c r="A35">
        <v>3.8403480000000001</v>
      </c>
      <c r="B35">
        <v>5.08575E-2</v>
      </c>
      <c r="C35">
        <f t="shared" si="0"/>
        <v>4.6510597707067829E-2</v>
      </c>
      <c r="D35">
        <f t="shared" si="1"/>
        <v>-4.3469022929321713E-3</v>
      </c>
      <c r="E35">
        <f t="shared" si="2"/>
        <v>1.8895559544298968E-5</v>
      </c>
    </row>
    <row r="36" spans="1:5" x14ac:dyDescent="0.2">
      <c r="A36">
        <v>4.0323479999999998</v>
      </c>
      <c r="B36">
        <v>5.2914900000000001E-2</v>
      </c>
      <c r="C36">
        <f t="shared" ref="C36:C67" si="3">$H$4*A36^1+$I$4</f>
        <v>4.8054976558062873E-2</v>
      </c>
      <c r="D36">
        <f t="shared" ref="D36:D67" si="4">C36-B36</f>
        <v>-4.8599234419371279E-3</v>
      </c>
      <c r="E36">
        <f t="shared" ref="E36:E67" si="5">(C36-B36)^2</f>
        <v>2.361885586149002E-5</v>
      </c>
    </row>
    <row r="37" spans="1:5" x14ac:dyDescent="0.2">
      <c r="A37">
        <v>4.1283479999999999</v>
      </c>
      <c r="B37">
        <v>5.3926300000000003E-2</v>
      </c>
      <c r="C37">
        <f t="shared" si="3"/>
        <v>4.8827165983560399E-2</v>
      </c>
      <c r="D37">
        <f t="shared" si="4"/>
        <v>-5.0991340164396048E-3</v>
      </c>
      <c r="E37">
        <f t="shared" si="5"/>
        <v>2.6001167717611498E-5</v>
      </c>
    </row>
    <row r="38" spans="1:5" x14ac:dyDescent="0.2">
      <c r="A38">
        <v>4.224348</v>
      </c>
      <c r="B38">
        <v>5.4926299999999997E-2</v>
      </c>
      <c r="C38">
        <f t="shared" si="3"/>
        <v>4.9599355409057924E-2</v>
      </c>
      <c r="D38">
        <f t="shared" si="4"/>
        <v>-5.3269445909420732E-3</v>
      </c>
      <c r="E38">
        <f t="shared" si="5"/>
        <v>2.8376338674967012E-5</v>
      </c>
    </row>
    <row r="39" spans="1:5" x14ac:dyDescent="0.2">
      <c r="A39">
        <v>4.3203480000000001</v>
      </c>
      <c r="B39">
        <v>5.5914699999999998E-2</v>
      </c>
      <c r="C39">
        <f t="shared" si="3"/>
        <v>5.037154483455545E-2</v>
      </c>
      <c r="D39">
        <f t="shared" si="4"/>
        <v>-5.5431551654445479E-3</v>
      </c>
      <c r="E39">
        <f t="shared" si="5"/>
        <v>3.0726569188194573E-5</v>
      </c>
    </row>
    <row r="40" spans="1:5" x14ac:dyDescent="0.2">
      <c r="A40">
        <v>4.5123480000000002</v>
      </c>
      <c r="B40">
        <v>5.7856999999999999E-2</v>
      </c>
      <c r="C40">
        <f t="shared" si="3"/>
        <v>5.1915923685550501E-2</v>
      </c>
      <c r="D40">
        <f t="shared" si="4"/>
        <v>-5.9410763144494977E-3</v>
      </c>
      <c r="E40">
        <f t="shared" si="5"/>
        <v>3.5296387774112824E-5</v>
      </c>
    </row>
    <row r="41" spans="1:5" x14ac:dyDescent="0.2">
      <c r="A41">
        <v>4.6083480000000003</v>
      </c>
      <c r="B41">
        <v>5.8810899999999999E-2</v>
      </c>
      <c r="C41">
        <f t="shared" si="3"/>
        <v>5.2688113111048027E-2</v>
      </c>
      <c r="D41">
        <f t="shared" si="4"/>
        <v>-6.1227868889519727E-3</v>
      </c>
      <c r="E41">
        <f t="shared" si="5"/>
        <v>3.7488519287522173E-5</v>
      </c>
    </row>
    <row r="42" spans="1:5" x14ac:dyDescent="0.2">
      <c r="A42">
        <v>4.7043480000000004</v>
      </c>
      <c r="B42">
        <v>5.9753300000000002E-2</v>
      </c>
      <c r="C42">
        <f t="shared" si="3"/>
        <v>5.3460302536545552E-2</v>
      </c>
      <c r="D42">
        <f t="shared" si="4"/>
        <v>-6.29299746345445E-3</v>
      </c>
      <c r="E42">
        <f t="shared" si="5"/>
        <v>3.9601817075044142E-5</v>
      </c>
    </row>
    <row r="43" spans="1:5" x14ac:dyDescent="0.2">
      <c r="A43">
        <v>4.8003479999999996</v>
      </c>
      <c r="B43">
        <v>6.0684200000000001E-2</v>
      </c>
      <c r="C43">
        <f t="shared" si="3"/>
        <v>5.4232491962043071E-2</v>
      </c>
      <c r="D43">
        <f t="shared" si="4"/>
        <v>-6.4517080379569297E-3</v>
      </c>
      <c r="E43">
        <f t="shared" si="5"/>
        <v>4.1624536607038053E-5</v>
      </c>
    </row>
    <row r="44" spans="1:5" x14ac:dyDescent="0.2">
      <c r="A44">
        <v>4.9923479999999998</v>
      </c>
      <c r="B44">
        <v>6.2511499999999998E-2</v>
      </c>
      <c r="C44">
        <f t="shared" si="3"/>
        <v>5.5776870813038122E-2</v>
      </c>
      <c r="D44">
        <f t="shared" si="4"/>
        <v>-6.7346291869618755E-3</v>
      </c>
      <c r="E44">
        <f t="shared" si="5"/>
        <v>4.5355230285878774E-5</v>
      </c>
    </row>
    <row r="45" spans="1:5" x14ac:dyDescent="0.2">
      <c r="A45">
        <v>5.0883479999999999</v>
      </c>
      <c r="B45">
        <v>6.3407900000000003E-2</v>
      </c>
      <c r="C45">
        <f t="shared" si="3"/>
        <v>5.6549060238535655E-2</v>
      </c>
      <c r="D45">
        <f t="shared" si="4"/>
        <v>-6.8588397614643484E-3</v>
      </c>
      <c r="E45">
        <f t="shared" si="5"/>
        <v>4.7043682873444318E-5</v>
      </c>
    </row>
    <row r="46" spans="1:5" x14ac:dyDescent="0.2">
      <c r="A46">
        <v>5.184348</v>
      </c>
      <c r="B46">
        <v>6.4292799999999997E-2</v>
      </c>
      <c r="C46">
        <f t="shared" si="3"/>
        <v>5.732124966403318E-2</v>
      </c>
      <c r="D46">
        <f t="shared" si="4"/>
        <v>-6.9715503359668168E-3</v>
      </c>
      <c r="E46">
        <f t="shared" si="5"/>
        <v>4.8602514086919037E-5</v>
      </c>
    </row>
    <row r="47" spans="1:5" x14ac:dyDescent="0.2">
      <c r="A47">
        <v>5.280348</v>
      </c>
      <c r="B47">
        <v>6.5166299999999996E-2</v>
      </c>
      <c r="C47">
        <f t="shared" si="3"/>
        <v>5.8093439089530706E-2</v>
      </c>
      <c r="D47">
        <f t="shared" si="4"/>
        <v>-7.0728609104692905E-3</v>
      </c>
      <c r="E47">
        <f t="shared" si="5"/>
        <v>5.002536145884448E-5</v>
      </c>
    </row>
    <row r="48" spans="1:5" x14ac:dyDescent="0.2">
      <c r="A48">
        <v>5.4723480000000002</v>
      </c>
      <c r="B48">
        <v>6.6878699999999999E-2</v>
      </c>
      <c r="C48">
        <f t="shared" si="3"/>
        <v>5.9637817940525757E-2</v>
      </c>
      <c r="D48">
        <f t="shared" si="4"/>
        <v>-7.2408820594742421E-3</v>
      </c>
      <c r="E48">
        <f t="shared" si="5"/>
        <v>5.2430372999215944E-5</v>
      </c>
    </row>
    <row r="49" spans="1:5" x14ac:dyDescent="0.2">
      <c r="A49">
        <v>5.5683480000000003</v>
      </c>
      <c r="B49">
        <v>6.7717700000000006E-2</v>
      </c>
      <c r="C49">
        <f t="shared" si="3"/>
        <v>6.0410007366023283E-2</v>
      </c>
      <c r="D49">
        <f t="shared" si="4"/>
        <v>-7.3076926339767229E-3</v>
      </c>
      <c r="E49">
        <f t="shared" si="5"/>
        <v>5.3402371632677656E-5</v>
      </c>
    </row>
    <row r="50" spans="1:5" x14ac:dyDescent="0.2">
      <c r="A50">
        <v>5.6643480000000004</v>
      </c>
      <c r="B50">
        <v>6.8545200000000001E-2</v>
      </c>
      <c r="C50">
        <f t="shared" si="3"/>
        <v>6.1182196791520808E-2</v>
      </c>
      <c r="D50">
        <f t="shared" si="4"/>
        <v>-7.3630032084791922E-3</v>
      </c>
      <c r="E50">
        <f t="shared" si="5"/>
        <v>5.4213816248074879E-5</v>
      </c>
    </row>
    <row r="51" spans="1:5" x14ac:dyDescent="0.2">
      <c r="A51">
        <v>5.7603479999999996</v>
      </c>
      <c r="B51">
        <v>6.9361300000000001E-2</v>
      </c>
      <c r="C51">
        <f t="shared" si="3"/>
        <v>6.1954386217018327E-2</v>
      </c>
      <c r="D51">
        <f t="shared" si="4"/>
        <v>-7.4069137829816736E-3</v>
      </c>
      <c r="E51">
        <f t="shared" si="5"/>
        <v>5.4862371788523888E-5</v>
      </c>
    </row>
    <row r="52" spans="1:5" x14ac:dyDescent="0.2">
      <c r="A52">
        <v>5.9523479999999998</v>
      </c>
      <c r="B52">
        <v>7.0958999999999994E-2</v>
      </c>
      <c r="C52">
        <f t="shared" si="3"/>
        <v>6.3498765068013385E-2</v>
      </c>
      <c r="D52">
        <f t="shared" si="4"/>
        <v>-7.460234931986609E-3</v>
      </c>
      <c r="E52">
        <f t="shared" si="5"/>
        <v>5.5655105240433245E-5</v>
      </c>
    </row>
    <row r="53" spans="1:5" x14ac:dyDescent="0.2">
      <c r="A53">
        <v>6.0483479999999998</v>
      </c>
      <c r="B53">
        <v>7.1740600000000002E-2</v>
      </c>
      <c r="C53">
        <f t="shared" si="3"/>
        <v>6.4270954493510904E-2</v>
      </c>
      <c r="D53">
        <f t="shared" si="4"/>
        <v>-7.4696455064890976E-3</v>
      </c>
      <c r="E53">
        <f t="shared" si="5"/>
        <v>5.5795603992612771E-5</v>
      </c>
    </row>
    <row r="54" spans="1:5" x14ac:dyDescent="0.2">
      <c r="A54">
        <v>6.1443479999999999</v>
      </c>
      <c r="B54">
        <v>7.25108E-2</v>
      </c>
      <c r="C54">
        <f t="shared" si="3"/>
        <v>6.5043143919008423E-2</v>
      </c>
      <c r="D54">
        <f t="shared" si="4"/>
        <v>-7.4676560809915776E-3</v>
      </c>
      <c r="E54">
        <f t="shared" si="5"/>
        <v>5.576588734397049E-5</v>
      </c>
    </row>
    <row r="55" spans="1:5" x14ac:dyDescent="0.2">
      <c r="A55">
        <v>6.240348</v>
      </c>
      <c r="B55">
        <v>7.3269500000000001E-2</v>
      </c>
      <c r="C55">
        <f t="shared" si="3"/>
        <v>6.5815333344505955E-2</v>
      </c>
      <c r="D55">
        <f t="shared" si="4"/>
        <v>-7.4541666554940461E-3</v>
      </c>
      <c r="E55">
        <f t="shared" si="5"/>
        <v>5.5564600527879295E-5</v>
      </c>
    </row>
    <row r="56" spans="1:5" x14ac:dyDescent="0.2">
      <c r="A56">
        <v>6.4323480000000002</v>
      </c>
      <c r="B56">
        <v>7.4752600000000002E-2</v>
      </c>
      <c r="C56">
        <f t="shared" si="3"/>
        <v>6.7359712195501006E-2</v>
      </c>
      <c r="D56">
        <f t="shared" si="4"/>
        <v>-7.392887804498996E-3</v>
      </c>
      <c r="E56">
        <f t="shared" si="5"/>
        <v>5.4654790089909982E-5</v>
      </c>
    </row>
    <row r="57" spans="1:5" x14ac:dyDescent="0.2">
      <c r="A57">
        <v>6.5283480000000003</v>
      </c>
      <c r="B57">
        <v>7.5477000000000002E-2</v>
      </c>
      <c r="C57">
        <f t="shared" si="3"/>
        <v>6.8131901620998525E-2</v>
      </c>
      <c r="D57">
        <f t="shared" si="4"/>
        <v>-7.3450983790014773E-3</v>
      </c>
      <c r="E57">
        <f t="shared" si="5"/>
        <v>5.395047019721013E-5</v>
      </c>
    </row>
    <row r="58" spans="1:5" x14ac:dyDescent="0.2">
      <c r="A58">
        <v>6.6243480000000003</v>
      </c>
      <c r="B58">
        <v>7.6189900000000005E-2</v>
      </c>
      <c r="C58">
        <f t="shared" si="3"/>
        <v>6.8904091046496058E-2</v>
      </c>
      <c r="D58">
        <f t="shared" si="4"/>
        <v>-7.2858089535039472E-3</v>
      </c>
      <c r="E58">
        <f t="shared" si="5"/>
        <v>5.3083012106958285E-5</v>
      </c>
    </row>
    <row r="59" spans="1:5" x14ac:dyDescent="0.2">
      <c r="A59">
        <v>6.7203480000000004</v>
      </c>
      <c r="B59">
        <v>7.6891299999999996E-2</v>
      </c>
      <c r="C59">
        <f t="shared" si="3"/>
        <v>6.967628047199359E-2</v>
      </c>
      <c r="D59">
        <f t="shared" si="4"/>
        <v>-7.2150195280064056E-3</v>
      </c>
      <c r="E59">
        <f t="shared" si="5"/>
        <v>5.2056506789513774E-5</v>
      </c>
    </row>
    <row r="60" spans="1:5" x14ac:dyDescent="0.2">
      <c r="A60">
        <v>6.9123479999999997</v>
      </c>
      <c r="B60">
        <v>7.8259899999999993E-2</v>
      </c>
      <c r="C60">
        <f t="shared" si="3"/>
        <v>7.1220659322988628E-2</v>
      </c>
      <c r="D60">
        <f t="shared" si="4"/>
        <v>-7.0392406770113658E-3</v>
      </c>
      <c r="E60">
        <f t="shared" si="5"/>
        <v>4.9550909308891433E-5</v>
      </c>
    </row>
    <row r="61" spans="1:5" x14ac:dyDescent="0.2">
      <c r="A61">
        <v>7.0083479999999998</v>
      </c>
      <c r="B61">
        <v>7.8926999999999997E-2</v>
      </c>
      <c r="C61">
        <f t="shared" si="3"/>
        <v>7.199284874848616E-2</v>
      </c>
      <c r="D61">
        <f t="shared" si="4"/>
        <v>-6.934151251513837E-3</v>
      </c>
      <c r="E61">
        <f t="shared" si="5"/>
        <v>4.8082453578870912E-5</v>
      </c>
    </row>
    <row r="62" spans="1:5" x14ac:dyDescent="0.2">
      <c r="A62">
        <v>7.1043479999999999</v>
      </c>
      <c r="B62">
        <v>7.9582700000000006E-2</v>
      </c>
      <c r="C62">
        <f t="shared" si="3"/>
        <v>7.2765038173983679E-2</v>
      </c>
      <c r="D62">
        <f t="shared" si="4"/>
        <v>-6.8176618260163274E-3</v>
      </c>
      <c r="E62">
        <f t="shared" si="5"/>
        <v>4.6480512773920285E-5</v>
      </c>
    </row>
    <row r="63" spans="1:5" x14ac:dyDescent="0.2">
      <c r="A63">
        <v>7.200348</v>
      </c>
      <c r="B63">
        <v>8.0227000000000007E-2</v>
      </c>
      <c r="C63">
        <f t="shared" si="3"/>
        <v>7.3537227599481197E-2</v>
      </c>
      <c r="D63">
        <f t="shared" si="4"/>
        <v>-6.6897724005188092E-3</v>
      </c>
      <c r="E63">
        <f t="shared" si="5"/>
        <v>4.4753054770743188E-5</v>
      </c>
    </row>
    <row r="64" spans="1:5" x14ac:dyDescent="0.2">
      <c r="A64">
        <v>7.3923480000000001</v>
      </c>
      <c r="B64">
        <v>8.1481200000000004E-2</v>
      </c>
      <c r="C64">
        <f t="shared" si="3"/>
        <v>7.5081606450476263E-2</v>
      </c>
      <c r="D64">
        <f t="shared" si="4"/>
        <v>-6.399593549523741E-3</v>
      </c>
      <c r="E64">
        <f t="shared" si="5"/>
        <v>4.0954797599105876E-5</v>
      </c>
    </row>
    <row r="65" spans="1:5" x14ac:dyDescent="0.2">
      <c r="A65">
        <v>7.4883480000000002</v>
      </c>
      <c r="B65">
        <v>8.20911E-2</v>
      </c>
      <c r="C65">
        <f t="shared" si="3"/>
        <v>7.5853795875973781E-2</v>
      </c>
      <c r="D65">
        <f t="shared" si="4"/>
        <v>-6.2373041240262189E-3</v>
      </c>
      <c r="E65">
        <f t="shared" si="5"/>
        <v>3.8903962735594475E-5</v>
      </c>
    </row>
    <row r="66" spans="1:5" x14ac:dyDescent="0.2">
      <c r="A66">
        <v>7.5843480000000003</v>
      </c>
      <c r="B66">
        <v>8.2689700000000005E-2</v>
      </c>
      <c r="C66">
        <f t="shared" si="3"/>
        <v>7.66259853014713E-2</v>
      </c>
      <c r="D66">
        <f t="shared" si="4"/>
        <v>-6.0637146985287049E-3</v>
      </c>
      <c r="E66">
        <f t="shared" si="5"/>
        <v>3.6768635945153062E-5</v>
      </c>
    </row>
    <row r="67" spans="1:5" x14ac:dyDescent="0.2">
      <c r="A67">
        <v>7.6803480000000004</v>
      </c>
      <c r="B67">
        <v>8.3276799999999998E-2</v>
      </c>
      <c r="C67">
        <f t="shared" si="3"/>
        <v>7.7398174726968832E-2</v>
      </c>
      <c r="D67">
        <f t="shared" si="4"/>
        <v>-5.8786252730311656E-3</v>
      </c>
      <c r="E67">
        <f t="shared" si="5"/>
        <v>3.4558235100720748E-5</v>
      </c>
    </row>
    <row r="68" spans="1:5" x14ac:dyDescent="0.2">
      <c r="A68">
        <v>7.8723479999999997</v>
      </c>
      <c r="B68">
        <v>8.4416699999999997E-2</v>
      </c>
      <c r="C68">
        <f t="shared" ref="C68:C103" si="6">$H$4*A68^1+$I$4</f>
        <v>7.894255357796387E-2</v>
      </c>
      <c r="D68">
        <f t="shared" ref="D68:D99" si="7">C68-B68</f>
        <v>-5.4741464220361274E-3</v>
      </c>
      <c r="E68">
        <f t="shared" ref="E68:E103" si="8">(C68-B68)^2</f>
        <v>2.9966279049890936E-5</v>
      </c>
    </row>
    <row r="69" spans="1:5" x14ac:dyDescent="0.2">
      <c r="A69">
        <v>7.9683479999999998</v>
      </c>
      <c r="B69">
        <v>8.4969600000000006E-2</v>
      </c>
      <c r="C69">
        <f t="shared" si="6"/>
        <v>7.9714743003461402E-2</v>
      </c>
      <c r="D69">
        <f t="shared" si="7"/>
        <v>-5.2548569965386038E-3</v>
      </c>
      <c r="E69">
        <f t="shared" si="8"/>
        <v>2.7613522054070717E-5</v>
      </c>
    </row>
    <row r="70" spans="1:5" x14ac:dyDescent="0.2">
      <c r="A70">
        <v>8.0643480000000007</v>
      </c>
      <c r="B70">
        <v>8.5511000000000004E-2</v>
      </c>
      <c r="C70">
        <f t="shared" si="6"/>
        <v>8.0486932428958935E-2</v>
      </c>
      <c r="D70">
        <f t="shared" si="7"/>
        <v>-5.0240675710410687E-3</v>
      </c>
      <c r="E70">
        <f t="shared" si="8"/>
        <v>2.5241254958386503E-5</v>
      </c>
    </row>
    <row r="71" spans="1:5" x14ac:dyDescent="0.2">
      <c r="A71">
        <v>8.1603480000000008</v>
      </c>
      <c r="B71">
        <v>8.6041000000000006E-2</v>
      </c>
      <c r="C71">
        <f t="shared" si="6"/>
        <v>8.1259121854456468E-2</v>
      </c>
      <c r="D71">
        <f t="shared" si="7"/>
        <v>-4.7818781455435388E-3</v>
      </c>
      <c r="E71">
        <f t="shared" si="8"/>
        <v>2.2866358598826913E-5</v>
      </c>
    </row>
    <row r="72" spans="1:5" x14ac:dyDescent="0.2">
      <c r="A72">
        <v>8.3523479999999992</v>
      </c>
      <c r="B72">
        <v>8.70668E-2</v>
      </c>
      <c r="C72">
        <f t="shared" si="6"/>
        <v>8.2803500705451505E-2</v>
      </c>
      <c r="D72">
        <f t="shared" si="7"/>
        <v>-4.2632992945484949E-3</v>
      </c>
      <c r="E72">
        <f t="shared" si="8"/>
        <v>1.8175720874897693E-5</v>
      </c>
    </row>
    <row r="73" spans="1:5" x14ac:dyDescent="0.2">
      <c r="A73">
        <v>8.4483479999999993</v>
      </c>
      <c r="B73">
        <v>8.7562600000000004E-2</v>
      </c>
      <c r="C73">
        <f t="shared" si="6"/>
        <v>8.3575690130949024E-2</v>
      </c>
      <c r="D73">
        <f t="shared" si="7"/>
        <v>-3.9869098690509808E-3</v>
      </c>
      <c r="E73">
        <f t="shared" si="8"/>
        <v>1.589545030393611E-5</v>
      </c>
    </row>
    <row r="74" spans="1:5" x14ac:dyDescent="0.2">
      <c r="A74">
        <v>8.5443479999999994</v>
      </c>
      <c r="B74">
        <v>8.8047E-2</v>
      </c>
      <c r="C74">
        <f t="shared" si="6"/>
        <v>8.4347879556446556E-2</v>
      </c>
      <c r="D74">
        <f t="shared" si="7"/>
        <v>-3.6991204435534442E-3</v>
      </c>
      <c r="E74">
        <f t="shared" si="8"/>
        <v>1.368349205591503E-5</v>
      </c>
    </row>
    <row r="75" spans="1:5" x14ac:dyDescent="0.2">
      <c r="A75">
        <v>8.6403479999999995</v>
      </c>
      <c r="B75">
        <v>8.8520000000000001E-2</v>
      </c>
      <c r="C75">
        <f t="shared" si="6"/>
        <v>8.5120068981944075E-2</v>
      </c>
      <c r="D75">
        <f t="shared" si="7"/>
        <v>-3.3999310180559267E-3</v>
      </c>
      <c r="E75">
        <f t="shared" si="8"/>
        <v>1.155953092753881E-5</v>
      </c>
    </row>
    <row r="76" spans="1:5" x14ac:dyDescent="0.2">
      <c r="A76">
        <v>8.8323479999999996</v>
      </c>
      <c r="B76">
        <v>8.9431899999999995E-2</v>
      </c>
      <c r="C76">
        <f t="shared" si="6"/>
        <v>8.6664447832939126E-2</v>
      </c>
      <c r="D76">
        <f t="shared" si="7"/>
        <v>-2.7674521670608687E-3</v>
      </c>
      <c r="E76">
        <f t="shared" si="8"/>
        <v>7.6587914969698992E-6</v>
      </c>
    </row>
    <row r="77" spans="1:5" x14ac:dyDescent="0.2">
      <c r="A77">
        <v>8.9283479999999997</v>
      </c>
      <c r="B77">
        <v>8.9870699999999998E-2</v>
      </c>
      <c r="C77">
        <f t="shared" si="6"/>
        <v>8.7436637258436659E-2</v>
      </c>
      <c r="D77">
        <f t="shared" si="7"/>
        <v>-2.4340627415633392E-3</v>
      </c>
      <c r="E77">
        <f t="shared" si="8"/>
        <v>5.9246614298668391E-6</v>
      </c>
    </row>
    <row r="78" spans="1:5" x14ac:dyDescent="0.2">
      <c r="A78">
        <v>9.0243479999999998</v>
      </c>
      <c r="B78">
        <v>9.0298100000000006E-2</v>
      </c>
      <c r="C78">
        <f t="shared" si="6"/>
        <v>8.8208826683934177E-2</v>
      </c>
      <c r="D78">
        <f t="shared" si="7"/>
        <v>-2.0892733160658289E-3</v>
      </c>
      <c r="E78">
        <f t="shared" si="8"/>
        <v>4.3650629892247045E-6</v>
      </c>
    </row>
    <row r="79" spans="1:5" x14ac:dyDescent="0.2">
      <c r="A79">
        <v>9.1203479999999999</v>
      </c>
      <c r="B79">
        <v>9.0714100000000006E-2</v>
      </c>
      <c r="C79">
        <f t="shared" si="6"/>
        <v>8.898101610943171E-2</v>
      </c>
      <c r="D79">
        <f t="shared" si="7"/>
        <v>-1.733083890568296E-3</v>
      </c>
      <c r="E79">
        <f t="shared" si="8"/>
        <v>3.0035797717473413E-6</v>
      </c>
    </row>
    <row r="80" spans="1:5" x14ac:dyDescent="0.2">
      <c r="A80">
        <v>9.3123480000000001</v>
      </c>
      <c r="B80">
        <v>9.1512099999999999E-2</v>
      </c>
      <c r="C80">
        <f t="shared" si="6"/>
        <v>9.0525394960426761E-2</v>
      </c>
      <c r="D80">
        <f t="shared" si="7"/>
        <v>-9.8670503957323796E-4</v>
      </c>
      <c r="E80">
        <f t="shared" si="8"/>
        <v>9.7358683511922505E-7</v>
      </c>
    </row>
    <row r="81" spans="1:5" x14ac:dyDescent="0.2">
      <c r="A81">
        <v>9.4083480000000002</v>
      </c>
      <c r="B81">
        <v>9.1894000000000003E-2</v>
      </c>
      <c r="C81">
        <f t="shared" si="6"/>
        <v>9.129758438592428E-2</v>
      </c>
      <c r="D81">
        <f t="shared" si="7"/>
        <v>-5.9641561407572374E-4</v>
      </c>
      <c r="E81">
        <f t="shared" si="8"/>
        <v>3.5571158471332263E-7</v>
      </c>
    </row>
    <row r="82" spans="1:5" x14ac:dyDescent="0.2">
      <c r="A82">
        <v>9.5043480000000002</v>
      </c>
      <c r="B82">
        <v>9.2264499999999999E-2</v>
      </c>
      <c r="C82">
        <f t="shared" si="6"/>
        <v>9.2069773811421812E-2</v>
      </c>
      <c r="D82">
        <f t="shared" si="7"/>
        <v>-1.9472618857818702E-4</v>
      </c>
      <c r="E82">
        <f t="shared" si="8"/>
        <v>3.7918288518187654E-8</v>
      </c>
    </row>
    <row r="83" spans="1:5" x14ac:dyDescent="0.2">
      <c r="A83">
        <v>9.6003480000000003</v>
      </c>
      <c r="B83">
        <v>9.26236E-2</v>
      </c>
      <c r="C83">
        <f t="shared" si="6"/>
        <v>9.2841963236919331E-2</v>
      </c>
      <c r="D83">
        <f t="shared" si="7"/>
        <v>2.1836323691933057E-4</v>
      </c>
      <c r="E83">
        <f t="shared" si="8"/>
        <v>4.7682503237887696E-8</v>
      </c>
    </row>
    <row r="84" spans="1:5" x14ac:dyDescent="0.2">
      <c r="A84">
        <v>9.7923480000000005</v>
      </c>
      <c r="B84">
        <v>9.3307799999999996E-2</v>
      </c>
      <c r="C84">
        <f t="shared" si="6"/>
        <v>9.4386342087914382E-2</v>
      </c>
      <c r="D84">
        <f t="shared" si="7"/>
        <v>1.0785420879143859E-3</v>
      </c>
      <c r="E84">
        <f t="shared" si="8"/>
        <v>1.1632530354027228E-6</v>
      </c>
    </row>
    <row r="85" spans="1:5" x14ac:dyDescent="0.2">
      <c r="A85">
        <v>9.8883480000000006</v>
      </c>
      <c r="B85">
        <v>9.3632800000000002E-2</v>
      </c>
      <c r="C85">
        <f t="shared" si="6"/>
        <v>9.5158531513411915E-2</v>
      </c>
      <c r="D85">
        <f t="shared" si="7"/>
        <v>1.5257315134119126E-3</v>
      </c>
      <c r="E85">
        <f t="shared" si="8"/>
        <v>2.327856651018205E-6</v>
      </c>
    </row>
    <row r="86" spans="1:5" x14ac:dyDescent="0.2">
      <c r="A86">
        <v>9.9843480000000007</v>
      </c>
      <c r="B86">
        <v>9.3946500000000002E-2</v>
      </c>
      <c r="C86">
        <f t="shared" si="6"/>
        <v>9.5930720938909433E-2</v>
      </c>
      <c r="D86">
        <f t="shared" si="7"/>
        <v>1.9842209389094312E-3</v>
      </c>
      <c r="E86">
        <f t="shared" si="8"/>
        <v>3.9371327344066244E-6</v>
      </c>
    </row>
    <row r="87" spans="1:5" x14ac:dyDescent="0.2">
      <c r="A87">
        <v>10.080349999999999</v>
      </c>
      <c r="B87">
        <v>9.4248799999999994E-2</v>
      </c>
      <c r="C87">
        <f t="shared" si="6"/>
        <v>9.6702926451686641E-2</v>
      </c>
      <c r="D87">
        <f t="shared" si="7"/>
        <v>2.4541264516866473E-3</v>
      </c>
      <c r="E87">
        <f t="shared" si="8"/>
        <v>6.0227366408680943E-6</v>
      </c>
    </row>
    <row r="88" spans="1:5" x14ac:dyDescent="0.2">
      <c r="A88">
        <v>10.272349999999999</v>
      </c>
      <c r="B88">
        <v>9.4819299999999995E-2</v>
      </c>
      <c r="C88">
        <f t="shared" si="6"/>
        <v>9.8247305302681692E-2</v>
      </c>
      <c r="D88">
        <f t="shared" si="7"/>
        <v>3.428005302681697E-3</v>
      </c>
      <c r="E88">
        <f t="shared" si="8"/>
        <v>1.1751220355213834E-5</v>
      </c>
    </row>
    <row r="89" spans="1:5" x14ac:dyDescent="0.2">
      <c r="A89">
        <v>10.36835</v>
      </c>
      <c r="B89">
        <v>9.5087599999999994E-2</v>
      </c>
      <c r="C89">
        <f t="shared" si="6"/>
        <v>9.9019494728179225E-2</v>
      </c>
      <c r="D89">
        <f t="shared" si="7"/>
        <v>3.9318947281792305E-3</v>
      </c>
      <c r="E89">
        <f t="shared" si="8"/>
        <v>1.5459796153483623E-5</v>
      </c>
    </row>
    <row r="90" spans="1:5" x14ac:dyDescent="0.2">
      <c r="A90">
        <v>10.46435</v>
      </c>
      <c r="B90">
        <v>9.5344399999999996E-2</v>
      </c>
      <c r="C90">
        <f t="shared" si="6"/>
        <v>9.9791684153676743E-2</v>
      </c>
      <c r="D90">
        <f t="shared" si="7"/>
        <v>4.4472841536767477E-3</v>
      </c>
      <c r="E90">
        <f t="shared" si="8"/>
        <v>1.9778336343544307E-5</v>
      </c>
    </row>
    <row r="91" spans="1:5" x14ac:dyDescent="0.2">
      <c r="A91">
        <v>10.56035</v>
      </c>
      <c r="B91">
        <v>9.5589999999999994E-2</v>
      </c>
      <c r="C91">
        <f t="shared" si="6"/>
        <v>0.10056387357917428</v>
      </c>
      <c r="D91">
        <f t="shared" si="7"/>
        <v>4.9738735791742816E-3</v>
      </c>
      <c r="E91">
        <f t="shared" si="8"/>
        <v>2.4739418381607979E-5</v>
      </c>
    </row>
    <row r="92" spans="1:5" x14ac:dyDescent="0.2">
      <c r="A92">
        <v>10.75235</v>
      </c>
      <c r="B92">
        <v>9.6046999999999993E-2</v>
      </c>
      <c r="C92">
        <f t="shared" si="6"/>
        <v>0.10210825243016933</v>
      </c>
      <c r="D92">
        <f t="shared" si="7"/>
        <v>6.0612524301693338E-3</v>
      </c>
      <c r="E92">
        <f t="shared" si="8"/>
        <v>3.6738781022233655E-5</v>
      </c>
    </row>
    <row r="93" spans="1:5" x14ac:dyDescent="0.2">
      <c r="A93">
        <v>10.84835</v>
      </c>
      <c r="B93">
        <v>9.6258499999999997E-2</v>
      </c>
      <c r="C93">
        <f t="shared" si="6"/>
        <v>0.10288044185566686</v>
      </c>
      <c r="D93">
        <f t="shared" si="7"/>
        <v>6.621941855666863E-3</v>
      </c>
      <c r="E93">
        <f t="shared" si="8"/>
        <v>4.3850113939832696E-5</v>
      </c>
    </row>
    <row r="94" spans="1:5" x14ac:dyDescent="0.2">
      <c r="A94">
        <v>10.94435</v>
      </c>
      <c r="B94">
        <v>9.6458600000000005E-2</v>
      </c>
      <c r="C94">
        <f t="shared" si="6"/>
        <v>0.10365263128116438</v>
      </c>
      <c r="D94">
        <f t="shared" si="7"/>
        <v>7.1940312811643731E-3</v>
      </c>
      <c r="E94">
        <f t="shared" si="8"/>
        <v>5.1754086074371514E-5</v>
      </c>
    </row>
    <row r="95" spans="1:5" x14ac:dyDescent="0.2">
      <c r="A95">
        <v>11.04035</v>
      </c>
      <c r="B95">
        <v>9.6647399999999994E-2</v>
      </c>
      <c r="C95">
        <f t="shared" si="6"/>
        <v>0.10442482070666191</v>
      </c>
      <c r="D95">
        <f t="shared" si="7"/>
        <v>7.7774207066619166E-3</v>
      </c>
      <c r="E95">
        <f t="shared" si="8"/>
        <v>6.0488272848413548E-5</v>
      </c>
    </row>
    <row r="96" spans="1:5" x14ac:dyDescent="0.2">
      <c r="A96">
        <v>11.23235</v>
      </c>
      <c r="B96">
        <v>9.6991099999999997E-2</v>
      </c>
      <c r="C96">
        <f t="shared" si="6"/>
        <v>0.10596919955765696</v>
      </c>
      <c r="D96">
        <f t="shared" si="7"/>
        <v>8.9780995576569655E-3</v>
      </c>
      <c r="E96">
        <f t="shared" si="8"/>
        <v>8.0606271667200204E-5</v>
      </c>
    </row>
    <row r="97" spans="1:5" x14ac:dyDescent="0.2">
      <c r="A97">
        <v>11.32835</v>
      </c>
      <c r="B97">
        <v>9.7145899999999993E-2</v>
      </c>
      <c r="C97">
        <f t="shared" si="6"/>
        <v>0.10674138898315448</v>
      </c>
      <c r="D97">
        <f t="shared" si="7"/>
        <v>9.5954889831544876E-3</v>
      </c>
      <c r="E97">
        <f t="shared" si="8"/>
        <v>9.2073408825839146E-5</v>
      </c>
    </row>
    <row r="98" spans="1:5" x14ac:dyDescent="0.2">
      <c r="A98">
        <v>11.42435</v>
      </c>
      <c r="B98">
        <v>9.7289399999999998E-2</v>
      </c>
      <c r="C98">
        <f t="shared" si="6"/>
        <v>0.10751357840865201</v>
      </c>
      <c r="D98">
        <f t="shared" si="7"/>
        <v>1.0224178408652015E-2</v>
      </c>
      <c r="E98">
        <f t="shared" si="8"/>
        <v>1.0453382413194606E-4</v>
      </c>
    </row>
    <row r="99" spans="1:5" x14ac:dyDescent="0.2">
      <c r="A99">
        <v>11.520350000000001</v>
      </c>
      <c r="B99">
        <v>9.7421499999999994E-2</v>
      </c>
      <c r="C99">
        <f t="shared" si="6"/>
        <v>0.10828576783414953</v>
      </c>
      <c r="D99">
        <f t="shared" si="7"/>
        <v>1.0864267834149538E-2</v>
      </c>
      <c r="E99">
        <f t="shared" si="8"/>
        <v>1.1803231557213629E-4</v>
      </c>
    </row>
    <row r="100" spans="1:5" x14ac:dyDescent="0.2">
      <c r="A100">
        <v>11.712350000000001</v>
      </c>
      <c r="B100">
        <v>9.76519E-2</v>
      </c>
      <c r="C100">
        <f t="shared" si="6"/>
        <v>0.10983014668514458</v>
      </c>
      <c r="D100">
        <f t="shared" ref="D100:D103" si="9">C100-B100</f>
        <v>1.2178246685144584E-2</v>
      </c>
      <c r="E100">
        <f t="shared" si="8"/>
        <v>1.4830969232423503E-4</v>
      </c>
    </row>
    <row r="101" spans="1:5" x14ac:dyDescent="0.2">
      <c r="A101">
        <v>11.802390000000001</v>
      </c>
      <c r="B101">
        <v>9.7744300000000006E-2</v>
      </c>
      <c r="C101">
        <f t="shared" si="6"/>
        <v>0.11055439601714247</v>
      </c>
      <c r="D101">
        <f t="shared" si="9"/>
        <v>1.2810096017142461E-2</v>
      </c>
      <c r="E101">
        <f t="shared" si="8"/>
        <v>1.6409855996840915E-4</v>
      </c>
    </row>
    <row r="102" spans="1:5" x14ac:dyDescent="0.2">
      <c r="A102">
        <v>11.88331</v>
      </c>
      <c r="B102">
        <v>9.78189E-2</v>
      </c>
      <c r="C102">
        <f t="shared" si="6"/>
        <v>0.11120528735371808</v>
      </c>
      <c r="D102">
        <f t="shared" si="9"/>
        <v>1.3386387353718082E-2</v>
      </c>
      <c r="E102">
        <f t="shared" si="8"/>
        <v>1.7919536638378339E-4</v>
      </c>
    </row>
    <row r="103" spans="1:5" x14ac:dyDescent="0.2">
      <c r="A103">
        <v>12</v>
      </c>
      <c r="B103">
        <v>9.7912299999999994E-2</v>
      </c>
      <c r="C103">
        <f t="shared" si="6"/>
        <v>0.11214389968769002</v>
      </c>
      <c r="D103">
        <f t="shared" si="9"/>
        <v>1.4231599687690027E-2</v>
      </c>
      <c r="E103">
        <f t="shared" si="8"/>
        <v>2.0253842967065888E-4</v>
      </c>
    </row>
  </sheetData>
  <mergeCells count="2">
    <mergeCell ref="A1:J1"/>
    <mergeCell ref="G2:L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2630-9100-41FA-B817-69949C67A048}">
  <dimension ref="A1:C104"/>
  <sheetViews>
    <sheetView tabSelected="1" workbookViewId="0">
      <selection activeCell="E24" sqref="E24"/>
    </sheetView>
  </sheetViews>
  <sheetFormatPr defaultRowHeight="12" x14ac:dyDescent="0.2"/>
  <cols>
    <col min="1" max="1" width="9.42578125" bestFit="1" customWidth="1"/>
    <col min="2" max="2" width="19.28515625" customWidth="1"/>
    <col min="3" max="3" width="24.85546875" customWidth="1"/>
  </cols>
  <sheetData>
    <row r="1" spans="1:3" x14ac:dyDescent="0.2">
      <c r="A1" s="29" t="s">
        <v>59</v>
      </c>
      <c r="B1" s="29"/>
      <c r="C1" s="29"/>
    </row>
    <row r="2" spans="1:3" ht="36" x14ac:dyDescent="0.2">
      <c r="A2" s="12" t="s">
        <v>38</v>
      </c>
      <c r="B2" s="13" t="s">
        <v>60</v>
      </c>
      <c r="C2" s="14" t="s">
        <v>61</v>
      </c>
    </row>
    <row r="3" spans="1:3" x14ac:dyDescent="0.2">
      <c r="A3" s="12" t="s">
        <v>62</v>
      </c>
      <c r="B3" s="15" t="s">
        <v>63</v>
      </c>
      <c r="C3" s="16" t="s">
        <v>63</v>
      </c>
    </row>
    <row r="4" spans="1:3" x14ac:dyDescent="0.2">
      <c r="A4" s="17">
        <v>0</v>
      </c>
      <c r="B4" s="18">
        <v>0.1</v>
      </c>
      <c r="C4" s="19">
        <v>0</v>
      </c>
    </row>
    <row r="5" spans="1:3" x14ac:dyDescent="0.2">
      <c r="A5" s="20">
        <v>0.5</v>
      </c>
      <c r="B5" s="21">
        <v>9.2283799999999999E-2</v>
      </c>
      <c r="C5" s="22">
        <v>7.5047999999999998E-3</v>
      </c>
    </row>
    <row r="6" spans="1:3" x14ac:dyDescent="0.2">
      <c r="A6" s="20">
        <v>1</v>
      </c>
      <c r="B6" s="21">
        <v>8.3288399999999999E-2</v>
      </c>
      <c r="C6" s="22">
        <v>1.6264899999999999E-2</v>
      </c>
    </row>
    <row r="7" spans="1:3" x14ac:dyDescent="0.2">
      <c r="A7" s="20">
        <v>1.5</v>
      </c>
      <c r="B7" s="21">
        <v>7.4663599999999997E-2</v>
      </c>
      <c r="C7" s="22">
        <v>2.4675300000000001E-2</v>
      </c>
    </row>
    <row r="8" spans="1:3" x14ac:dyDescent="0.2">
      <c r="A8" s="20">
        <v>2</v>
      </c>
      <c r="B8" s="21">
        <v>6.9711800000000004E-2</v>
      </c>
      <c r="C8" s="22">
        <v>2.9509299999999999E-2</v>
      </c>
    </row>
    <row r="9" spans="1:3" x14ac:dyDescent="0.2">
      <c r="A9" s="20">
        <v>2.5</v>
      </c>
      <c r="B9" s="21">
        <v>6.3484700000000005E-2</v>
      </c>
      <c r="C9" s="22">
        <v>3.5594099999999997E-2</v>
      </c>
    </row>
    <row r="10" spans="1:3" x14ac:dyDescent="0.2">
      <c r="A10" s="20">
        <v>3</v>
      </c>
      <c r="B10" s="21">
        <v>5.6153799999999997E-2</v>
      </c>
      <c r="C10" s="22">
        <v>4.2765900000000003E-2</v>
      </c>
    </row>
    <row r="11" spans="1:3" x14ac:dyDescent="0.2">
      <c r="A11" s="20">
        <v>3.5</v>
      </c>
      <c r="B11" s="21">
        <v>4.9166500000000002E-2</v>
      </c>
      <c r="C11" s="22">
        <v>4.9610799999999997E-2</v>
      </c>
    </row>
    <row r="12" spans="1:3" x14ac:dyDescent="0.2">
      <c r="A12" s="20">
        <v>4</v>
      </c>
      <c r="B12" s="21">
        <v>4.5251699999999999E-2</v>
      </c>
      <c r="C12" s="22">
        <v>5.3449900000000002E-2</v>
      </c>
    </row>
    <row r="13" spans="1:3" x14ac:dyDescent="0.2">
      <c r="A13" s="20">
        <v>4.5</v>
      </c>
      <c r="B13" s="21">
        <v>4.0223299999999997E-2</v>
      </c>
      <c r="C13" s="22">
        <v>5.8385800000000002E-2</v>
      </c>
    </row>
    <row r="14" spans="1:3" x14ac:dyDescent="0.2">
      <c r="A14" s="20">
        <v>5</v>
      </c>
      <c r="B14" s="21">
        <v>3.44198E-2</v>
      </c>
      <c r="C14" s="22">
        <v>6.4089300000000002E-2</v>
      </c>
    </row>
    <row r="15" spans="1:3" x14ac:dyDescent="0.2">
      <c r="A15" s="20">
        <v>5.5</v>
      </c>
      <c r="B15" s="21">
        <v>3.0071299999999999E-2</v>
      </c>
      <c r="C15" s="22">
        <v>6.8368200000000004E-2</v>
      </c>
    </row>
    <row r="16" spans="1:3" x14ac:dyDescent="0.2">
      <c r="A16" s="20">
        <v>6</v>
      </c>
      <c r="B16" s="21">
        <v>2.59916E-2</v>
      </c>
      <c r="C16" s="22">
        <v>7.2386900000000004E-2</v>
      </c>
    </row>
    <row r="17" spans="1:3" x14ac:dyDescent="0.2">
      <c r="A17" s="20">
        <v>6.5</v>
      </c>
      <c r="B17" s="21">
        <v>2.2227299999999998E-2</v>
      </c>
      <c r="C17" s="22">
        <v>7.6099E-2</v>
      </c>
    </row>
    <row r="18" spans="1:3" x14ac:dyDescent="0.2">
      <c r="A18" s="20">
        <v>7</v>
      </c>
      <c r="B18" s="21">
        <v>1.8841699999999999E-2</v>
      </c>
      <c r="C18" s="22">
        <v>7.9441100000000001E-2</v>
      </c>
    </row>
    <row r="19" spans="1:3" x14ac:dyDescent="0.2">
      <c r="A19" s="20">
        <v>7.5</v>
      </c>
      <c r="B19" s="21">
        <v>1.5631599999999999E-2</v>
      </c>
      <c r="C19" s="22">
        <v>8.2613400000000003E-2</v>
      </c>
    </row>
    <row r="20" spans="1:3" x14ac:dyDescent="0.2">
      <c r="A20" s="20">
        <v>8</v>
      </c>
      <c r="B20" s="21">
        <v>1.3453400000000001E-2</v>
      </c>
      <c r="C20" s="22">
        <v>8.4767999999999996E-2</v>
      </c>
    </row>
    <row r="21" spans="1:3" x14ac:dyDescent="0.2">
      <c r="A21" s="20">
        <v>8.5</v>
      </c>
      <c r="B21" s="21">
        <v>1.0840900000000001E-2</v>
      </c>
      <c r="C21" s="22">
        <v>8.7354699999999993E-2</v>
      </c>
    </row>
    <row r="22" spans="1:3" x14ac:dyDescent="0.2">
      <c r="A22" s="20">
        <v>9</v>
      </c>
      <c r="B22" s="21">
        <v>8.5000000000000006E-3</v>
      </c>
      <c r="C22" s="22">
        <v>8.9675000000000005E-2</v>
      </c>
    </row>
    <row r="23" spans="1:3" x14ac:dyDescent="0.2">
      <c r="A23" s="20">
        <v>9.5</v>
      </c>
      <c r="B23" s="21">
        <v>6.3902000000000004E-3</v>
      </c>
      <c r="C23" s="22">
        <v>9.17684E-2</v>
      </c>
    </row>
    <row r="24" spans="1:3" x14ac:dyDescent="0.2">
      <c r="A24" s="20">
        <v>10</v>
      </c>
      <c r="B24" s="21">
        <v>4.6284999999999998E-3</v>
      </c>
      <c r="C24" s="22">
        <v>9.3518299999999999E-2</v>
      </c>
    </row>
    <row r="25" spans="1:3" x14ac:dyDescent="0.2">
      <c r="A25" s="20">
        <v>10.5</v>
      </c>
      <c r="B25" s="21">
        <v>3.1435E-3</v>
      </c>
      <c r="C25" s="22">
        <v>9.4994999999999996E-2</v>
      </c>
    </row>
    <row r="26" spans="1:3" x14ac:dyDescent="0.2">
      <c r="A26" s="20">
        <v>11</v>
      </c>
      <c r="B26" s="21">
        <v>1.9487E-3</v>
      </c>
      <c r="C26" s="22">
        <v>9.61843E-2</v>
      </c>
    </row>
    <row r="27" spans="1:3" x14ac:dyDescent="0.2">
      <c r="A27" s="20">
        <v>11.5</v>
      </c>
      <c r="B27" s="21">
        <v>1.0258999999999999E-3</v>
      </c>
      <c r="C27" s="22">
        <v>9.7103999999999996E-2</v>
      </c>
    </row>
    <row r="28" spans="1:3" ht="12.75" thickBot="1" x14ac:dyDescent="0.25">
      <c r="A28" s="23">
        <v>12</v>
      </c>
      <c r="B28" s="24">
        <v>4.0969999999999998E-4</v>
      </c>
      <c r="C28" s="25">
        <v>9.7718700000000006E-2</v>
      </c>
    </row>
    <row r="96" spans="1:3" x14ac:dyDescent="0.2">
      <c r="A96" s="20"/>
      <c r="B96" s="21"/>
      <c r="C96" s="22"/>
    </row>
    <row r="99" spans="1:3" x14ac:dyDescent="0.2">
      <c r="A99" s="20"/>
      <c r="B99" s="21"/>
      <c r="C99" s="22"/>
    </row>
    <row r="100" spans="1:3" x14ac:dyDescent="0.2">
      <c r="A100" s="20"/>
      <c r="B100" s="21"/>
      <c r="C100" s="22"/>
    </row>
    <row r="102" spans="1:3" x14ac:dyDescent="0.2">
      <c r="A102" s="20"/>
      <c r="B102" s="26"/>
      <c r="C102" s="26"/>
    </row>
    <row r="103" spans="1:3" x14ac:dyDescent="0.2">
      <c r="A103" s="20"/>
      <c r="B103" s="26"/>
      <c r="C103" s="26"/>
    </row>
    <row r="104" spans="1:3" x14ac:dyDescent="0.2">
      <c r="A104" s="20"/>
    </row>
  </sheetData>
  <mergeCells count="1">
    <mergeCell ref="A1:C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PL1</vt:lpstr>
      <vt:lpstr>PL2</vt:lpstr>
      <vt:lpstr>PL3</vt:lpstr>
      <vt:lpstr>medidos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2020-03-18T13:45:32Z</dcterms:created>
  <dcterms:modified xsi:type="dcterms:W3CDTF">2020-03-18T15:01:48Z</dcterms:modified>
</cp:coreProperties>
</file>