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20" windowHeight="16068"/>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11" l="1"/>
  <c r="H36" i="11"/>
  <c r="H35" i="11"/>
  <c r="H34" i="11"/>
  <c r="F37" i="11"/>
  <c r="F36" i="11"/>
  <c r="F35" i="11"/>
  <c r="F34" i="11"/>
  <c r="F33" i="11"/>
  <c r="F31" i="11"/>
  <c r="F30" i="11"/>
  <c r="F29" i="11"/>
  <c r="F28" i="11"/>
  <c r="F27" i="11"/>
  <c r="H7" i="11" l="1"/>
  <c r="E3" i="11" l="1"/>
  <c r="E9" i="11" s="1"/>
  <c r="E21" i="11" l="1"/>
  <c r="F21" i="11" s="1"/>
  <c r="E22" i="11" s="1"/>
  <c r="F9" i="11"/>
  <c r="E10" i="11" s="1"/>
  <c r="I5" i="11"/>
  <c r="H33" i="11"/>
  <c r="H32" i="11"/>
  <c r="H31" i="11"/>
  <c r="H30" i="11"/>
  <c r="H29" i="11"/>
  <c r="H28" i="11"/>
  <c r="H26" i="11"/>
  <c r="H20" i="11"/>
  <c r="H14" i="11"/>
  <c r="H8" i="11"/>
  <c r="H21" i="11" l="1"/>
  <c r="E13" i="11"/>
  <c r="F10" i="11"/>
  <c r="E11" i="11" s="1"/>
  <c r="F11" i="11" s="1"/>
  <c r="E12" i="11" s="1"/>
  <c r="F12" i="11" s="1"/>
  <c r="F22" i="11"/>
  <c r="H22" i="11" s="1"/>
  <c r="E23" i="11"/>
  <c r="I6" i="11"/>
  <c r="E25" i="11" l="1"/>
  <c r="F25" i="11" s="1"/>
  <c r="F23" i="11"/>
  <c r="E24" i="11" s="1"/>
  <c r="F24" i="11" s="1"/>
  <c r="E15" i="11"/>
  <c r="F13" i="11"/>
  <c r="H13" i="11" s="1"/>
  <c r="H9" i="11"/>
  <c r="H27" i="11"/>
  <c r="H10" i="11"/>
  <c r="J5" i="11"/>
  <c r="K5" i="11" s="1"/>
  <c r="L5" i="11" s="1"/>
  <c r="M5" i="11" s="1"/>
  <c r="N5" i="11" s="1"/>
  <c r="O5" i="11" s="1"/>
  <c r="P5" i="11" s="1"/>
  <c r="I4" i="11"/>
  <c r="H25" i="11" l="1"/>
  <c r="F15" i="11"/>
  <c r="H15" i="11" s="1"/>
  <c r="E16" i="11"/>
  <c r="F16" i="11" s="1"/>
  <c r="E17" i="11" s="1"/>
  <c r="H23" i="11"/>
  <c r="H24" i="11"/>
  <c r="H16" i="11"/>
  <c r="H11" i="11"/>
  <c r="H12" i="11"/>
  <c r="P4" i="11"/>
  <c r="Q5" i="11"/>
  <c r="R5" i="11" s="1"/>
  <c r="S5" i="11" s="1"/>
  <c r="T5" i="11" s="1"/>
  <c r="U5" i="11" s="1"/>
  <c r="V5" i="11" s="1"/>
  <c r="W5" i="11" s="1"/>
  <c r="J6" i="11"/>
  <c r="F17" i="11" l="1"/>
  <c r="H17" i="11" s="1"/>
  <c r="E18" i="11"/>
  <c r="W4" i="11"/>
  <c r="X5" i="11"/>
  <c r="Y5" i="11" s="1"/>
  <c r="Z5" i="11" s="1"/>
  <c r="AA5" i="11" s="1"/>
  <c r="AB5" i="11" s="1"/>
  <c r="AC5" i="11" s="1"/>
  <c r="AD5" i="11" s="1"/>
  <c r="K6" i="11"/>
  <c r="F18" i="11" l="1"/>
  <c r="H18" i="11" s="1"/>
  <c r="E19" i="11"/>
  <c r="AE5" i="11"/>
  <c r="AF5" i="11" s="1"/>
  <c r="AG5" i="11" s="1"/>
  <c r="AH5" i="11" s="1"/>
  <c r="AI5" i="11" s="1"/>
  <c r="AJ5" i="11" s="1"/>
  <c r="AD4" i="11"/>
  <c r="L6" i="11"/>
  <c r="F19" i="11" l="1"/>
  <c r="H19" i="11" s="1"/>
  <c r="AK5" i="1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<sst xmlns="http://schemas.openxmlformats.org/spreadsheetml/2006/main" count="99" uniqueCount="70">
  <si>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</si>
  <si>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</si>
  <si>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</si>
  <si>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</si>
  <si>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</si>
  <si>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</si>
  <si>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</si>
  <si>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</si>
  <si>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</si>
  <si>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</si>
  <si>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</si>
  <si>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</si>
  <si>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</si>
  <si>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</si>
  <si>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</si>
  <si>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</si>
  <si>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</si>
  <si>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</si>
  <si>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</si>
  <si>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</si>
  <si>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</si>
  <si>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</si>
  <si>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</si>
  <si>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</si>
  <si>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</si>
  <si>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</si>
  <si>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</si>
  <si>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</si>
  <si>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</si>
  <si>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</si>
  <si>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</si>
  <si>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</si>
  <si>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</si>
  <si>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</si>
  <si>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</si>
  <si>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</si>
  <si>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</si>
  <si>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</si>
  <si>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</si>
  <si>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</si>
  <si>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PLANIFICACIÓN</t>
  </si>
  <si>
    <t>Cuellar Steven</t>
  </si>
  <si>
    <t>EJECUCIÓN</t>
  </si>
  <si>
    <t>CONTROL</t>
  </si>
  <si>
    <t>CIERRE</t>
  </si>
  <si>
    <t>Mapeo procesos actuales</t>
  </si>
  <si>
    <t>Analisis puntos stocks</t>
  </si>
  <si>
    <t>Requerimientos lot</t>
  </si>
  <si>
    <t>Selección proveedores sensores</t>
  </si>
  <si>
    <t>Alineación con equipos de logísticas</t>
  </si>
  <si>
    <t>Diseño modelo datos real-time</t>
  </si>
  <si>
    <t>Plan implementación fpisica RFID</t>
  </si>
  <si>
    <t>Integracion con ERP existente</t>
  </si>
  <si>
    <t>Protocolos seguridad inventario</t>
  </si>
  <si>
    <t>Plan contigencia desfase</t>
  </si>
  <si>
    <t>Instalación sensonres Lot</t>
  </si>
  <si>
    <t>Desarrollo deasbord stock</t>
  </si>
  <si>
    <t>Configuración alertas autompaticas</t>
  </si>
  <si>
    <t>Sistema de trazabilidad cruzada</t>
  </si>
  <si>
    <t>Adaptación procesos lógicos</t>
  </si>
  <si>
    <t>Pruebas conteo cíclico</t>
  </si>
  <si>
    <t>Validación actualización &lt; 1min</t>
  </si>
  <si>
    <t>Simulación escenarios críticos</t>
  </si>
  <si>
    <t>Pruebas estrés-multiversal</t>
  </si>
  <si>
    <t>Ajustes reportes personalizados</t>
  </si>
  <si>
    <t>Capacitación de equipos locales</t>
  </si>
  <si>
    <t>Documentación técnica de la API</t>
  </si>
  <si>
    <t>Monitoreo post-implementación</t>
  </si>
  <si>
    <t>Retrospectiva proyecto</t>
  </si>
  <si>
    <t>Entrega certificada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</si>
</sst>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2" borderId="2" xfId="10"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70" fontId="7" fillId="0" borderId="3" xfId="9">
      <alignment horizontal="center" vertical="center"/>
    </xf>
    <xf numFmtId="0" fontId="4" fillId="44" borderId="2" xfId="0" applyFont="1" applyFill="1" applyBorder="1" applyAlignment="1">
      <alignment horizontal="center" vertical="center"/>
    </xf>
    <xf numFmtId="0" fontId="0" fillId="44" borderId="9" xfId="0" applyFill="1" applyBorder="1" applyAlignment="1">
      <alignment vertical="center"/>
    </xf>
    <xf numFmtId="0" fontId="0" fillId="8" borderId="2" xfId="11" applyFont="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0" fillId="9" borderId="2" xfId="12" applyFont="1" applyFill="1">
      <alignment horizontal="left" vertical="center" indent="2"/>
    </xf>
    <xf numFmtId="0" fontId="0" fillId="9" borderId="2" xfId="11" applyFont="1" applyFill="1">
      <alignment horizontal="center" vertical="center"/>
    </xf>
    <xf numFmtId="168" fontId="0" fillId="9" borderId="2" xfId="10" applyFont="1" applyFill="1">
      <alignment horizontal="center" vertical="center"/>
    </xf>
    <xf numFmtId="0" fontId="0" fillId="4" borderId="2" xfId="11" applyFont="1" applyFill="1">
      <alignment horizontal="center" vertical="center"/>
    </xf>
    <xf numFmtId="0" fontId="0" fillId="2" borderId="2" xfId="12" applyFont="1" applyFill="1" applyAlignment="1">
      <alignment horizontal="center" vertical="center" wrapText="1"/>
    </xf>
    <xf numFmtId="0" fontId="0" fillId="2" borderId="2" xfId="11" applyFont="1" applyFill="1">
      <alignment horizontal="center" vertical="center"/>
    </xf>
    <xf numFmtId="0" fontId="0" fillId="2" borderId="2" xfId="12" applyFont="1" applyFill="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7"/>
  <sheetViews>
    <sheetView showGridLines="0" tabSelected="1" showRuler="0" zoomScale="63" zoomScaleNormal="100" zoomScalePageLayoutView="70" workbookViewId="0">
      <pane ySplit="6" topLeftCell="A22" activePane="bottomLeft" state="frozen"/>
      <selection pane="bottomLeft" activeCell="X33" sqref="X33"/>
    </sheetView>
  </sheetViews>
  <sheetFormatPr baseColWidth="10" defaultColWidth="9.109375" defaultRowHeight="30" customHeight="1" x14ac:dyDescent="0.3"/>
  <cols>
    <col min="1" max="1" width="2.6640625" style="36" customWidth="1"/>
    <col min="2" max="2" width="29.6640625" customWidth="1"/>
    <col min="3" max="3" width="30.6640625" customWidth="1"/>
    <col min="4" max="4" width="10.6640625" customWidth="1"/>
    <col min="5" max="5" width="10.44140625" style="5" customWidth="1"/>
    <col min="6" max="6" width="10.44140625" customWidth="1"/>
    <col min="7" max="7" width="3.109375" customWidth="1"/>
    <col min="8" max="8" width="6.109375" hidden="1" customWidth="1"/>
    <col min="9" max="64" width="3.109375" customWidth="1"/>
    <col min="69" max="70" width="10.33203125"/>
  </cols>
  <sheetData>
    <row r="1" spans="1:64" ht="30" customHeight="1" x14ac:dyDescent="0.55000000000000004">
      <c r="A1" s="37" t="s">
        <v>0</v>
      </c>
      <c r="B1" s="39" t="s">
        <v>14</v>
      </c>
      <c r="C1" s="1"/>
      <c r="D1" s="2"/>
      <c r="E1" s="4"/>
      <c r="F1" s="25"/>
      <c r="H1" s="2"/>
      <c r="I1" s="46" t="s">
        <v>25</v>
      </c>
    </row>
    <row r="2" spans="1:64" ht="30" customHeight="1" x14ac:dyDescent="0.35">
      <c r="A2" s="36" t="s">
        <v>1</v>
      </c>
      <c r="B2" s="40" t="s">
        <v>15</v>
      </c>
      <c r="I2" s="47" t="s">
        <v>26</v>
      </c>
    </row>
    <row r="3" spans="1:64" ht="30" customHeight="1" x14ac:dyDescent="0.3">
      <c r="A3" s="36" t="s">
        <v>2</v>
      </c>
      <c r="B3" s="41" t="s">
        <v>16</v>
      </c>
      <c r="C3" s="64" t="s">
        <v>18</v>
      </c>
      <c r="D3" s="65"/>
      <c r="E3" s="69">
        <f ca="1">TODAY()</f>
        <v>45795</v>
      </c>
      <c r="F3" s="69"/>
    </row>
    <row r="4" spans="1:64" ht="30" customHeight="1" x14ac:dyDescent="0.3">
      <c r="A4" s="37" t="s">
        <v>3</v>
      </c>
      <c r="C4" s="64" t="s">
        <v>19</v>
      </c>
      <c r="D4" s="65"/>
      <c r="E4" s="6">
        <v>1</v>
      </c>
      <c r="I4" s="66">
        <f ca="1">I5</f>
        <v>45796</v>
      </c>
      <c r="J4" s="67"/>
      <c r="K4" s="67"/>
      <c r="L4" s="67"/>
      <c r="M4" s="67"/>
      <c r="N4" s="67"/>
      <c r="O4" s="68"/>
      <c r="P4" s="66">
        <f ca="1">P5</f>
        <v>45803</v>
      </c>
      <c r="Q4" s="67"/>
      <c r="R4" s="67"/>
      <c r="S4" s="67"/>
      <c r="T4" s="67"/>
      <c r="U4" s="67"/>
      <c r="V4" s="68"/>
      <c r="W4" s="66">
        <f ca="1">W5</f>
        <v>45810</v>
      </c>
      <c r="X4" s="67"/>
      <c r="Y4" s="67"/>
      <c r="Z4" s="67"/>
      <c r="AA4" s="67"/>
      <c r="AB4" s="67"/>
      <c r="AC4" s="68"/>
      <c r="AD4" s="66">
        <f ca="1">AD5</f>
        <v>45817</v>
      </c>
      <c r="AE4" s="67"/>
      <c r="AF4" s="67"/>
      <c r="AG4" s="67"/>
      <c r="AH4" s="67"/>
      <c r="AI4" s="67"/>
      <c r="AJ4" s="68"/>
      <c r="AK4" s="66">
        <f ca="1">AK5</f>
        <v>45824</v>
      </c>
      <c r="AL4" s="67"/>
      <c r="AM4" s="67"/>
      <c r="AN4" s="67"/>
      <c r="AO4" s="67"/>
      <c r="AP4" s="67"/>
      <c r="AQ4" s="68"/>
      <c r="AR4" s="66">
        <f ca="1">AR5</f>
        <v>45831</v>
      </c>
      <c r="AS4" s="67"/>
      <c r="AT4" s="67"/>
      <c r="AU4" s="67"/>
      <c r="AV4" s="67"/>
      <c r="AW4" s="67"/>
      <c r="AX4" s="68"/>
      <c r="AY4" s="66">
        <f ca="1">AY5</f>
        <v>45838</v>
      </c>
      <c r="AZ4" s="67"/>
      <c r="BA4" s="67"/>
      <c r="BB4" s="67"/>
      <c r="BC4" s="67"/>
      <c r="BD4" s="67"/>
      <c r="BE4" s="68"/>
      <c r="BF4" s="66">
        <f ca="1">BF5</f>
        <v>45845</v>
      </c>
      <c r="BG4" s="67"/>
      <c r="BH4" s="67"/>
      <c r="BI4" s="67"/>
      <c r="BJ4" s="67"/>
      <c r="BK4" s="67"/>
      <c r="BL4" s="68"/>
    </row>
    <row r="5" spans="1:64" ht="15" customHeight="1" x14ac:dyDescent="0.3">
      <c r="A5" s="37" t="s">
        <v>4</v>
      </c>
      <c r="B5" s="45"/>
      <c r="C5" s="45"/>
      <c r="D5" s="45"/>
      <c r="E5" s="45"/>
      <c r="F5" s="45"/>
      <c r="G5" s="45"/>
      <c r="I5" s="61">
        <f ca="1">Inicio_del_proyecto-WEEKDAY(Inicio_del_proyecto,1)+2+7*(Semana_para_mostrar-1)</f>
        <v>45796</v>
      </c>
      <c r="J5" s="62">
        <f ca="1">I5+1</f>
        <v>45797</v>
      </c>
      <c r="K5" s="62">
        <f t="shared" ref="K5:AX5" ca="1" si="0">J5+1</f>
        <v>45798</v>
      </c>
      <c r="L5" s="62">
        <f t="shared" ca="1" si="0"/>
        <v>45799</v>
      </c>
      <c r="M5" s="62">
        <f t="shared" ca="1" si="0"/>
        <v>45800</v>
      </c>
      <c r="N5" s="62">
        <f t="shared" ca="1" si="0"/>
        <v>45801</v>
      </c>
      <c r="O5" s="63">
        <f t="shared" ca="1" si="0"/>
        <v>45802</v>
      </c>
      <c r="P5" s="61">
        <f ca="1">O5+1</f>
        <v>45803</v>
      </c>
      <c r="Q5" s="62">
        <f ca="1">P5+1</f>
        <v>45804</v>
      </c>
      <c r="R5" s="62">
        <f t="shared" ca="1" si="0"/>
        <v>45805</v>
      </c>
      <c r="S5" s="62">
        <f t="shared" ca="1" si="0"/>
        <v>45806</v>
      </c>
      <c r="T5" s="62">
        <f t="shared" ca="1" si="0"/>
        <v>45807</v>
      </c>
      <c r="U5" s="62">
        <f t="shared" ca="1" si="0"/>
        <v>45808</v>
      </c>
      <c r="V5" s="63">
        <f t="shared" ca="1" si="0"/>
        <v>45809</v>
      </c>
      <c r="W5" s="61">
        <f ca="1">V5+1</f>
        <v>45810</v>
      </c>
      <c r="X5" s="62">
        <f ca="1">W5+1</f>
        <v>45811</v>
      </c>
      <c r="Y5" s="62">
        <f t="shared" ca="1" si="0"/>
        <v>45812</v>
      </c>
      <c r="Z5" s="62">
        <f t="shared" ca="1" si="0"/>
        <v>45813</v>
      </c>
      <c r="AA5" s="62">
        <f t="shared" ca="1" si="0"/>
        <v>45814</v>
      </c>
      <c r="AB5" s="62">
        <f t="shared" ca="1" si="0"/>
        <v>45815</v>
      </c>
      <c r="AC5" s="63">
        <f t="shared" ca="1" si="0"/>
        <v>45816</v>
      </c>
      <c r="AD5" s="61">
        <f ca="1">AC5+1</f>
        <v>45817</v>
      </c>
      <c r="AE5" s="62">
        <f ca="1">AD5+1</f>
        <v>45818</v>
      </c>
      <c r="AF5" s="62">
        <f t="shared" ca="1" si="0"/>
        <v>45819</v>
      </c>
      <c r="AG5" s="62">
        <f t="shared" ca="1" si="0"/>
        <v>45820</v>
      </c>
      <c r="AH5" s="62">
        <f t="shared" ca="1" si="0"/>
        <v>45821</v>
      </c>
      <c r="AI5" s="62">
        <f t="shared" ca="1" si="0"/>
        <v>45822</v>
      </c>
      <c r="AJ5" s="63">
        <f t="shared" ca="1" si="0"/>
        <v>45823</v>
      </c>
      <c r="AK5" s="61">
        <f ca="1">AJ5+1</f>
        <v>45824</v>
      </c>
      <c r="AL5" s="62">
        <f ca="1">AK5+1</f>
        <v>45825</v>
      </c>
      <c r="AM5" s="62">
        <f t="shared" ca="1" si="0"/>
        <v>45826</v>
      </c>
      <c r="AN5" s="62">
        <f t="shared" ca="1" si="0"/>
        <v>45827</v>
      </c>
      <c r="AO5" s="62">
        <f t="shared" ca="1" si="0"/>
        <v>45828</v>
      </c>
      <c r="AP5" s="62">
        <f t="shared" ca="1" si="0"/>
        <v>45829</v>
      </c>
      <c r="AQ5" s="63">
        <f t="shared" ca="1" si="0"/>
        <v>45830</v>
      </c>
      <c r="AR5" s="61">
        <f ca="1">AQ5+1</f>
        <v>45831</v>
      </c>
      <c r="AS5" s="62">
        <f ca="1">AR5+1</f>
        <v>45832</v>
      </c>
      <c r="AT5" s="62">
        <f t="shared" ca="1" si="0"/>
        <v>45833</v>
      </c>
      <c r="AU5" s="62">
        <f t="shared" ca="1" si="0"/>
        <v>45834</v>
      </c>
      <c r="AV5" s="62">
        <f t="shared" ca="1" si="0"/>
        <v>45835</v>
      </c>
      <c r="AW5" s="62">
        <f t="shared" ca="1" si="0"/>
        <v>45836</v>
      </c>
      <c r="AX5" s="63">
        <f t="shared" ca="1" si="0"/>
        <v>45837</v>
      </c>
      <c r="AY5" s="61">
        <f ca="1">AX5+1</f>
        <v>45838</v>
      </c>
      <c r="AZ5" s="62">
        <f ca="1">AY5+1</f>
        <v>45839</v>
      </c>
      <c r="BA5" s="62">
        <f t="shared" ref="BA5:BE5" ca="1" si="1">AZ5+1</f>
        <v>45840</v>
      </c>
      <c r="BB5" s="62">
        <f t="shared" ca="1" si="1"/>
        <v>45841</v>
      </c>
      <c r="BC5" s="62">
        <f t="shared" ca="1" si="1"/>
        <v>45842</v>
      </c>
      <c r="BD5" s="62">
        <f t="shared" ca="1" si="1"/>
        <v>45843</v>
      </c>
      <c r="BE5" s="63">
        <f t="shared" ca="1" si="1"/>
        <v>45844</v>
      </c>
      <c r="BF5" s="61">
        <f ca="1">BE5+1</f>
        <v>45845</v>
      </c>
      <c r="BG5" s="62">
        <f ca="1">BF5+1</f>
        <v>45846</v>
      </c>
      <c r="BH5" s="62">
        <f t="shared" ref="BH5:BL5" ca="1" si="2">BG5+1</f>
        <v>45847</v>
      </c>
      <c r="BI5" s="62">
        <f t="shared" ca="1" si="2"/>
        <v>45848</v>
      </c>
      <c r="BJ5" s="62">
        <f t="shared" ca="1" si="2"/>
        <v>45849</v>
      </c>
      <c r="BK5" s="62">
        <f t="shared" ca="1" si="2"/>
        <v>45850</v>
      </c>
      <c r="BL5" s="63">
        <f t="shared" ca="1" si="2"/>
        <v>45851</v>
      </c>
    </row>
    <row r="6" spans="1:64" ht="30" customHeight="1" thickBot="1" x14ac:dyDescent="0.35">
      <c r="A6" s="37" t="s">
        <v>5</v>
      </c>
      <c r="B6" s="7" t="s">
        <v>17</v>
      </c>
      <c r="C6" s="8" t="s">
        <v>20</v>
      </c>
      <c r="D6" s="8" t="s">
        <v>21</v>
      </c>
      <c r="E6" s="8" t="s">
        <v>22</v>
      </c>
      <c r="F6" s="8" t="s">
        <v>23</v>
      </c>
      <c r="G6" s="8"/>
      <c r="H6" s="8" t="s">
        <v>24</v>
      </c>
      <c r="I6" s="9" t="str">
        <f t="shared" ref="I6" ca="1" si="3">LEFT(TEXT(I5,"ddd"),1)</f>
        <v>l</v>
      </c>
      <c r="J6" s="9" t="str">
        <f t="shared" ref="J6:AR6" ca="1" si="4">LEFT(TEXT(J5,"ddd"),1)</f>
        <v>m</v>
      </c>
      <c r="K6" s="9" t="str">
        <f t="shared" ca="1" si="4"/>
        <v>m</v>
      </c>
      <c r="L6" s="9" t="str">
        <f t="shared" ca="1" si="4"/>
        <v>j</v>
      </c>
      <c r="M6" s="9" t="str">
        <f t="shared" ca="1" si="4"/>
        <v>v</v>
      </c>
      <c r="N6" s="9" t="str">
        <f t="shared" ca="1" si="4"/>
        <v>s</v>
      </c>
      <c r="O6" s="9" t="str">
        <f t="shared" ca="1" si="4"/>
        <v>d</v>
      </c>
      <c r="P6" s="9" t="str">
        <f t="shared" ca="1" si="4"/>
        <v>l</v>
      </c>
      <c r="Q6" s="9" t="str">
        <f t="shared" ca="1" si="4"/>
        <v>m</v>
      </c>
      <c r="R6" s="9" t="str">
        <f t="shared" ca="1" si="4"/>
        <v>m</v>
      </c>
      <c r="S6" s="9" t="str">
        <f t="shared" ca="1" si="4"/>
        <v>j</v>
      </c>
      <c r="T6" s="9" t="str">
        <f t="shared" ca="1" si="4"/>
        <v>v</v>
      </c>
      <c r="U6" s="9" t="str">
        <f t="shared" ca="1" si="4"/>
        <v>s</v>
      </c>
      <c r="V6" s="9" t="str">
        <f t="shared" ca="1" si="4"/>
        <v>d</v>
      </c>
      <c r="W6" s="9" t="str">
        <f t="shared" ca="1" si="4"/>
        <v>l</v>
      </c>
      <c r="X6" s="9" t="str">
        <f t="shared" ca="1" si="4"/>
        <v>m</v>
      </c>
      <c r="Y6" s="9" t="str">
        <f t="shared" ca="1" si="4"/>
        <v>m</v>
      </c>
      <c r="Z6" s="9" t="str">
        <f t="shared" ca="1" si="4"/>
        <v>j</v>
      </c>
      <c r="AA6" s="9" t="str">
        <f t="shared" ca="1" si="4"/>
        <v>v</v>
      </c>
      <c r="AB6" s="9" t="str">
        <f t="shared" ca="1" si="4"/>
        <v>s</v>
      </c>
      <c r="AC6" s="9" t="str">
        <f t="shared" ca="1" si="4"/>
        <v>d</v>
      </c>
      <c r="AD6" s="9" t="str">
        <f t="shared" ca="1" si="4"/>
        <v>l</v>
      </c>
      <c r="AE6" s="9" t="str">
        <f t="shared" ca="1" si="4"/>
        <v>m</v>
      </c>
      <c r="AF6" s="9" t="str">
        <f t="shared" ca="1" si="4"/>
        <v>m</v>
      </c>
      <c r="AG6" s="9" t="str">
        <f t="shared" ca="1" si="4"/>
        <v>j</v>
      </c>
      <c r="AH6" s="9" t="str">
        <f t="shared" ca="1" si="4"/>
        <v>v</v>
      </c>
      <c r="AI6" s="9" t="str">
        <f t="shared" ca="1" si="4"/>
        <v>s</v>
      </c>
      <c r="AJ6" s="9" t="str">
        <f t="shared" ca="1" si="4"/>
        <v>d</v>
      </c>
      <c r="AK6" s="9" t="str">
        <f t="shared" ca="1" si="4"/>
        <v>l</v>
      </c>
      <c r="AL6" s="9" t="str">
        <f t="shared" ca="1" si="4"/>
        <v>m</v>
      </c>
      <c r="AM6" s="9" t="str">
        <f t="shared" ca="1" si="4"/>
        <v>m</v>
      </c>
      <c r="AN6" s="9" t="str">
        <f t="shared" ca="1" si="4"/>
        <v>j</v>
      </c>
      <c r="AO6" s="9" t="str">
        <f t="shared" ca="1" si="4"/>
        <v>v</v>
      </c>
      <c r="AP6" s="9" t="str">
        <f t="shared" ca="1" si="4"/>
        <v>s</v>
      </c>
      <c r="AQ6" s="9" t="str">
        <f t="shared" ca="1" si="4"/>
        <v>d</v>
      </c>
      <c r="AR6" s="9" t="str">
        <f t="shared" ca="1" si="4"/>
        <v>l</v>
      </c>
      <c r="AS6" s="9" t="str">
        <f t="shared" ref="AS6:BL6" ca="1" si="5">LEFT(TEXT(AS5,"ddd"),1)</f>
        <v>m</v>
      </c>
      <c r="AT6" s="9" t="str">
        <f t="shared" ca="1" si="5"/>
        <v>m</v>
      </c>
      <c r="AU6" s="9" t="str">
        <f t="shared" ca="1" si="5"/>
        <v>j</v>
      </c>
      <c r="AV6" s="9" t="str">
        <f t="shared" ca="1" si="5"/>
        <v>v</v>
      </c>
      <c r="AW6" s="9" t="str">
        <f t="shared" ca="1" si="5"/>
        <v>s</v>
      </c>
      <c r="AX6" s="9" t="str">
        <f t="shared" ca="1" si="5"/>
        <v>d</v>
      </c>
      <c r="AY6" s="9" t="str">
        <f t="shared" ca="1" si="5"/>
        <v>l</v>
      </c>
      <c r="AZ6" s="9" t="str">
        <f t="shared" ca="1" si="5"/>
        <v>m</v>
      </c>
      <c r="BA6" s="9" t="str">
        <f t="shared" ca="1" si="5"/>
        <v>m</v>
      </c>
      <c r="BB6" s="9" t="str">
        <f t="shared" ca="1" si="5"/>
        <v>j</v>
      </c>
      <c r="BC6" s="9" t="str">
        <f t="shared" ca="1" si="5"/>
        <v>v</v>
      </c>
      <c r="BD6" s="9" t="str">
        <f t="shared" ca="1" si="5"/>
        <v>s</v>
      </c>
      <c r="BE6" s="9" t="str">
        <f t="shared" ca="1" si="5"/>
        <v>d</v>
      </c>
      <c r="BF6" s="9" t="str">
        <f t="shared" ca="1" si="5"/>
        <v>l</v>
      </c>
      <c r="BG6" s="9" t="str">
        <f t="shared" ca="1" si="5"/>
        <v>m</v>
      </c>
      <c r="BH6" s="9" t="str">
        <f t="shared" ca="1" si="5"/>
        <v>m</v>
      </c>
      <c r="BI6" s="9" t="str">
        <f t="shared" ca="1" si="5"/>
        <v>j</v>
      </c>
      <c r="BJ6" s="9" t="str">
        <f t="shared" ca="1" si="5"/>
        <v>v</v>
      </c>
      <c r="BK6" s="9" t="str">
        <f t="shared" ca="1" si="5"/>
        <v>s</v>
      </c>
      <c r="BL6" s="9" t="str">
        <f t="shared" ca="1" si="5"/>
        <v>d</v>
      </c>
    </row>
    <row r="7" spans="1:64" ht="30" hidden="1" customHeight="1" thickBot="1" x14ac:dyDescent="0.35">
      <c r="A7" s="36" t="s">
        <v>6</v>
      </c>
      <c r="C7" s="38"/>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5">
      <c r="A8" s="37" t="s">
        <v>7</v>
      </c>
      <c r="B8" s="11" t="s">
        <v>22</v>
      </c>
      <c r="C8" s="42"/>
      <c r="D8" s="12"/>
      <c r="E8" s="49"/>
      <c r="F8" s="50"/>
      <c r="G8" s="10"/>
      <c r="H8" s="10" t="str">
        <f t="shared" ref="H8:H37" si="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5">
      <c r="A9" s="37" t="s">
        <v>8</v>
      </c>
      <c r="B9" s="81" t="s">
        <v>45</v>
      </c>
      <c r="C9" s="82" t="s">
        <v>41</v>
      </c>
      <c r="D9" s="13">
        <v>0</v>
      </c>
      <c r="E9" s="51">
        <f ca="1">Inicio_del_proyecto</f>
        <v>45795</v>
      </c>
      <c r="F9" s="51">
        <f ca="1">E9+7</f>
        <v>45802</v>
      </c>
      <c r="G9" s="10"/>
      <c r="H9" s="10">
        <f t="shared" ca="1" si="6"/>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5">
      <c r="A10" s="37" t="s">
        <v>9</v>
      </c>
      <c r="B10" s="83" t="s">
        <v>46</v>
      </c>
      <c r="C10" s="82" t="s">
        <v>41</v>
      </c>
      <c r="D10" s="13">
        <v>0</v>
      </c>
      <c r="E10" s="51">
        <f ca="1">F9</f>
        <v>45802</v>
      </c>
      <c r="F10" s="51">
        <f ca="1">E10+3</f>
        <v>45805</v>
      </c>
      <c r="G10" s="10"/>
      <c r="H10" s="10">
        <f t="shared" ca="1" si="6"/>
        <v>4</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5">
      <c r="A11" s="36"/>
      <c r="B11" s="83" t="s">
        <v>47</v>
      </c>
      <c r="C11" s="82" t="s">
        <v>41</v>
      </c>
      <c r="D11" s="13">
        <v>0</v>
      </c>
      <c r="E11" s="51">
        <f ca="1">F10</f>
        <v>45805</v>
      </c>
      <c r="F11" s="51">
        <f ca="1">E11+1</f>
        <v>45806</v>
      </c>
      <c r="G11" s="10"/>
      <c r="H11" s="10">
        <f t="shared" ca="1" si="6"/>
        <v>2</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5">
      <c r="A12" s="36"/>
      <c r="B12" s="81" t="s">
        <v>48</v>
      </c>
      <c r="C12" s="82" t="s">
        <v>41</v>
      </c>
      <c r="D12" s="13">
        <v>0</v>
      </c>
      <c r="E12" s="51">
        <f ca="1">F11</f>
        <v>45806</v>
      </c>
      <c r="F12" s="51">
        <f ca="1">E12+7</f>
        <v>45813</v>
      </c>
      <c r="G12" s="10"/>
      <c r="H12" s="10">
        <f t="shared" ca="1" si="6"/>
        <v>8</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5">
      <c r="A13" s="36"/>
      <c r="B13" s="81" t="s">
        <v>49</v>
      </c>
      <c r="C13" s="82" t="s">
        <v>41</v>
      </c>
      <c r="D13" s="13">
        <v>0</v>
      </c>
      <c r="E13" s="51">
        <f ca="1">E10+1</f>
        <v>45803</v>
      </c>
      <c r="F13" s="51">
        <f ca="1">E13+2</f>
        <v>45805</v>
      </c>
      <c r="G13" s="10"/>
      <c r="H13" s="10">
        <f t="shared" ca="1" si="6"/>
        <v>3</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5">
      <c r="A14" s="37" t="s">
        <v>10</v>
      </c>
      <c r="B14" s="14" t="s">
        <v>40</v>
      </c>
      <c r="C14" s="72"/>
      <c r="D14" s="15"/>
      <c r="E14" s="52"/>
      <c r="F14" s="53"/>
      <c r="G14" s="10"/>
      <c r="H14" s="10" t="str">
        <f t="shared" si="6"/>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5">
      <c r="A15" s="37"/>
      <c r="B15" s="73" t="s">
        <v>50</v>
      </c>
      <c r="C15" s="74" t="s">
        <v>41</v>
      </c>
      <c r="D15" s="16">
        <v>0</v>
      </c>
      <c r="E15" s="54">
        <f ca="1">E13+1</f>
        <v>45804</v>
      </c>
      <c r="F15" s="54">
        <f ca="1">E15+21</f>
        <v>45825</v>
      </c>
      <c r="G15" s="10"/>
      <c r="H15" s="10">
        <f t="shared" ca="1" si="6"/>
        <v>22</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5">
      <c r="A16" s="36"/>
      <c r="B16" s="73" t="s">
        <v>51</v>
      </c>
      <c r="C16" s="74" t="s">
        <v>41</v>
      </c>
      <c r="D16" s="16">
        <v>0</v>
      </c>
      <c r="E16" s="54">
        <f ca="1">E15+2</f>
        <v>45806</v>
      </c>
      <c r="F16" s="54">
        <f ca="1">E16+14</f>
        <v>45820</v>
      </c>
      <c r="G16" s="10"/>
      <c r="H16" s="10">
        <f t="shared" ca="1" si="6"/>
        <v>15</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5">
      <c r="A17" s="36"/>
      <c r="B17" s="73" t="s">
        <v>52</v>
      </c>
      <c r="C17" s="74" t="s">
        <v>41</v>
      </c>
      <c r="D17" s="16">
        <v>0</v>
      </c>
      <c r="E17" s="54">
        <f ca="1">F16</f>
        <v>45820</v>
      </c>
      <c r="F17" s="54">
        <f ca="1">E17+7</f>
        <v>45827</v>
      </c>
      <c r="G17" s="10"/>
      <c r="H17" s="10">
        <f t="shared" ca="1" si="6"/>
        <v>8</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5">
      <c r="A18" s="36"/>
      <c r="B18" s="73" t="s">
        <v>53</v>
      </c>
      <c r="C18" s="74" t="s">
        <v>41</v>
      </c>
      <c r="D18" s="16">
        <v>0</v>
      </c>
      <c r="E18" s="54">
        <f ca="1">E17</f>
        <v>45820</v>
      </c>
      <c r="F18" s="54">
        <f ca="1">E18+5</f>
        <v>45825</v>
      </c>
      <c r="G18" s="10"/>
      <c r="H18" s="10">
        <f t="shared" ca="1" si="6"/>
        <v>6</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5">
      <c r="A19" s="36"/>
      <c r="B19" s="73" t="s">
        <v>54</v>
      </c>
      <c r="C19" s="74" t="s">
        <v>41</v>
      </c>
      <c r="D19" s="16">
        <v>0</v>
      </c>
      <c r="E19" s="54">
        <f ca="1">E18</f>
        <v>45820</v>
      </c>
      <c r="F19" s="54">
        <f ca="1">E19+2</f>
        <v>45822</v>
      </c>
      <c r="G19" s="10"/>
      <c r="H19" s="10">
        <f t="shared" ca="1" si="6"/>
        <v>3</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5">
      <c r="A20" s="36" t="s">
        <v>11</v>
      </c>
      <c r="B20" s="17" t="s">
        <v>42</v>
      </c>
      <c r="C20" s="43"/>
      <c r="D20" s="18"/>
      <c r="E20" s="55"/>
      <c r="F20" s="56"/>
      <c r="G20" s="10"/>
      <c r="H20" s="10" t="str">
        <f t="shared" si="6"/>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5">
      <c r="A21" s="36"/>
      <c r="B21" s="75" t="s">
        <v>55</v>
      </c>
      <c r="C21" s="76" t="s">
        <v>41</v>
      </c>
      <c r="D21" s="19">
        <v>0</v>
      </c>
      <c r="E21" s="57">
        <f ca="1">E9+15</f>
        <v>45810</v>
      </c>
      <c r="F21" s="57">
        <f ca="1">E21+28</f>
        <v>45838</v>
      </c>
      <c r="G21" s="10"/>
      <c r="H21" s="10">
        <f t="shared" ca="1" si="6"/>
        <v>29</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5">
      <c r="A22" s="36"/>
      <c r="B22" s="75" t="s">
        <v>56</v>
      </c>
      <c r="C22" s="76" t="s">
        <v>41</v>
      </c>
      <c r="D22" s="19">
        <v>0</v>
      </c>
      <c r="E22" s="57">
        <f ca="1">F21+1</f>
        <v>45839</v>
      </c>
      <c r="F22" s="57">
        <f ca="1">E22+21</f>
        <v>45860</v>
      </c>
      <c r="G22" s="10"/>
      <c r="H22" s="10">
        <f t="shared" ca="1" si="6"/>
        <v>22</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5">
      <c r="A23" s="36"/>
      <c r="B23" s="75" t="s">
        <v>57</v>
      </c>
      <c r="C23" s="76" t="s">
        <v>41</v>
      </c>
      <c r="D23" s="19">
        <v>0</v>
      </c>
      <c r="E23" s="57">
        <f ca="1">E22+5</f>
        <v>45844</v>
      </c>
      <c r="F23" s="57">
        <f ca="1">E23+14</f>
        <v>45858</v>
      </c>
      <c r="G23" s="10"/>
      <c r="H23" s="10">
        <f t="shared" ca="1" si="6"/>
        <v>15</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5">
      <c r="A24" s="36"/>
      <c r="B24" s="75" t="s">
        <v>58</v>
      </c>
      <c r="C24" s="76" t="s">
        <v>41</v>
      </c>
      <c r="D24" s="19">
        <v>0</v>
      </c>
      <c r="E24" s="57">
        <f ca="1">F23+1</f>
        <v>45859</v>
      </c>
      <c r="F24" s="57">
        <f ca="1">E24+42</f>
        <v>45901</v>
      </c>
      <c r="G24" s="10"/>
      <c r="H24" s="10">
        <f t="shared" ca="1" si="6"/>
        <v>43</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5">
      <c r="A25" s="36"/>
      <c r="B25" s="75" t="s">
        <v>59</v>
      </c>
      <c r="C25" s="76" t="s">
        <v>41</v>
      </c>
      <c r="D25" s="19">
        <v>0</v>
      </c>
      <c r="E25" s="57">
        <f ca="1">E23</f>
        <v>45844</v>
      </c>
      <c r="F25" s="57">
        <f ca="1">E25+28</f>
        <v>45872</v>
      </c>
      <c r="G25" s="10"/>
      <c r="H25" s="10">
        <f t="shared" ca="1" si="6"/>
        <v>29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5">
      <c r="A26" s="36" t="s">
        <v>11</v>
      </c>
      <c r="B26" s="20" t="s">
        <v>43</v>
      </c>
      <c r="C26" s="44"/>
      <c r="D26" s="21"/>
      <c r="E26" s="58"/>
      <c r="F26" s="59"/>
      <c r="G26" s="10"/>
      <c r="H26" s="10" t="str">
        <f t="shared" si="6"/>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5">
      <c r="A27" s="36"/>
      <c r="B27" s="77" t="s">
        <v>60</v>
      </c>
      <c r="C27" s="78" t="s">
        <v>41</v>
      </c>
      <c r="D27" s="22">
        <v>0</v>
      </c>
      <c r="E27" s="79">
        <v>45797</v>
      </c>
      <c r="F27" s="60">
        <f>E27+14</f>
        <v>45811</v>
      </c>
      <c r="G27" s="10"/>
      <c r="H27" s="10">
        <f t="shared" si="6"/>
        <v>15</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5">
      <c r="A28" s="36"/>
      <c r="B28" s="77" t="s">
        <v>61</v>
      </c>
      <c r="C28" s="78" t="s">
        <v>41</v>
      </c>
      <c r="D28" s="22">
        <v>0</v>
      </c>
      <c r="E28" s="60">
        <v>45816</v>
      </c>
      <c r="F28" s="60">
        <f t="shared" ref="F28" si="7">E28+14</f>
        <v>45830</v>
      </c>
      <c r="G28" s="10"/>
      <c r="H28" s="10">
        <f t="shared" si="6"/>
        <v>15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5">
      <c r="A29" s="36"/>
      <c r="B29" s="77" t="s">
        <v>62</v>
      </c>
      <c r="C29" s="78" t="s">
        <v>41</v>
      </c>
      <c r="D29" s="22">
        <v>0</v>
      </c>
      <c r="E29" s="60">
        <v>45806</v>
      </c>
      <c r="F29" s="60">
        <f>E29+7</f>
        <v>45813</v>
      </c>
      <c r="G29" s="10"/>
      <c r="H29" s="10">
        <f t="shared" si="6"/>
        <v>8</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thickBot="1" x14ac:dyDescent="0.35">
      <c r="A30" s="36"/>
      <c r="B30" s="77" t="s">
        <v>63</v>
      </c>
      <c r="C30" s="78" t="s">
        <v>41</v>
      </c>
      <c r="D30" s="22">
        <v>0</v>
      </c>
      <c r="E30" s="60">
        <v>45818</v>
      </c>
      <c r="F30" s="60">
        <f>E30+3</f>
        <v>45821</v>
      </c>
      <c r="G30" s="10"/>
      <c r="H30" s="10">
        <f t="shared" si="6"/>
        <v>4</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thickBot="1" x14ac:dyDescent="0.35">
      <c r="A31" s="36"/>
      <c r="B31" s="77" t="s">
        <v>64</v>
      </c>
      <c r="C31" s="78" t="s">
        <v>41</v>
      </c>
      <c r="D31" s="22">
        <v>0</v>
      </c>
      <c r="E31" s="60">
        <v>45830</v>
      </c>
      <c r="F31" s="60">
        <f>E31+2</f>
        <v>45832</v>
      </c>
      <c r="G31" s="10"/>
      <c r="H31" s="10">
        <f t="shared" si="6"/>
        <v>3</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thickBot="1" x14ac:dyDescent="0.35">
      <c r="A32" s="36" t="s">
        <v>12</v>
      </c>
      <c r="B32" s="20" t="s">
        <v>44</v>
      </c>
      <c r="C32" s="80" t="s">
        <v>41</v>
      </c>
      <c r="D32" s="21"/>
      <c r="E32" s="58"/>
      <c r="F32" s="59"/>
      <c r="G32" s="10"/>
      <c r="H32" s="10" t="str">
        <f t="shared" si="6"/>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customHeight="1" thickBot="1" x14ac:dyDescent="0.35">
      <c r="A33" s="37" t="s">
        <v>13</v>
      </c>
      <c r="B33" s="77" t="s">
        <v>65</v>
      </c>
      <c r="C33" s="78" t="s">
        <v>41</v>
      </c>
      <c r="D33" s="22">
        <v>0</v>
      </c>
      <c r="E33" s="60">
        <v>45833</v>
      </c>
      <c r="F33" s="60">
        <f>E33+3</f>
        <v>45836</v>
      </c>
      <c r="G33" s="70"/>
      <c r="H33" s="70">
        <f t="shared" si="6"/>
        <v>4</v>
      </c>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row>
    <row r="34" spans="1:64" ht="30" customHeight="1" thickBot="1" x14ac:dyDescent="0.35">
      <c r="B34" s="77" t="s">
        <v>66</v>
      </c>
      <c r="C34" s="78" t="s">
        <v>41</v>
      </c>
      <c r="D34" s="22">
        <v>0</v>
      </c>
      <c r="E34" s="60">
        <v>45837</v>
      </c>
      <c r="F34" s="60">
        <f>E34+7</f>
        <v>45844</v>
      </c>
      <c r="G34" s="10"/>
      <c r="H34" s="10">
        <f t="shared" si="6"/>
        <v>8</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ht="30" customHeight="1" thickBot="1" x14ac:dyDescent="0.35">
      <c r="B35" s="77" t="s">
        <v>67</v>
      </c>
      <c r="C35" s="78" t="s">
        <v>41</v>
      </c>
      <c r="D35" s="22">
        <v>0</v>
      </c>
      <c r="E35" s="60">
        <v>45845</v>
      </c>
      <c r="F35" s="60">
        <f>E35+2</f>
        <v>45847</v>
      </c>
      <c r="G35" s="10"/>
      <c r="H35" s="10">
        <f t="shared" si="6"/>
        <v>3</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ht="30" customHeight="1" thickBot="1" x14ac:dyDescent="0.35">
      <c r="B36" s="77" t="s">
        <v>68</v>
      </c>
      <c r="C36" s="78" t="s">
        <v>41</v>
      </c>
      <c r="D36" s="22">
        <v>0</v>
      </c>
      <c r="E36" s="60">
        <v>45848</v>
      </c>
      <c r="F36" s="60">
        <f t="shared" ref="F36" si="8">E36+3</f>
        <v>45851</v>
      </c>
      <c r="G36" s="10"/>
      <c r="H36" s="10">
        <f t="shared" si="6"/>
        <v>4</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row r="37" spans="1:64" ht="30" customHeight="1" thickBot="1" x14ac:dyDescent="0.35">
      <c r="B37" s="77" t="s">
        <v>69</v>
      </c>
      <c r="C37" s="78" t="s">
        <v>41</v>
      </c>
      <c r="D37" s="22">
        <v>0</v>
      </c>
      <c r="E37" s="60">
        <v>45851</v>
      </c>
      <c r="F37" s="60">
        <f>E37+1</f>
        <v>45852</v>
      </c>
      <c r="G37" s="70"/>
      <c r="H37" s="70">
        <f t="shared" si="6"/>
        <v>2</v>
      </c>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5" priority="40">
      <formula>AND(TODAY()&gt;=I$5,TODAY()&lt;J$5)</formula>
    </cfRule>
  </conditionalFormatting>
  <conditionalFormatting sqref="I7:BL33">
    <cfRule type="expression" dxfId="4" priority="34">
      <formula>AND(task_start&lt;=I$5,ROUNDDOWN((task_end-task_start+1)*task_progress,0)+task_start-1&gt;=I$5)</formula>
    </cfRule>
    <cfRule type="expression" dxfId="3" priority="35" stopIfTrue="1">
      <formula>AND(task_end&gt;=I$5,task_start&lt;J$5)</formula>
    </cfRule>
  </conditionalFormatting>
  <conditionalFormatting sqref="D8:D31">
    <cfRule type="dataBar" priority="5">
      <dataBar>
        <cfvo type="num" val="0"/>
        <cfvo type="num" val="1"/>
        <color theme="0" tint="-0.249977111117893"/>
      </dataBar>
      <extLst>
        <ext xmlns:x14="http://schemas.microsoft.com/office/spreadsheetml/2009/9/main" uri="{B025F937-C7B1-47D3-B67F-A62EFF666E3E}">
          <x14:id>{826C585D-7A5C-4FFE-9D82-9562551A40B8}</x14:id>
        </ext>
      </extLst>
    </cfRule>
  </conditionalFormatting>
  <conditionalFormatting sqref="D32:D37">
    <cfRule type="dataBar" priority="4">
      <dataBar>
        <cfvo type="num" val="0"/>
        <cfvo type="num" val="1"/>
        <color theme="0" tint="-0.249977111117893"/>
      </dataBar>
      <extLst>
        <ext xmlns:x14="http://schemas.microsoft.com/office/spreadsheetml/2009/9/main" uri="{B025F937-C7B1-47D3-B67F-A62EFF666E3E}">
          <x14:id>{9109B296-3D8A-4C23-A83C-E437A7255CC7}</x14:id>
        </ext>
      </extLst>
    </cfRule>
  </conditionalFormatting>
  <conditionalFormatting sqref="I34:BL37">
    <cfRule type="expression" dxfId="2" priority="3">
      <formula>AND(TODAY()&gt;=I$5,TODAY()&lt;J$5)</formula>
    </cfRule>
  </conditionalFormatting>
  <conditionalFormatting sqref="I34:BL3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hyperlinks>
    <hyperlink ref="I2" r:id="rId1"/>
    <hyperlink ref="I1" r:id="rId2"/>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 xmlns:xm="http://schemas.microsoft.com/office/excel/2006/main">
          <x14:cfRule type="dataBar" id="{826C585D-7A5C-4FFE-9D82-9562551A40B8}">
            <x14:dataBar minLength="0" maxLength="100" gradient="0">
              <x14:cfvo type="num">
                <xm:f>0</xm:f>
              </x14:cfvo>
              <x14:cfvo type="num">
                <xm:f>1</xm:f>
              </x14:cfvo>
              <x14:negativeFillColor rgb="FFFF0000"/>
              <x14:axisColor rgb="FF000000"/>
            </x14:dataBar>
          </x14:cfRule>
          <xm:sqref>D8:D31</xm:sqref>
        </x14:conditionalFormatting>
        <x14:conditionalFormatting xmlns:xm="http://schemas.microsoft.com/office/excel/2006/main">
          <x14:cfRule type="dataBar" id="{9109B296-3D8A-4C23-A83C-E437A7255CC7}">
            <x14:dataBar minLength="0" maxLength="100" gradient="0">
              <x14:cfvo type="num">
                <xm:f>0</xm:f>
              </x14:cfvo>
              <x14:cfvo type="num">
                <xm:f>1</xm:f>
              </x14:cfvo>
              <x14:negativeFillColor rgb="FFFF0000"/>
              <x14:axisColor rgb="FF000000"/>
            </x14:dataBar>
          </x14:cfRule>
          <xm:sqref>D32:D37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baseColWidth="10"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25</v>
      </c>
      <c r="B2" s="27"/>
    </row>
    <row r="3" spans="1:2" s="32" customFormat="1" ht="27" customHeight="1" x14ac:dyDescent="0.3">
      <c r="A3" s="48" t="s">
        <v>26</v>
      </c>
      <c r="B3" s="33"/>
    </row>
    <row r="4" spans="1:2" s="29" customFormat="1" ht="25.8" x14ac:dyDescent="0.5">
      <c r="A4" s="30" t="s">
        <v>27</v>
      </c>
    </row>
    <row r="5" spans="1:2" ht="74.099999999999994" customHeight="1" x14ac:dyDescent="0.3">
      <c r="A5" s="31" t="s">
        <v>28</v>
      </c>
    </row>
    <row r="6" spans="1:2" ht="26.25" customHeight="1" x14ac:dyDescent="0.3">
      <c r="A6" s="30" t="s">
        <v>29</v>
      </c>
    </row>
    <row r="7" spans="1:2" s="26" customFormat="1" ht="228" customHeight="1" x14ac:dyDescent="0.3">
      <c r="A7" s="35" t="s">
        <v>30</v>
      </c>
    </row>
    <row r="8" spans="1:2" s="29" customFormat="1" ht="25.8" x14ac:dyDescent="0.5">
      <c r="A8" s="30" t="s">
        <v>31</v>
      </c>
    </row>
    <row r="9" spans="1:2" ht="57.6" x14ac:dyDescent="0.3">
      <c r="A9" s="31" t="s">
        <v>32</v>
      </c>
    </row>
    <row r="10" spans="1:2" s="26" customFormat="1" ht="27.9" customHeight="1" x14ac:dyDescent="0.3">
      <c r="A10" s="34" t="s">
        <v>33</v>
      </c>
    </row>
    <row r="11" spans="1:2" s="29" customFormat="1" ht="25.8" x14ac:dyDescent="0.5">
      <c r="A11" s="30" t="s">
        <v>34</v>
      </c>
    </row>
    <row r="12" spans="1:2" ht="28.8" x14ac:dyDescent="0.3">
      <c r="A12" s="31" t="s">
        <v>35</v>
      </c>
    </row>
    <row r="13" spans="1:2" s="26" customFormat="1" ht="27.9" customHeight="1" x14ac:dyDescent="0.3">
      <c r="A13" s="34" t="s">
        <v>36</v>
      </c>
    </row>
    <row r="14" spans="1:2" s="29" customFormat="1" ht="25.8" x14ac:dyDescent="0.5">
      <c r="A14" s="30" t="s">
        <v>37</v>
      </c>
    </row>
    <row r="15" spans="1:2" ht="93.75" customHeight="1" x14ac:dyDescent="0.3">
      <c r="A15" s="31" t="s">
        <v>38</v>
      </c>
    </row>
    <row r="16" spans="1:2" ht="86.4" x14ac:dyDescent="0.3">
      <c r="A16" s="31" t="s">
        <v>39</v>
      </c>
    </row>
  </sheetData>
  <hyperlinks>
    <hyperlink ref="A13" r:id="rId1"/>
    <hyperlink ref="A10" r:id="rId2"/>
    <hyperlink ref="A3" r:id="rId3"/>
    <hyperlink ref="A2" r:id="rId4"/>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purl.org/dc/terms/"/>
    <ds:schemaRef ds:uri="http://schemas.microsoft.com/office/2006/metadata/properties"/>
    <ds:schemaRef ds:uri="71af3243-3dd4-4a8d-8c0d-dd76da1f02a5"/>
    <ds:schemaRef ds:uri="http://schemas.microsoft.com/sharepoint/v3"/>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230e9df3-be65-4c73-a93b-d1236ebd677e"/>
    <ds:schemaRef ds:uri="16c05727-aa75-4e4a-9b5f-8a80a1165891"/>
    <ds:schemaRef ds:uri="http://www.w3.org/XML/1998/namespac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2025-05-18T15:30:58Z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