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MUEL\Downloads\"/>
    </mc:Choice>
  </mc:AlternateContent>
  <xr:revisionPtr revIDLastSave="0" documentId="13_ncr:1_{A326CEFD-8627-4023-804F-9A1BEC4C284B}" xr6:coauthVersionLast="47" xr6:coauthVersionMax="47" xr10:uidLastSave="{00000000-0000-0000-0000-000000000000}"/>
  <bookViews>
    <workbookView xWindow="-108" yWindow="-108" windowWidth="23256" windowHeight="12456" activeTab="4" xr2:uid="{00000000-000D-0000-FFFF-FFFF00000000}"/>
  </bookViews>
  <sheets>
    <sheet name="Estimacion 6.2" sheetId="1" r:id="rId1"/>
    <sheet name="Estimación 6.3" sheetId="2" r:id="rId2"/>
    <sheet name="Hoja1" sheetId="5" state="hidden" r:id="rId3"/>
    <sheet name="Estimación 6.4" sheetId="3" r:id="rId4"/>
    <sheet name="Cálculo de defecto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3" l="1" a="1"/>
  <c r="D9" i="3" s="1"/>
  <c r="H44" i="4"/>
  <c r="C47" i="4"/>
  <c r="I11" i="4"/>
  <c r="I42" i="4"/>
  <c r="I43" i="4"/>
  <c r="I41" i="4"/>
  <c r="I40" i="4"/>
  <c r="I35" i="4"/>
  <c r="I36" i="4"/>
  <c r="I37" i="4"/>
  <c r="I38" i="4"/>
  <c r="I39" i="4"/>
  <c r="I34" i="4"/>
  <c r="I31" i="4"/>
  <c r="I32" i="4"/>
  <c r="I33" i="4"/>
  <c r="I30" i="4"/>
  <c r="I12" i="4"/>
  <c r="I13" i="4"/>
  <c r="I14" i="4"/>
  <c r="I15" i="4"/>
  <c r="I16" i="4"/>
  <c r="I17" i="4"/>
  <c r="I18" i="4"/>
  <c r="I19" i="4"/>
  <c r="I20" i="4"/>
  <c r="I21" i="4"/>
  <c r="I22" i="4"/>
  <c r="I23" i="4"/>
  <c r="I24" i="4"/>
  <c r="I25" i="4"/>
  <c r="I26" i="4"/>
  <c r="I27" i="4"/>
  <c r="I28" i="4"/>
  <c r="I29" i="4"/>
  <c r="G47" i="3"/>
  <c r="H47" i="3"/>
  <c r="I47" i="3"/>
  <c r="K47" i="3"/>
  <c r="F10" i="3"/>
  <c r="F47" i="3"/>
  <c r="K45" i="3"/>
  <c r="L45" i="3" s="1"/>
  <c r="K46" i="3"/>
  <c r="L37" i="3"/>
  <c r="L38" i="3"/>
  <c r="L39" i="3"/>
  <c r="L40" i="3"/>
  <c r="L41" i="3"/>
  <c r="L42" i="3"/>
  <c r="L44" i="3"/>
  <c r="L46" i="3"/>
  <c r="L36" i="3"/>
  <c r="J40" i="3"/>
  <c r="J41" i="3"/>
  <c r="J42" i="3"/>
  <c r="J44" i="3"/>
  <c r="J45" i="3"/>
  <c r="J46" i="3"/>
  <c r="I45" i="3"/>
  <c r="I46" i="3"/>
  <c r="I44" i="3"/>
  <c r="H45" i="3"/>
  <c r="H46" i="3"/>
  <c r="H44" i="3"/>
  <c r="F45" i="3"/>
  <c r="F46" i="3"/>
  <c r="D45" i="3"/>
  <c r="D46" i="3"/>
  <c r="K44" i="3"/>
  <c r="K37" i="3"/>
  <c r="K38" i="3"/>
  <c r="K39" i="3"/>
  <c r="K40" i="3"/>
  <c r="K41" i="3"/>
  <c r="K42" i="3"/>
  <c r="K36" i="3"/>
  <c r="K31" i="3"/>
  <c r="J31" i="3" s="1"/>
  <c r="K32" i="3"/>
  <c r="K33" i="3"/>
  <c r="K30" i="3"/>
  <c r="J30" i="3" s="1"/>
  <c r="K11" i="3"/>
  <c r="K12" i="3"/>
  <c r="J12" i="3" s="1"/>
  <c r="K13" i="3"/>
  <c r="L13" i="3" s="1"/>
  <c r="K14" i="3"/>
  <c r="J14" i="3" s="1"/>
  <c r="K15" i="3"/>
  <c r="L15" i="3" s="1"/>
  <c r="K16" i="3"/>
  <c r="L16" i="3" s="1"/>
  <c r="K17" i="3"/>
  <c r="J17" i="3" s="1"/>
  <c r="K18" i="3"/>
  <c r="L18" i="3" s="1"/>
  <c r="K19" i="3"/>
  <c r="J19" i="3" s="1"/>
  <c r="K20" i="3"/>
  <c r="J20" i="3" s="1"/>
  <c r="K21" i="3"/>
  <c r="J21" i="3" s="1"/>
  <c r="K22" i="3"/>
  <c r="J22" i="3" s="1"/>
  <c r="K23" i="3"/>
  <c r="J23" i="3" s="1"/>
  <c r="K24" i="3"/>
  <c r="J24" i="3" s="1"/>
  <c r="K25" i="3"/>
  <c r="J25" i="3" s="1"/>
  <c r="K26" i="3"/>
  <c r="L26" i="3" s="1"/>
  <c r="K27" i="3"/>
  <c r="L27" i="3" s="1"/>
  <c r="K28" i="3"/>
  <c r="K10" i="3"/>
  <c r="I42" i="3"/>
  <c r="I37" i="3"/>
  <c r="I38" i="3"/>
  <c r="I39" i="3"/>
  <c r="I40" i="3"/>
  <c r="I41" i="3"/>
  <c r="I36" i="3"/>
  <c r="H37" i="3"/>
  <c r="H38" i="3"/>
  <c r="H39" i="3"/>
  <c r="H40" i="3"/>
  <c r="H41" i="3"/>
  <c r="H42" i="3"/>
  <c r="H36" i="3"/>
  <c r="F37" i="3"/>
  <c r="F38" i="3"/>
  <c r="F39" i="3"/>
  <c r="F40" i="3"/>
  <c r="F41" i="3"/>
  <c r="F42" i="3"/>
  <c r="F36" i="3"/>
  <c r="F31" i="3"/>
  <c r="F32" i="3"/>
  <c r="F33" i="3"/>
  <c r="F30" i="3"/>
  <c r="F11" i="3"/>
  <c r="F12" i="3"/>
  <c r="F13" i="3"/>
  <c r="F14" i="3"/>
  <c r="F15" i="3"/>
  <c r="F16" i="3"/>
  <c r="F17" i="3"/>
  <c r="F18" i="3"/>
  <c r="F19" i="3"/>
  <c r="F20" i="3"/>
  <c r="F21" i="3"/>
  <c r="F22" i="3"/>
  <c r="F23" i="3"/>
  <c r="F24" i="3"/>
  <c r="F25" i="3"/>
  <c r="F26" i="3"/>
  <c r="F27" i="3"/>
  <c r="F28" i="3"/>
  <c r="D43" i="3"/>
  <c r="D44" i="3"/>
  <c r="D37" i="3"/>
  <c r="D38" i="3"/>
  <c r="D39" i="3"/>
  <c r="D40" i="3"/>
  <c r="D41" i="3"/>
  <c r="D42" i="3"/>
  <c r="D36" i="3"/>
  <c r="F44" i="3"/>
  <c r="I31" i="3"/>
  <c r="I32" i="3"/>
  <c r="I33" i="3"/>
  <c r="H31" i="3"/>
  <c r="H32" i="3"/>
  <c r="H33" i="3"/>
  <c r="D31" i="3"/>
  <c r="D32" i="3"/>
  <c r="D33" i="3"/>
  <c r="D34" i="3"/>
  <c r="D35" i="3"/>
  <c r="J32" i="3"/>
  <c r="J33" i="3"/>
  <c r="K35" i="3"/>
  <c r="J35" i="3" s="1"/>
  <c r="J36" i="3"/>
  <c r="J37" i="3"/>
  <c r="I30" i="3"/>
  <c r="I35" i="3"/>
  <c r="I11" i="3"/>
  <c r="I12" i="3"/>
  <c r="I13" i="3"/>
  <c r="I14" i="3"/>
  <c r="I15" i="3"/>
  <c r="I16" i="3"/>
  <c r="I17" i="3"/>
  <c r="I18" i="3"/>
  <c r="I19" i="3"/>
  <c r="I20" i="3"/>
  <c r="I21" i="3"/>
  <c r="I22" i="3"/>
  <c r="I23" i="3"/>
  <c r="I24" i="3"/>
  <c r="I25" i="3"/>
  <c r="I26" i="3"/>
  <c r="I27" i="3"/>
  <c r="I28" i="3"/>
  <c r="I10" i="3"/>
  <c r="J11" i="3"/>
  <c r="J10" i="3"/>
  <c r="H13" i="3"/>
  <c r="H14" i="3"/>
  <c r="H15" i="3"/>
  <c r="H16" i="3"/>
  <c r="H17" i="3"/>
  <c r="H21" i="3"/>
  <c r="H22" i="3"/>
  <c r="H23" i="3"/>
  <c r="H24" i="3"/>
  <c r="H25" i="3"/>
  <c r="H10" i="3"/>
  <c r="D11" i="3"/>
  <c r="D12" i="3"/>
  <c r="D13" i="3"/>
  <c r="D14" i="3"/>
  <c r="D15" i="3"/>
  <c r="D16" i="3"/>
  <c r="D17" i="3"/>
  <c r="D18" i="3"/>
  <c r="D19" i="3"/>
  <c r="D20" i="3"/>
  <c r="D21" i="3"/>
  <c r="D22" i="3"/>
  <c r="D23" i="3"/>
  <c r="D24" i="3"/>
  <c r="D25" i="3"/>
  <c r="D26" i="3"/>
  <c r="D27" i="3"/>
  <c r="D28" i="3"/>
  <c r="D29" i="3"/>
  <c r="D30" i="3"/>
  <c r="D10" i="3"/>
  <c r="D44" i="2"/>
  <c r="E44" i="2"/>
  <c r="F44" i="2"/>
  <c r="G44" i="2"/>
  <c r="H44" i="2"/>
  <c r="D45" i="2"/>
  <c r="E45" i="2"/>
  <c r="F45" i="2"/>
  <c r="G45" i="2"/>
  <c r="H45" i="2"/>
  <c r="E43" i="2"/>
  <c r="F43" i="2"/>
  <c r="G43" i="2"/>
  <c r="H43" i="2"/>
  <c r="D43" i="2"/>
  <c r="D36" i="2"/>
  <c r="E36" i="2"/>
  <c r="F36" i="2"/>
  <c r="G36" i="2"/>
  <c r="H36" i="2"/>
  <c r="D37" i="2"/>
  <c r="E37" i="2"/>
  <c r="F37" i="2"/>
  <c r="G37" i="2"/>
  <c r="H37" i="2"/>
  <c r="D38" i="2"/>
  <c r="E38" i="2"/>
  <c r="F38" i="2"/>
  <c r="G38" i="2"/>
  <c r="H38" i="2"/>
  <c r="D39" i="2"/>
  <c r="E39" i="2"/>
  <c r="F39" i="2"/>
  <c r="G39" i="2"/>
  <c r="H39" i="2"/>
  <c r="D40" i="2"/>
  <c r="E40" i="2"/>
  <c r="F40" i="2"/>
  <c r="G40" i="2"/>
  <c r="H40" i="2"/>
  <c r="D41" i="2"/>
  <c r="E41" i="2"/>
  <c r="F41" i="2"/>
  <c r="G41" i="2"/>
  <c r="H41" i="2"/>
  <c r="E35" i="2"/>
  <c r="F35" i="2"/>
  <c r="G35" i="2"/>
  <c r="H35" i="2"/>
  <c r="D35" i="2"/>
  <c r="D31" i="2"/>
  <c r="D32" i="2"/>
  <c r="D33" i="2"/>
  <c r="E31" i="2"/>
  <c r="E32" i="2"/>
  <c r="E33" i="2"/>
  <c r="F31" i="2"/>
  <c r="F32" i="2"/>
  <c r="F33" i="2"/>
  <c r="G31" i="2"/>
  <c r="G32" i="2"/>
  <c r="G33" i="2"/>
  <c r="H31" i="2"/>
  <c r="H32" i="2"/>
  <c r="H33" i="2"/>
  <c r="H30" i="2"/>
  <c r="H30" i="3" s="1"/>
  <c r="E30" i="2"/>
  <c r="F30" i="2"/>
  <c r="G30" i="2"/>
  <c r="D30" i="2"/>
  <c r="E50" i="1"/>
  <c r="F50" i="1"/>
  <c r="G48" i="1"/>
  <c r="G49" i="1"/>
  <c r="G47" i="1"/>
  <c r="G40" i="1"/>
  <c r="G41" i="1"/>
  <c r="G42" i="1"/>
  <c r="G43" i="1"/>
  <c r="G39" i="3" s="1"/>
  <c r="G44" i="1"/>
  <c r="G40" i="3" s="1"/>
  <c r="G45" i="1"/>
  <c r="G41" i="3" s="1"/>
  <c r="G39" i="1"/>
  <c r="H11" i="2"/>
  <c r="H11" i="3" s="1"/>
  <c r="H12" i="2"/>
  <c r="H12" i="3" s="1"/>
  <c r="H13" i="2"/>
  <c r="H14" i="2"/>
  <c r="H15" i="2"/>
  <c r="H16" i="2"/>
  <c r="H17" i="2"/>
  <c r="H18" i="2"/>
  <c r="H18" i="3" s="1"/>
  <c r="H19" i="2"/>
  <c r="H19" i="3" s="1"/>
  <c r="H20" i="2"/>
  <c r="H20" i="3" s="1"/>
  <c r="H21" i="2"/>
  <c r="H22" i="2"/>
  <c r="H23" i="2"/>
  <c r="H24" i="2"/>
  <c r="H25" i="2"/>
  <c r="H26" i="2"/>
  <c r="H26" i="3" s="1"/>
  <c r="H27" i="2"/>
  <c r="H27" i="3" s="1"/>
  <c r="H28" i="2"/>
  <c r="F11" i="2"/>
  <c r="F12" i="2"/>
  <c r="F13" i="2"/>
  <c r="F14" i="2"/>
  <c r="F15" i="2"/>
  <c r="F16" i="2"/>
  <c r="F17" i="2"/>
  <c r="F18" i="2"/>
  <c r="F19" i="2"/>
  <c r="F20" i="2"/>
  <c r="F21" i="2"/>
  <c r="F22" i="2"/>
  <c r="F23" i="2"/>
  <c r="F24" i="2"/>
  <c r="F25" i="2"/>
  <c r="F26" i="2"/>
  <c r="F27" i="2"/>
  <c r="F28" i="2"/>
  <c r="E11" i="2"/>
  <c r="E12" i="2"/>
  <c r="E13" i="2"/>
  <c r="E14" i="2"/>
  <c r="E15" i="2"/>
  <c r="E16" i="2"/>
  <c r="E17" i="2"/>
  <c r="E18" i="2"/>
  <c r="E19" i="2"/>
  <c r="E20" i="2"/>
  <c r="E21" i="2"/>
  <c r="E22" i="2"/>
  <c r="E23" i="2"/>
  <c r="E24" i="2"/>
  <c r="E25" i="2"/>
  <c r="E26" i="2"/>
  <c r="E27" i="2"/>
  <c r="E28" i="2"/>
  <c r="D11" i="2"/>
  <c r="D12" i="2"/>
  <c r="D13" i="2"/>
  <c r="D14" i="2"/>
  <c r="D15" i="2"/>
  <c r="D16" i="2"/>
  <c r="D17" i="2"/>
  <c r="D18" i="2"/>
  <c r="D19" i="2"/>
  <c r="D20" i="2"/>
  <c r="D21" i="2"/>
  <c r="D22" i="2"/>
  <c r="D23" i="2"/>
  <c r="D24" i="2"/>
  <c r="D25" i="2"/>
  <c r="D26" i="2"/>
  <c r="D27" i="2"/>
  <c r="D28" i="2"/>
  <c r="D29" i="2"/>
  <c r="D10" i="2"/>
  <c r="H10" i="2"/>
  <c r="F10" i="2"/>
  <c r="E10" i="2"/>
  <c r="G31" i="1"/>
  <c r="G27" i="2" s="1"/>
  <c r="G24" i="1"/>
  <c r="G20" i="2" s="1"/>
  <c r="G23" i="1"/>
  <c r="G19" i="2" s="1"/>
  <c r="G22" i="1"/>
  <c r="G18" i="2" s="1"/>
  <c r="G21" i="1"/>
  <c r="G17" i="2" s="1"/>
  <c r="G20" i="1"/>
  <c r="G16" i="2" s="1"/>
  <c r="G19" i="1"/>
  <c r="G15" i="2" s="1"/>
  <c r="G18" i="1"/>
  <c r="G14" i="2" s="1"/>
  <c r="G14" i="1"/>
  <c r="G10" i="2" s="1"/>
  <c r="G15" i="1"/>
  <c r="G11" i="2" s="1"/>
  <c r="G16" i="1"/>
  <c r="G12" i="2" s="1"/>
  <c r="G17" i="1"/>
  <c r="G13" i="2" s="1"/>
  <c r="G25" i="1"/>
  <c r="G21" i="2" s="1"/>
  <c r="G26" i="1"/>
  <c r="G22" i="2" s="1"/>
  <c r="I46" i="4"/>
  <c r="I45" i="4"/>
  <c r="E41" i="3"/>
  <c r="E40" i="3"/>
  <c r="E39" i="3"/>
  <c r="E38" i="3"/>
  <c r="E37" i="3"/>
  <c r="E36" i="3"/>
  <c r="H35" i="3"/>
  <c r="F35" i="3"/>
  <c r="E35" i="3"/>
  <c r="E32" i="3"/>
  <c r="E31" i="3"/>
  <c r="E30" i="3"/>
  <c r="E28" i="3"/>
  <c r="F51" i="1"/>
  <c r="E51" i="1"/>
  <c r="G38" i="1"/>
  <c r="G37" i="1"/>
  <c r="G37" i="3" s="1"/>
  <c r="G36" i="1"/>
  <c r="G35" i="1"/>
  <c r="G34" i="1"/>
  <c r="G32" i="1"/>
  <c r="G32" i="3" s="1"/>
  <c r="G30" i="1"/>
  <c r="G31" i="3" s="1"/>
  <c r="G29" i="1"/>
  <c r="G30" i="3" s="1"/>
  <c r="G28" i="1"/>
  <c r="G24" i="2" s="1"/>
  <c r="G27" i="1"/>
  <c r="G28" i="3" s="1"/>
  <c r="I44" i="4" l="1"/>
  <c r="H52" i="4" s="1"/>
  <c r="L12" i="3"/>
  <c r="L31" i="3"/>
  <c r="J28" i="3"/>
  <c r="L14" i="3"/>
  <c r="L28" i="3"/>
  <c r="L24" i="3"/>
  <c r="L23" i="3"/>
  <c r="L22" i="3"/>
  <c r="L32" i="3"/>
  <c r="J15" i="3"/>
  <c r="L30" i="3"/>
  <c r="J16" i="3"/>
  <c r="L11" i="3"/>
  <c r="J13" i="3"/>
  <c r="L17" i="3"/>
  <c r="J27" i="3"/>
  <c r="J39" i="3"/>
  <c r="L21" i="3"/>
  <c r="L19" i="3"/>
  <c r="L25" i="3"/>
  <c r="L33" i="3"/>
  <c r="J38" i="3"/>
  <c r="L20" i="3"/>
  <c r="L10" i="3"/>
  <c r="L35" i="3"/>
  <c r="H28" i="3"/>
  <c r="J26" i="3"/>
  <c r="J18" i="3"/>
  <c r="G28" i="2"/>
  <c r="G23" i="2"/>
  <c r="G26" i="2"/>
  <c r="G25" i="2"/>
  <c r="E46" i="2"/>
  <c r="G36" i="3"/>
  <c r="G38" i="3"/>
  <c r="G35" i="3"/>
  <c r="J47" i="3" l="1"/>
  <c r="H50" i="4"/>
  <c r="I57" i="4" s="1"/>
  <c r="L47" i="3"/>
  <c r="G46" i="2"/>
  <c r="D47" i="4"/>
  <c r="C52" i="4" s="1"/>
  <c r="D57"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<sst xmlns="http://schemas.openxmlformats.org/spreadsheetml/2006/main" count="162" uniqueCount="114">
  <si>
    <t>Tabla 6,2 Formato para estimar el tamaño del programa</t>
  </si>
  <si>
    <t>ESTUDIANTES</t>
  </si>
  <si>
    <t>Steven Achig</t>
  </si>
  <si>
    <t>PROFESOR</t>
  </si>
  <si>
    <t>FECHA</t>
  </si>
  <si>
    <t>Lisbeth Carvajal</t>
  </si>
  <si>
    <t>Alex Paguay</t>
  </si>
  <si>
    <t>CLASE</t>
  </si>
  <si>
    <t>Santiago Sañay</t>
  </si>
  <si>
    <t>Programa</t>
  </si>
  <si>
    <t>Tiempo de Desarrollo</t>
  </si>
  <si>
    <t>LOC</t>
  </si>
  <si>
    <t>Minutos/LOC</t>
  </si>
  <si>
    <t>Totales</t>
  </si>
  <si>
    <t>Medias</t>
  </si>
  <si>
    <t>Tabla 6,3 Rangos de tamaños de programas</t>
  </si>
  <si>
    <t xml:space="preserve">Funciones </t>
  </si>
  <si>
    <t>Estimado</t>
  </si>
  <si>
    <t>Funciones Anteriores</t>
  </si>
  <si>
    <t>Funciones Estimadas</t>
  </si>
  <si>
    <t>Mín.</t>
  </si>
  <si>
    <t>Media</t>
  </si>
  <si>
    <t>Máx.</t>
  </si>
  <si>
    <t xml:space="preserve">Estimado </t>
  </si>
  <si>
    <t>Tabla 15,1 Estimación de Defectos</t>
  </si>
  <si>
    <t>Jenny Ruiz</t>
  </si>
  <si>
    <t xml:space="preserve">Numero de programas </t>
  </si>
  <si>
    <t>Defectos (D)</t>
  </si>
  <si>
    <t>LOC(N)</t>
  </si>
  <si>
    <t xml:space="preserve">Total hasta la fecha </t>
  </si>
  <si>
    <t>Dd plan            =</t>
  </si>
  <si>
    <t>defectos/KLOC</t>
  </si>
  <si>
    <t>Diálogo emergente para notificaciones Android</t>
  </si>
  <si>
    <t>Formulario y conexión con Google Sheets</t>
  </si>
  <si>
    <t>Formulario agrícola con Google Sheets</t>
  </si>
  <si>
    <t>Formulario pecuario con Google Sheets</t>
  </si>
  <si>
    <t>Formulario profesional con Google Sheets</t>
  </si>
  <si>
    <t>Formulario de capacitación con Google Sheets</t>
  </si>
  <si>
    <t>Formulario de posibilidad de pasantes con Google Sheets</t>
  </si>
  <si>
    <t>Adaptador de RecyclerView para lista de elementos en Android</t>
  </si>
  <si>
    <t>Clase modelo para representar elementos en una lista RecyclerView en Android</t>
  </si>
  <si>
    <t>Login con autenticación usando Google Sheets</t>
  </si>
  <si>
    <t>Menú principal con navegación entre actividades</t>
  </si>
  <si>
    <t>Lista de notificaciones desde Google Sheets</t>
  </si>
  <si>
    <t>Gestión de actividades profesionales, postgrados y capacitaciones</t>
  </si>
  <si>
    <t>Formulario de capacitaciones con validaciones y conexión a Google Sheets</t>
  </si>
  <si>
    <t>Menú de actualización de datos con navegación a distintos formularios</t>
  </si>
  <si>
    <t>ACTIVIDADES</t>
  </si>
  <si>
    <t>Pantalla para actualizar contraseña con validaciones</t>
  </si>
  <si>
    <t>Adapter</t>
  </si>
  <si>
    <t>Utils</t>
  </si>
  <si>
    <t>Adaptador para mostrar lista de actividades profesionales</t>
  </si>
  <si>
    <t>Model</t>
  </si>
  <si>
    <t>Configura clientes Retrofit para Google Sheets</t>
  </si>
  <si>
    <t>Modelo para manejar notificaciones</t>
  </si>
  <si>
    <t>Manejo de tiempo de inactividad en la app</t>
  </si>
  <si>
    <t>Actividades</t>
  </si>
  <si>
    <t>Mostrar notificaciones</t>
  </si>
  <si>
    <t>Registrar datos</t>
  </si>
  <si>
    <t>Registrar actividad agrícola</t>
  </si>
  <si>
    <t>Registrar actividad pecuaria</t>
  </si>
  <si>
    <t>Registrar actividad profesional</t>
  </si>
  <si>
    <t>Registrar capacitación</t>
  </si>
  <si>
    <t>Registrar pasantes</t>
  </si>
  <si>
    <t>Adaptar lista</t>
  </si>
  <si>
    <t>Definir modelo</t>
  </si>
  <si>
    <t>Autenticar usuario</t>
  </si>
  <si>
    <t>Navegar entre actividades</t>
  </si>
  <si>
    <t>Mostrar lista de notificaciones</t>
  </si>
  <si>
    <t>Gestionar actividades</t>
  </si>
  <si>
    <t>Validar y registrar capacitaciones</t>
  </si>
  <si>
    <t>Actualizar datos</t>
  </si>
  <si>
    <t>Formulario de actualización de datos e integración con Google Maps</t>
  </si>
  <si>
    <t>Actualizar datos con ubicación</t>
  </si>
  <si>
    <t>Actualizar contraseña</t>
  </si>
  <si>
    <t>Muestra los detalles del usuario almacenados en Google Sheets</t>
  </si>
  <si>
    <t>Visualizar datos del usuario</t>
  </si>
  <si>
    <t>Adaptador para listar la formación académica</t>
  </si>
  <si>
    <t>Adaptar lista de formación</t>
  </si>
  <si>
    <t>Adaptador para notificaciones en Android</t>
  </si>
  <si>
    <t>Adaptar lista de notificaciones</t>
  </si>
  <si>
    <t>Adaptador para mostrar lista de personas</t>
  </si>
  <si>
    <t>Adaptar lista de personas</t>
  </si>
  <si>
    <t>Adaptar lista de actividades</t>
  </si>
  <si>
    <t>Modelo para datos de formación académica</t>
  </si>
  <si>
    <t>Modelo de formación académica</t>
  </si>
  <si>
    <t>Configurar cliente Retrofit</t>
  </si>
  <si>
    <t>Define llamadas a Google Sheets con Retrofit</t>
  </si>
  <si>
    <t>Definir llamadas a Google Sheets</t>
  </si>
  <si>
    <t>Modelo de notificaciones</t>
  </si>
  <si>
    <t>Modelo para representar personas</t>
  </si>
  <si>
    <t>Modelo de personas</t>
  </si>
  <si>
    <t>Modelo de persona con datos personales</t>
  </si>
  <si>
    <t>Modelo de datos personales</t>
  </si>
  <si>
    <t>Modelo de usuario con credenciales</t>
  </si>
  <si>
    <t>Modelo de usuario</t>
  </si>
  <si>
    <t>Manejo de inactividad</t>
  </si>
  <si>
    <t>Manejo de URLs y credenciales globales</t>
  </si>
  <si>
    <t>Manejo de configuración global</t>
  </si>
  <si>
    <t>Manejo de notificaciones push con Firebase</t>
  </si>
  <si>
    <t>Manejo de notificaciones push</t>
  </si>
  <si>
    <t>https://github.com/Santiago-Sanay/cucumber/blob/main/app/src/main/java/com/alex/ultim2/utils/FcmService.java</t>
  </si>
  <si>
    <t>Ing. Paul Diaz</t>
  </si>
  <si>
    <t>Dd plan (N)</t>
  </si>
  <si>
    <t>Los defectos totales se redujeron de 148 a 19, lo que indica una mejora significativa en la calidad del código.</t>
  </si>
  <si>
    <t>El número total de LOC aumentó de 3239 a 3692, lo que sugiere que el código creció pero con un mejor control de defectos.</t>
  </si>
  <si>
    <t>La densidad de defectos por KLOC disminuyó de 45.69 a 5.14, reflejando una optimización en la detección y corrección de errores.</t>
  </si>
  <si>
    <t>Para 3692 LOC, los defectos estimados serían 19., Esto indica que, aunque la cantidad de código creció, la tasa de defectos sigue siendo significativamente menor en comparación con el plan anterior que fue de 168,69</t>
  </si>
  <si>
    <t xml:space="preserve">Coclusiones </t>
  </si>
  <si>
    <t>Defectos Estimados Ddplan</t>
  </si>
  <si>
    <t>Defectos Estimados Ddplan (N)</t>
  </si>
  <si>
    <t>EL TAMAÑO DEL PRODUCTO DE SEGUIMIENTO A GRADUADOS IASA</t>
  </si>
  <si>
    <t>Cálculo de defectos de Seguimiento a Graduados IASA</t>
  </si>
  <si>
    <t>Paul Diaz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</si>
</sst>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0"/>
  </numFmts>
  <fonts count="19" x14ac:knownFonts="1">
    <font>
      <sz val="10"/>
      <color rgb="FF000000"/>
      <name val="Arial"/>
      <scheme val="minor"/>
    </font>
    <font>
      <sz val="10"/>
      <color theme="1"/>
      <name val="Arial"/>
      <family val="2"/>
    </font>
    <font>
      <b/>
      <sz val="10"/>
      <color theme="1"/>
      <name val="Arial"/>
      <family val="2"/>
    </font>
    <font>
      <sz val="10"/>
      <name val="Arial"/>
      <family val="2"/>
    </font>
    <font>
      <b/>
      <sz val="10"/>
      <color rgb="FF000000"/>
      <name val="Arial"/>
      <family val="2"/>
    </font>
    <font>
      <sz val="10"/>
      <color rgb="FF000000"/>
      <name val="Arial"/>
      <family val="2"/>
    </font>
    <font>
      <sz val="10"/>
      <color theme="1"/>
      <name val="Arial"/>
      <family val="2"/>
      <scheme val="minor"/>
    </font>
    <font>
      <u/>
      <sz val="10"/>
      <color theme="10"/>
      <name val="Arial"/>
      <family val="2"/>
      <scheme val="minor"/>
    </font>
    <font>
      <sz val="10"/>
      <color theme="1"/>
      <name val="Arial"/>
      <family val="2"/>
    </font>
    <font>
      <b/>
      <sz val="10"/>
      <color theme="1"/>
      <name val="Arial"/>
      <family val="2"/>
    </font>
    <font>
      <sz val="10"/>
      <color rgb="FF000000"/>
      <name val="Arial"/>
      <family val="2"/>
      <scheme val="minor"/>
    </font>
    <font>
      <b/>
      <sz val="10"/>
      <color rgb="FF000000"/>
      <name val="Arial"/>
      <family val="2"/>
      <scheme val="minor"/>
    </font>
    <font>
      <b/>
      <sz val="10"/>
      <color rgb="FF000000"/>
      <name val="Arial"/>
      <family val="2"/>
    </font>
    <font>
      <sz val="10"/>
      <color theme="0"/>
      <name val="Arial"/>
      <family val="2"/>
      <scheme val="minor"/>
    </font>
    <font>
      <sz val="10"/>
      <color theme="1"/>
      <name val="Arial"/>
      <family val="2"/>
      <scheme val="minor"/>
    </font>
    <font>
      <b/>
      <sz val="10"/>
      <color theme="0"/>
      <name val="Arial"/>
      <family val="2"/>
    </font>
    <font>
      <sz val="10"/>
      <color rgb="FF000000"/>
      <name val="Arial"/>
      <family val="2"/>
    </font>
    <font>
      <sz val="10"/>
      <name val="Arial"/>
      <family val="2"/>
    </font>
    <font>
      <b/>
      <sz val="10"/>
      <color theme="1"/>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6FA8DC"/>
        <bgColor rgb="FF6FA8DC"/>
      </patternFill>
    </fill>
    <fill>
      <patternFill patternType="solid">
        <fgColor rgb="FF4A86E8"/>
        <bgColor rgb="FF4A86E8"/>
      </patternFill>
    </fill>
    <fill>
      <patternFill patternType="solid">
        <fgColor theme="0"/>
        <bgColor rgb="FF6FA8DC"/>
      </patternFill>
    </fill>
    <fill>
      <patternFill patternType="solid">
        <fgColor theme="0"/>
        <bgColor rgb="FF4A86E8"/>
      </patternFill>
    </fill>
    <fill>
      <patternFill patternType="solid">
        <fgColor theme="4"/>
        <bgColor rgb="FF6FA8DC"/>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bgColor indexed="64"/>
      </patternFill>
    </fill>
    <fill>
      <patternFill patternType="solid">
        <fgColor theme="9" tint="0.79998168889431442"/>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7" fillId="0" borderId="0" applyNumberFormat="0" applyFill="0" applyBorder="0" applyAlignment="0" applyProtection="0"/>
  </cellStyleXfs>
  <cellXfs count="115">
    <xf numFmtId="0" fontId="0" fillId="0" borderId="0" xfId="0"/>
    <xf numFmtId="0" fontId="1" fillId="0" borderId="1" xfId="0" applyFont="1" applyBorder="1"/>
    <xf numFmtId="0" fontId="1" fillId="0" borderId="1" xfId="0" applyFont="1" applyBorder="1" applyAlignment="1">
      <alignment vertical="center"/>
    </xf>
    <xf numFmtId="0" fontId="4" fillId="2" borderId="1" xfId="0" applyFont="1" applyFill="1" applyBorder="1" applyAlignment="1">
      <alignment horizontal="center"/>
    </xf>
    <xf numFmtId="0" fontId="4" fillId="2" borderId="4" xfId="0" applyFont="1" applyFill="1" applyBorder="1" applyAlignment="1">
      <alignment horizontal="center"/>
    </xf>
    <xf numFmtId="0" fontId="2" fillId="0" borderId="1" xfId="0" applyFont="1" applyBorder="1"/>
    <xf numFmtId="0" fontId="1" fillId="0" borderId="1" xfId="0" applyFont="1" applyBorder="1" applyAlignment="1">
      <alignment horizontal="center"/>
    </xf>
    <xf numFmtId="165" fontId="1" fillId="0" borderId="1" xfId="0" applyNumberFormat="1" applyFont="1" applyBorder="1" applyAlignment="1">
      <alignment horizontal="center"/>
    </xf>
    <xf numFmtId="0" fontId="1" fillId="0" borderId="1" xfId="0" applyFont="1" applyBorder="1" applyAlignment="1">
      <alignment wrapText="1"/>
    </xf>
    <xf numFmtId="0" fontId="1" fillId="2" borderId="0" xfId="0" applyFont="1" applyFill="1"/>
    <xf numFmtId="0" fontId="1" fillId="2" borderId="1" xfId="0" applyFont="1" applyFill="1" applyBorder="1" applyAlignment="1">
      <alignment wrapText="1"/>
    </xf>
    <xf numFmtId="0" fontId="2" fillId="0" borderId="1" xfId="0" applyFont="1" applyBorder="1" applyAlignment="1">
      <alignment horizontal="center"/>
    </xf>
    <xf numFmtId="0" fontId="1" fillId="0" borderId="0" xfId="0" applyFont="1" applyAlignment="1">
      <alignment wrapText="1"/>
    </xf>
    <xf numFmtId="0" fontId="2" fillId="2" borderId="1" xfId="0" applyFont="1" applyFill="1" applyBorder="1" applyAlignment="1">
      <alignment wrapText="1"/>
    </xf>
    <xf numFmtId="0" fontId="6" fillId="0" borderId="1" xfId="0" applyFont="1" applyBorder="1"/>
    <xf numFmtId="0" fontId="6" fillId="0" borderId="1" xfId="0" applyFont="1" applyBorder="1" applyAlignment="1">
      <alignment horizontal="center"/>
    </xf>
    <xf numFmtId="0" fontId="6" fillId="0" borderId="0" xfId="0" applyFont="1" applyAlignment="1">
      <alignment horizontal="center"/>
    </xf>
    <xf numFmtId="0" fontId="6" fillId="0" borderId="0" xfId="0" applyFont="1"/>
    <xf numFmtId="0" fontId="6" fillId="0" borderId="0" xfId="0" applyFont="1" applyAlignment="1">
      <alignment wrapText="1"/>
    </xf>
    <xf numFmtId="2" fontId="6" fillId="0" borderId="0" xfId="0" applyNumberFormat="1" applyFont="1"/>
    <xf numFmtId="0" fontId="3" fillId="0" borderId="3" xfId="0" applyFont="1" applyBorder="1"/>
    <xf numFmtId="0" fontId="3" fillId="0" borderId="4" xfId="0" applyFont="1" applyBorder="1"/>
    <xf numFmtId="0" fontId="10" fillId="0" borderId="0" xfId="0" applyFont="1"/>
    <xf numFmtId="0" fontId="1" fillId="2" borderId="1" xfId="0" applyFont="1" applyFill="1" applyBorder="1"/>
    <xf numFmtId="0" fontId="3" fillId="0" borderId="3" xfId="0" applyFont="1" applyBorder="1" applyAlignment="1">
      <alignment horizontal="center"/>
    </xf>
    <xf numFmtId="0" fontId="13" fillId="0" borderId="0" xfId="0" applyFont="1"/>
    <xf numFmtId="0" fontId="14" fillId="0" borderId="0" xfId="0" applyFont="1"/>
    <xf numFmtId="0" fontId="1" fillId="0" borderId="7" xfId="0" applyFont="1" applyBorder="1" applyAlignment="1">
      <alignment horizontal="center"/>
    </xf>
    <xf numFmtId="0" fontId="3" fillId="0" borderId="8" xfId="0" applyFont="1" applyBorder="1"/>
    <xf numFmtId="0" fontId="5" fillId="2" borderId="8" xfId="0" applyFont="1" applyFill="1" applyBorder="1" applyAlignment="1">
      <alignment horizontal="center"/>
    </xf>
    <xf numFmtId="0" fontId="0" fillId="0" borderId="8" xfId="0" applyBorder="1"/>
    <xf numFmtId="0" fontId="5" fillId="2" borderId="8" xfId="0" applyFont="1" applyFill="1" applyBorder="1" applyAlignment="1">
      <alignment horizontal="center" vertical="center"/>
    </xf>
    <xf numFmtId="0" fontId="3" fillId="0" borderId="8" xfId="0" applyFont="1" applyBorder="1" applyAlignment="1">
      <alignment horizontal="center"/>
    </xf>
    <xf numFmtId="0" fontId="0" fillId="0" borderId="8" xfId="0" applyBorder="1" applyAlignment="1">
      <alignment horizontal="center"/>
    </xf>
    <xf numFmtId="0" fontId="4" fillId="2" borderId="1" xfId="0" applyFont="1" applyFill="1" applyBorder="1"/>
    <xf numFmtId="0" fontId="0" fillId="0" borderId="0" xfId="0" applyAlignment="1">
      <alignment horizontal="center"/>
    </xf>
    <xf numFmtId="0" fontId="2" fillId="0" borderId="7" xfId="0" applyFont="1" applyBorder="1" applyAlignment="1">
      <alignment horizontal="center"/>
    </xf>
    <xf numFmtId="0" fontId="16" fillId="6" borderId="8" xfId="0" applyFont="1" applyFill="1" applyBorder="1" applyAlignment="1">
      <alignment horizontal="center"/>
    </xf>
    <xf numFmtId="0" fontId="17" fillId="6" borderId="8" xfId="0" applyFont="1" applyFill="1" applyBorder="1" applyAlignment="1">
      <alignment horizontal="center"/>
    </xf>
    <xf numFmtId="0" fontId="5" fillId="2" borderId="8" xfId="0" applyFont="1" applyFill="1" applyBorder="1" applyAlignment="1">
      <alignment horizontal="left"/>
    </xf>
    <xf numFmtId="0" fontId="17" fillId="6" borderId="8" xfId="0" applyFont="1" applyFill="1" applyBorder="1" applyAlignment="1">
      <alignment horizontal="left"/>
    </xf>
    <xf numFmtId="0" fontId="16" fillId="6" borderId="8" xfId="0" applyFont="1" applyFill="1" applyBorder="1" applyAlignment="1">
      <alignment horizontal="left"/>
    </xf>
    <xf numFmtId="0" fontId="1" fillId="0" borderId="0" xfId="0" applyFont="1" applyAlignment="1">
      <alignment horizontal="left" wrapText="1"/>
    </xf>
    <xf numFmtId="0" fontId="0" fillId="0" borderId="0" xfId="0" applyAlignment="1">
      <alignment horizontal="left"/>
    </xf>
    <xf numFmtId="0" fontId="4" fillId="2" borderId="5" xfId="0" applyFont="1" applyFill="1" applyBorder="1" applyAlignment="1">
      <alignment horizontal="center"/>
    </xf>
    <xf numFmtId="0" fontId="2" fillId="2" borderId="5" xfId="0" applyFont="1" applyFill="1" applyBorder="1" applyAlignment="1">
      <alignment horizontal="center" wrapText="1"/>
    </xf>
    <xf numFmtId="0" fontId="4" fillId="3" borderId="8" xfId="0" applyFont="1" applyFill="1" applyBorder="1" applyAlignment="1">
      <alignment horizontal="center"/>
    </xf>
    <xf numFmtId="0" fontId="3" fillId="0" borderId="8" xfId="0" applyFont="1" applyBorder="1" applyAlignment="1">
      <alignment horizontal="left" wrapText="1"/>
    </xf>
    <xf numFmtId="0" fontId="3" fillId="0" borderId="8" xfId="0" applyFont="1" applyBorder="1" applyAlignment="1">
      <alignment horizontal="left"/>
    </xf>
    <xf numFmtId="0" fontId="4" fillId="2" borderId="1" xfId="0" applyFont="1" applyFill="1" applyBorder="1" applyAlignment="1">
      <alignment wrapText="1"/>
    </xf>
    <xf numFmtId="0" fontId="4" fillId="5" borderId="2" xfId="0" applyFont="1" applyFill="1" applyBorder="1"/>
    <xf numFmtId="0" fontId="5" fillId="2" borderId="1" xfId="0" applyFont="1" applyFill="1" applyBorder="1"/>
    <xf numFmtId="0" fontId="15" fillId="0" borderId="1" xfId="0" applyFont="1" applyBorder="1"/>
    <xf numFmtId="0" fontId="3" fillId="0" borderId="8" xfId="0" applyFont="1" applyBorder="1" applyAlignment="1">
      <alignment horizontal="center" vertical="center"/>
    </xf>
    <xf numFmtId="0" fontId="10" fillId="0" borderId="8" xfId="0" applyFont="1" applyBorder="1" applyAlignment="1">
      <alignment horizontal="center"/>
    </xf>
    <xf numFmtId="0" fontId="16" fillId="2" borderId="8" xfId="0" applyFont="1" applyFill="1" applyBorder="1" applyAlignment="1">
      <alignment horizontal="center"/>
    </xf>
    <xf numFmtId="0" fontId="8" fillId="5" borderId="8" xfId="0" applyFont="1" applyFill="1" applyBorder="1" applyAlignment="1">
      <alignment horizontal="center"/>
    </xf>
    <xf numFmtId="0" fontId="6" fillId="0" borderId="7" xfId="0" applyFont="1" applyBorder="1" applyAlignment="1">
      <alignment horizontal="center"/>
    </xf>
    <xf numFmtId="0" fontId="6" fillId="0" borderId="7" xfId="0" applyFont="1" applyBorder="1"/>
    <xf numFmtId="0" fontId="6" fillId="0" borderId="8" xfId="0" applyFont="1" applyBorder="1"/>
    <xf numFmtId="0" fontId="6" fillId="0" borderId="8" xfId="0" applyFont="1" applyBorder="1" applyAlignment="1">
      <alignment horizontal="center"/>
    </xf>
    <xf numFmtId="0" fontId="11" fillId="0" borderId="0" xfId="0" applyFont="1"/>
    <xf numFmtId="0" fontId="18" fillId="0" borderId="1" xfId="0" applyFont="1" applyBorder="1"/>
    <xf numFmtId="0" fontId="18" fillId="0" borderId="0" xfId="0" applyFont="1" applyAlignment="1">
      <alignment horizontal="left"/>
    </xf>
    <xf numFmtId="0" fontId="18" fillId="0" borderId="0" xfId="0" applyFont="1"/>
    <xf numFmtId="0" fontId="10" fillId="8" borderId="0" xfId="0" applyFont="1" applyFill="1"/>
    <xf numFmtId="0" fontId="0" fillId="8" borderId="0" xfId="0" applyFill="1"/>
    <xf numFmtId="0" fontId="18" fillId="8" borderId="1" xfId="0" applyFont="1" applyFill="1" applyBorder="1"/>
    <xf numFmtId="0" fontId="18" fillId="9" borderId="8" xfId="0" applyFont="1" applyFill="1" applyBorder="1"/>
    <xf numFmtId="0" fontId="12" fillId="4" borderId="8" xfId="0" applyFont="1" applyFill="1" applyBorder="1" applyAlignment="1">
      <alignment horizontal="center"/>
    </xf>
    <xf numFmtId="0" fontId="3" fillId="0" borderId="8" xfId="0" applyFont="1" applyBorder="1"/>
    <xf numFmtId="0" fontId="9" fillId="0" borderId="2" xfId="0" applyFont="1" applyBorder="1" applyAlignment="1">
      <alignment horizontal="center"/>
    </xf>
    <xf numFmtId="0" fontId="3" fillId="0" borderId="3" xfId="0" applyFont="1" applyBorder="1"/>
    <xf numFmtId="0" fontId="3" fillId="0" borderId="4" xfId="0" applyFont="1" applyBorder="1"/>
    <xf numFmtId="0" fontId="1" fillId="0" borderId="2" xfId="0" applyFont="1" applyBorder="1" applyAlignment="1">
      <alignment vertical="center"/>
    </xf>
    <xf numFmtId="0" fontId="2" fillId="0" borderId="5" xfId="0" applyFont="1" applyBorder="1" applyAlignment="1">
      <alignment horizontal="center" vertical="center"/>
    </xf>
    <xf numFmtId="0" fontId="3" fillId="0" borderId="6" xfId="0" applyFont="1" applyBorder="1" applyAlignment="1">
      <alignment horizontal="center"/>
    </xf>
    <xf numFmtId="0" fontId="3" fillId="0" borderId="7" xfId="0" applyFont="1" applyBorder="1" applyAlignment="1">
      <alignment horizontal="center"/>
    </xf>
    <xf numFmtId="0" fontId="2" fillId="0" borderId="5" xfId="0" applyFont="1" applyBorder="1" applyAlignment="1">
      <alignment vertical="center"/>
    </xf>
    <xf numFmtId="0" fontId="3" fillId="0" borderId="6" xfId="0" applyFont="1" applyBorder="1"/>
    <xf numFmtId="0" fontId="3" fillId="0" borderId="7" xfId="0" applyFont="1" applyBorder="1"/>
    <xf numFmtId="0" fontId="8" fillId="0" borderId="5" xfId="0" applyFont="1" applyBorder="1" applyAlignment="1">
      <alignment vertical="center"/>
    </xf>
    <xf numFmtId="164" fontId="1" fillId="0" borderId="5" xfId="0" applyNumberFormat="1" applyFont="1" applyBorder="1" applyAlignment="1">
      <alignment vertical="center"/>
    </xf>
    <xf numFmtId="0" fontId="1" fillId="0" borderId="5" xfId="0" applyFont="1" applyBorder="1" applyAlignment="1">
      <alignment vertical="center"/>
    </xf>
    <xf numFmtId="0" fontId="7" fillId="0" borderId="2" xfId="1" applyBorder="1" applyAlignment="1">
      <alignment horizontal="center" vertical="center"/>
    </xf>
    <xf numFmtId="0" fontId="12" fillId="3" borderId="17" xfId="0" applyFont="1" applyFill="1" applyBorder="1" applyAlignment="1">
      <alignment horizontal="center"/>
    </xf>
    <xf numFmtId="0" fontId="3" fillId="0" borderId="18" xfId="0" applyFont="1" applyBorder="1"/>
    <xf numFmtId="0" fontId="3" fillId="0" borderId="19" xfId="0" applyFont="1" applyBorder="1"/>
    <xf numFmtId="0" fontId="12" fillId="4" borderId="14" xfId="0" applyFont="1" applyFill="1" applyBorder="1" applyAlignment="1">
      <alignment horizontal="center"/>
    </xf>
    <xf numFmtId="0" fontId="12" fillId="4" borderId="15" xfId="0" applyFont="1" applyFill="1" applyBorder="1" applyAlignment="1">
      <alignment horizontal="center"/>
    </xf>
    <xf numFmtId="0" fontId="12" fillId="4" borderId="16" xfId="0" applyFont="1" applyFill="1" applyBorder="1" applyAlignment="1">
      <alignment horizontal="center"/>
    </xf>
    <xf numFmtId="0" fontId="12" fillId="4" borderId="11" xfId="0" applyFont="1" applyFill="1" applyBorder="1" applyAlignment="1">
      <alignment horizontal="center"/>
    </xf>
    <xf numFmtId="0" fontId="12" fillId="4" borderId="12" xfId="0" applyFont="1" applyFill="1" applyBorder="1" applyAlignment="1">
      <alignment horizontal="center"/>
    </xf>
    <xf numFmtId="0" fontId="12" fillId="4" borderId="13" xfId="0" applyFont="1" applyFill="1" applyBorder="1" applyAlignment="1">
      <alignment horizontal="center"/>
    </xf>
    <xf numFmtId="0" fontId="2" fillId="0" borderId="5" xfId="0" applyFont="1" applyBorder="1" applyAlignment="1">
      <alignment horizontal="left" vertical="center"/>
    </xf>
    <xf numFmtId="0" fontId="3" fillId="0" borderId="7" xfId="0" applyFont="1" applyBorder="1" applyAlignment="1">
      <alignment horizontal="left"/>
    </xf>
    <xf numFmtId="164" fontId="1" fillId="0" borderId="5" xfId="0" applyNumberFormat="1" applyFont="1" applyBorder="1" applyAlignment="1">
      <alignment vertical="center" wrapText="1"/>
    </xf>
    <xf numFmtId="0" fontId="1" fillId="0" borderId="5" xfId="0" applyFont="1" applyBorder="1" applyAlignment="1">
      <alignment vertical="center" wrapText="1"/>
    </xf>
    <xf numFmtId="0" fontId="7" fillId="2" borderId="2" xfId="1" applyFill="1" applyBorder="1" applyAlignment="1">
      <alignment horizontal="center" vertical="center"/>
    </xf>
    <xf numFmtId="0" fontId="12" fillId="3" borderId="8" xfId="0" applyFont="1" applyFill="1" applyBorder="1" applyAlignment="1">
      <alignment horizontal="center"/>
    </xf>
    <xf numFmtId="0" fontId="3" fillId="0" borderId="8" xfId="0" applyFont="1" applyBorder="1" applyAlignment="1">
      <alignment horizontal="center"/>
    </xf>
    <xf numFmtId="0" fontId="4" fillId="7" borderId="2" xfId="0" applyFont="1" applyFill="1" applyBorder="1"/>
    <xf numFmtId="0" fontId="4" fillId="7" borderId="3" xfId="0" applyFont="1" applyFill="1" applyBorder="1"/>
    <xf numFmtId="0" fontId="4" fillId="7" borderId="4" xfId="0" applyFont="1" applyFill="1" applyBorder="1"/>
    <xf numFmtId="0" fontId="4" fillId="7" borderId="9" xfId="0" applyFont="1" applyFill="1" applyBorder="1"/>
    <xf numFmtId="0" fontId="4" fillId="7" borderId="0" xfId="0" applyFont="1" applyFill="1"/>
    <xf numFmtId="0" fontId="4" fillId="7" borderId="10" xfId="0" applyFont="1" applyFill="1" applyBorder="1"/>
    <xf numFmtId="0" fontId="10" fillId="8" borderId="0" xfId="0" applyFont="1" applyFill="1" applyAlignment="1">
      <alignment horizontal="left" wrapText="1"/>
    </xf>
    <xf numFmtId="0" fontId="4" fillId="7" borderId="2" xfId="0" applyFont="1" applyFill="1" applyBorder="1" applyAlignment="1">
      <alignment vertical="center"/>
    </xf>
    <xf numFmtId="0" fontId="3" fillId="10" borderId="3" xfId="0" applyFont="1" applyFill="1" applyBorder="1" applyAlignment="1">
      <alignment vertical="center"/>
    </xf>
    <xf numFmtId="0" fontId="3" fillId="10" borderId="4" xfId="0" applyFont="1" applyFill="1" applyBorder="1" applyAlignment="1">
      <alignment vertical="center"/>
    </xf>
    <xf numFmtId="0" fontId="6" fillId="0" borderId="0" xfId="0" applyFont="1" applyBorder="1" applyAlignment="1">
      <alignment horizontal="center" vertical="center"/>
    </xf>
    <xf numFmtId="0" fontId="7" fillId="0" borderId="9" xfId="1" applyBorder="1" applyAlignment="1">
      <alignment horizontal="center" vertical="center"/>
    </xf>
    <xf numFmtId="2" fontId="6" fillId="9" borderId="0" xfId="0" applyNumberFormat="1" applyFont="1" applyFill="1" applyAlignment="1">
      <alignment horizontal="left"/>
    </xf>
    <xf numFmtId="2" fontId="6" fillId="11" borderId="0" xfId="0" applyNumberFormat="1" applyFon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xdr:colOff>
      <xdr:row>0</xdr:row>
      <xdr:rowOff>1</xdr:rowOff>
    </xdr:from>
    <xdr:to>
      <xdr:col>9</xdr:col>
      <xdr:colOff>17930</xdr:colOff>
      <xdr:row>6</xdr:row>
      <xdr:rowOff>179294</xdr:rowOff>
    </xdr:to>
    <xdr:pic>
      <xdr:nvPicPr>
        <xdr:cNvPr id="2" name="Imagen 1">
          <a:extLst>
            <a:ext uri="{FF2B5EF4-FFF2-40B4-BE49-F238E27FC236}">
              <a16:creationId xmlns:a16="http://schemas.microsoft.com/office/drawing/2014/main" id="{80C5833B-B3F0-CEAB-C79C-1E5F2BBF1982}"/>
            </a:ext>
          </a:extLst>
        </xdr:cNvPr>
        <xdr:cNvPicPr>
          <a:picLocks noChangeAspect="1"/>
        </xdr:cNvPicPr>
      </xdr:nvPicPr>
      <xdr:blipFill>
        <a:blip xmlns:r="http://schemas.openxmlformats.org/officeDocument/2006/relationships" r:embed="rId1"/>
        <a:stretch>
          <a:fillRect/>
        </a:stretch>
      </xdr:blipFill>
      <xdr:spPr>
        <a:xfrm>
          <a:off x="869577" y="1"/>
          <a:ext cx="9197788" cy="13626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566057</xdr:colOff>
      <xdr:row>48</xdr:row>
      <xdr:rowOff>17366</xdr:rowOff>
    </xdr:from>
    <xdr:to>
      <xdr:col>3</xdr:col>
      <xdr:colOff>598713</xdr:colOff>
      <xdr:row>50</xdr:row>
      <xdr:rowOff>64071</xdr:rowOff>
    </xdr:to>
    <xdr:pic>
      <xdr:nvPicPr>
        <xdr:cNvPr id="2" name="Imagen 1">
          <a:extLst>
            <a:ext uri="{FF2B5EF4-FFF2-40B4-BE49-F238E27FC236}">
              <a16:creationId xmlns:a16="http://schemas.microsoft.com/office/drawing/2014/main" id="{CBC77B31-73DC-2A7F-29D3-CF6473ED855F}"/>
            </a:ext>
          </a:extLst>
        </xdr:cNvPr>
        <xdr:cNvPicPr>
          <a:picLocks noChangeAspect="1"/>
        </xdr:cNvPicPr>
      </xdr:nvPicPr>
      <xdr:blipFill>
        <a:blip xmlns:r="http://schemas.openxmlformats.org/officeDocument/2006/relationships" r:embed="rId1"/>
        <a:stretch>
          <a:fillRect/>
        </a:stretch>
      </xdr:blipFill>
      <xdr:spPr>
        <a:xfrm>
          <a:off x="1436914" y="8965423"/>
          <a:ext cx="2188028" cy="438591"/>
        </a:xfrm>
        <a:prstGeom prst="rect">
          <a:avLst/>
        </a:prstGeom>
      </xdr:spPr>
    </xdr:pic>
    <xdr:clientData/>
  </xdr:twoCellAnchor>
  <xdr:twoCellAnchor editAs="oneCell">
    <xdr:from>
      <xdr:col>6</xdr:col>
      <xdr:colOff>827315</xdr:colOff>
      <xdr:row>46</xdr:row>
      <xdr:rowOff>130629</xdr:rowOff>
    </xdr:from>
    <xdr:to>
      <xdr:col>8</xdr:col>
      <xdr:colOff>424543</xdr:colOff>
      <xdr:row>49</xdr:row>
      <xdr:rowOff>6429</xdr:rowOff>
    </xdr:to>
    <xdr:pic>
      <xdr:nvPicPr>
        <xdr:cNvPr id="4" name="Imagen 3">
          <a:extLst>
            <a:ext uri="{FF2B5EF4-FFF2-40B4-BE49-F238E27FC236}">
              <a16:creationId xmlns:a16="http://schemas.microsoft.com/office/drawing/2014/main" id="{CFE753CA-335C-427E-BFAC-438D8CFA2842}"/>
            </a:ext>
          </a:extLst>
        </xdr:cNvPr>
        <xdr:cNvPicPr>
          <a:picLocks noChangeAspect="1"/>
        </xdr:cNvPicPr>
      </xdr:nvPicPr>
      <xdr:blipFill>
        <a:blip xmlns:r="http://schemas.openxmlformats.org/officeDocument/2006/relationships" r:embed="rId1"/>
        <a:stretch>
          <a:fillRect/>
        </a:stretch>
      </xdr:blipFill>
      <xdr:spPr>
        <a:xfrm>
          <a:off x="6672944" y="8719458"/>
          <a:ext cx="2188028" cy="430971"/>
        </a:xfrm>
        <a:prstGeom prst="rect">
          <a:avLst/>
        </a:prstGeom>
      </xdr:spPr>
    </xdr:pic>
    <xdr:clientData/>
  </xdr:twoCellAnchor>
  <xdr:twoCellAnchor editAs="oneCell">
    <xdr:from>
      <xdr:col>1</xdr:col>
      <xdr:colOff>130629</xdr:colOff>
      <xdr:row>52</xdr:row>
      <xdr:rowOff>130629</xdr:rowOff>
    </xdr:from>
    <xdr:to>
      <xdr:col>3</xdr:col>
      <xdr:colOff>947057</xdr:colOff>
      <xdr:row>55</xdr:row>
      <xdr:rowOff>183153</xdr:rowOff>
    </xdr:to>
    <xdr:pic>
      <xdr:nvPicPr>
        <xdr:cNvPr id="6" name="Imagen 5">
          <a:extLst>
            <a:ext uri="{FF2B5EF4-FFF2-40B4-BE49-F238E27FC236}">
              <a16:creationId xmlns:a16="http://schemas.microsoft.com/office/drawing/2014/main" id="{928A5B3F-6454-8179-0FA2-5FC0505074AE}"/>
            </a:ext>
          </a:extLst>
        </xdr:cNvPr>
        <xdr:cNvPicPr>
          <a:picLocks noChangeAspect="1"/>
        </xdr:cNvPicPr>
      </xdr:nvPicPr>
      <xdr:blipFill>
        <a:blip xmlns:r="http://schemas.openxmlformats.org/officeDocument/2006/relationships" r:embed="rId2"/>
        <a:stretch>
          <a:fillRect/>
        </a:stretch>
      </xdr:blipFill>
      <xdr:spPr>
        <a:xfrm>
          <a:off x="1001486" y="9829800"/>
          <a:ext cx="2971800" cy="542382"/>
        </a:xfrm>
        <a:prstGeom prst="rect">
          <a:avLst/>
        </a:prstGeom>
      </xdr:spPr>
    </xdr:pic>
    <xdr:clientData/>
  </xdr:twoCellAnchor>
  <xdr:twoCellAnchor editAs="oneCell">
    <xdr:from>
      <xdr:col>6</xdr:col>
      <xdr:colOff>381000</xdr:colOff>
      <xdr:row>51</xdr:row>
      <xdr:rowOff>130629</xdr:rowOff>
    </xdr:from>
    <xdr:to>
      <xdr:col>8</xdr:col>
      <xdr:colOff>783772</xdr:colOff>
      <xdr:row>54</xdr:row>
      <xdr:rowOff>154471</xdr:rowOff>
    </xdr:to>
    <xdr:pic>
      <xdr:nvPicPr>
        <xdr:cNvPr id="7" name="Imagen 6">
          <a:extLst>
            <a:ext uri="{FF2B5EF4-FFF2-40B4-BE49-F238E27FC236}">
              <a16:creationId xmlns:a16="http://schemas.microsoft.com/office/drawing/2014/main" id="{4E0D0F03-DF91-6C70-19A9-B560235AE566}"/>
            </a:ext>
          </a:extLst>
        </xdr:cNvPr>
        <xdr:cNvPicPr>
          <a:picLocks noChangeAspect="1"/>
        </xdr:cNvPicPr>
      </xdr:nvPicPr>
      <xdr:blipFill>
        <a:blip xmlns:r="http://schemas.openxmlformats.org/officeDocument/2006/relationships" r:embed="rId2"/>
        <a:stretch>
          <a:fillRect/>
        </a:stretch>
      </xdr:blipFill>
      <xdr:spPr>
        <a:xfrm>
          <a:off x="6226629" y="9633858"/>
          <a:ext cx="2993572" cy="54635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antiago-Sanay/cucumber/blob/main/app/src/main/java/com/alex/ultim2/utils/FcmService.jav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antiago-Sanay/cucumber/blob/main/app/src/main/java/com/alex/ultim2/utils/FcmService.java"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Santiago-Sanay/cucumber/blob/main/app/src/main/java/com/alex/ultim2/utils/FcmService.java"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github.com/Santiago-Sanay/cucumber/blob/main/app/src/main/java/com/alex/ultim2/utils/FcmServic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22"/>
  <sheetViews>
    <sheetView topLeftCell="C6" workbookViewId="0">
      <selection activeCell="E14" sqref="E14:G32"/>
    </sheetView>
  </sheetViews>
  <sheetFormatPr baseColWidth="10" defaultColWidth="12.6640625" defaultRowHeight="15" customHeight="1" x14ac:dyDescent="0.25"/>
  <cols>
    <col min="1" max="2" width="12.6640625" hidden="1" customWidth="1"/>
    <col min="3" max="3" width="12.6640625" customWidth="1"/>
    <col min="4" max="4" width="13.88671875" style="35" customWidth="1"/>
    <col min="5" max="5" width="26" customWidth="1"/>
    <col min="6" max="6" width="19.44140625" customWidth="1"/>
    <col min="7" max="7" width="21" customWidth="1"/>
    <col min="8" max="8" width="32.33203125" customWidth="1"/>
  </cols>
  <sheetData>
    <row r="1" spans="4:9" ht="15.75" customHeight="1" x14ac:dyDescent="0.25"/>
    <row r="2" spans="4:9" ht="15.75" customHeight="1" x14ac:dyDescent="0.25">
      <c r="D2" s="6"/>
      <c r="E2" s="71" t="s">
        <v>111</v>
      </c>
      <c r="F2" s="72"/>
      <c r="G2" s="72"/>
      <c r="H2" s="73"/>
      <c r="I2" s="1"/>
    </row>
    <row r="3" spans="4:9" ht="15.75" customHeight="1" x14ac:dyDescent="0.25">
      <c r="D3" s="74" t="s">
        <v>0</v>
      </c>
      <c r="E3" s="72"/>
      <c r="F3" s="72"/>
      <c r="G3" s="72"/>
      <c r="H3" s="72"/>
      <c r="I3" s="73"/>
    </row>
    <row r="4" spans="4:9" ht="15.75" customHeight="1" x14ac:dyDescent="0.25">
      <c r="D4" s="75" t="s">
        <v>1</v>
      </c>
      <c r="E4" s="2" t="s">
        <v>2</v>
      </c>
      <c r="F4" s="78" t="s">
        <v>3</v>
      </c>
      <c r="G4" s="81" t="s">
        <v>102</v>
      </c>
      <c r="H4" s="78" t="s">
        <v>4</v>
      </c>
      <c r="I4" s="82">
        <v>45691</v>
      </c>
    </row>
    <row r="5" spans="4:9" ht="15.75" customHeight="1" x14ac:dyDescent="0.25">
      <c r="D5" s="76"/>
      <c r="E5" s="2" t="s">
        <v>5</v>
      </c>
      <c r="F5" s="79"/>
      <c r="G5" s="79"/>
      <c r="H5" s="80"/>
      <c r="I5" s="80"/>
    </row>
    <row r="6" spans="4:9" ht="15.75" customHeight="1" x14ac:dyDescent="0.25">
      <c r="D6" s="76"/>
      <c r="E6" s="2" t="s">
        <v>6</v>
      </c>
      <c r="F6" s="79"/>
      <c r="G6" s="79"/>
      <c r="H6" s="78" t="s">
        <v>7</v>
      </c>
      <c r="I6" s="83"/>
    </row>
    <row r="7" spans="4:9" ht="15.75" customHeight="1" x14ac:dyDescent="0.25">
      <c r="D7" s="77"/>
      <c r="E7" s="2" t="s">
        <v>8</v>
      </c>
      <c r="F7" s="80"/>
      <c r="G7" s="80"/>
      <c r="H7" s="80"/>
      <c r="I7" s="80"/>
    </row>
    <row r="8" spans="4:9" ht="15.75" customHeight="1" x14ac:dyDescent="0.25">
      <c r="D8" s="84" t="s">
        <v>101</v>
      </c>
      <c r="E8" s="72"/>
      <c r="F8" s="72"/>
      <c r="G8" s="72"/>
      <c r="H8" s="72"/>
      <c r="I8" s="73"/>
    </row>
    <row r="9" spans="4:9" ht="15.75" customHeight="1" x14ac:dyDescent="0.25"/>
    <row r="10" spans="4:9" ht="15.75" customHeight="1" x14ac:dyDescent="0.25"/>
    <row r="11" spans="4:9" ht="15.75" customHeight="1" x14ac:dyDescent="0.25"/>
    <row r="12" spans="4:9" ht="15.75" customHeight="1" x14ac:dyDescent="0.25">
      <c r="D12" s="3" t="s">
        <v>9</v>
      </c>
      <c r="E12" s="4" t="s">
        <v>10</v>
      </c>
      <c r="F12" s="4" t="s">
        <v>11</v>
      </c>
      <c r="G12" s="4" t="s">
        <v>12</v>
      </c>
      <c r="H12" s="3"/>
    </row>
    <row r="13" spans="4:9" ht="15.75" customHeight="1" x14ac:dyDescent="0.25">
      <c r="D13" s="85" t="s">
        <v>47</v>
      </c>
      <c r="E13" s="86"/>
      <c r="F13" s="86"/>
      <c r="G13" s="87"/>
    </row>
    <row r="14" spans="4:9" ht="15.75" customHeight="1" x14ac:dyDescent="0.25">
      <c r="D14" s="56">
        <v>1</v>
      </c>
      <c r="E14" s="53">
        <v>65</v>
      </c>
      <c r="F14" s="53">
        <v>30</v>
      </c>
      <c r="G14" s="29">
        <f t="shared" ref="G14:G26" si="0">E14/F14</f>
        <v>2.1666666666666665</v>
      </c>
      <c r="H14" s="25" t="s">
        <v>32</v>
      </c>
      <c r="I14" s="25" t="s">
        <v>57</v>
      </c>
    </row>
    <row r="15" spans="4:9" ht="15.75" customHeight="1" x14ac:dyDescent="0.25">
      <c r="D15" s="56">
        <v>2</v>
      </c>
      <c r="E15" s="53">
        <v>75</v>
      </c>
      <c r="F15" s="53">
        <v>270</v>
      </c>
      <c r="G15" s="29">
        <f t="shared" si="0"/>
        <v>0.27777777777777779</v>
      </c>
      <c r="H15" s="25" t="s">
        <v>33</v>
      </c>
      <c r="I15" s="25" t="s">
        <v>58</v>
      </c>
    </row>
    <row r="16" spans="4:9" ht="15.75" customHeight="1" x14ac:dyDescent="0.25">
      <c r="D16" s="56">
        <v>3</v>
      </c>
      <c r="E16" s="53">
        <v>60</v>
      </c>
      <c r="F16" s="53">
        <v>250</v>
      </c>
      <c r="G16" s="29">
        <f t="shared" si="0"/>
        <v>0.24</v>
      </c>
      <c r="H16" s="25" t="s">
        <v>34</v>
      </c>
      <c r="I16" s="25" t="s">
        <v>59</v>
      </c>
    </row>
    <row r="17" spans="4:9" ht="15.75" customHeight="1" x14ac:dyDescent="0.25">
      <c r="D17" s="56">
        <v>4</v>
      </c>
      <c r="E17" s="53">
        <v>45</v>
      </c>
      <c r="F17" s="53">
        <v>280</v>
      </c>
      <c r="G17" s="29">
        <f t="shared" si="0"/>
        <v>0.16071428571428573</v>
      </c>
      <c r="H17" s="25" t="s">
        <v>35</v>
      </c>
      <c r="I17" s="25" t="s">
        <v>60</v>
      </c>
    </row>
    <row r="18" spans="4:9" ht="15.75" customHeight="1" x14ac:dyDescent="0.25">
      <c r="D18" s="56">
        <v>5</v>
      </c>
      <c r="E18" s="53">
        <v>60</v>
      </c>
      <c r="F18" s="53">
        <v>270</v>
      </c>
      <c r="G18" s="29">
        <f t="shared" si="0"/>
        <v>0.22222222222222221</v>
      </c>
      <c r="H18" s="25" t="s">
        <v>36</v>
      </c>
      <c r="I18" s="25" t="s">
        <v>61</v>
      </c>
    </row>
    <row r="19" spans="4:9" ht="15.75" customHeight="1" x14ac:dyDescent="0.25">
      <c r="D19" s="56">
        <v>6</v>
      </c>
      <c r="E19" s="53">
        <v>140</v>
      </c>
      <c r="F19" s="53">
        <v>260</v>
      </c>
      <c r="G19" s="29">
        <f t="shared" si="0"/>
        <v>0.53846153846153844</v>
      </c>
      <c r="H19" s="25" t="s">
        <v>37</v>
      </c>
      <c r="I19" s="25" t="s">
        <v>62</v>
      </c>
    </row>
    <row r="20" spans="4:9" ht="15.75" customHeight="1" x14ac:dyDescent="0.25">
      <c r="D20" s="56">
        <v>7</v>
      </c>
      <c r="E20" s="53">
        <v>110</v>
      </c>
      <c r="F20" s="53">
        <v>260</v>
      </c>
      <c r="G20" s="29">
        <f t="shared" si="0"/>
        <v>0.42307692307692307</v>
      </c>
      <c r="H20" s="25" t="s">
        <v>37</v>
      </c>
      <c r="I20" s="25" t="s">
        <v>62</v>
      </c>
    </row>
    <row r="21" spans="4:9" ht="15.75" customHeight="1" x14ac:dyDescent="0.25">
      <c r="D21" s="56">
        <v>8</v>
      </c>
      <c r="E21" s="53">
        <v>55</v>
      </c>
      <c r="F21" s="53">
        <v>220</v>
      </c>
      <c r="G21" s="29">
        <f t="shared" si="0"/>
        <v>0.25</v>
      </c>
      <c r="H21" s="25" t="s">
        <v>38</v>
      </c>
      <c r="I21" s="25" t="s">
        <v>63</v>
      </c>
    </row>
    <row r="22" spans="4:9" ht="15.75" customHeight="1" x14ac:dyDescent="0.25">
      <c r="D22" s="56">
        <v>9</v>
      </c>
      <c r="E22" s="53">
        <v>60</v>
      </c>
      <c r="F22" s="53">
        <v>50</v>
      </c>
      <c r="G22" s="29">
        <f t="shared" si="0"/>
        <v>1.2</v>
      </c>
      <c r="H22" s="25" t="s">
        <v>39</v>
      </c>
      <c r="I22" s="25" t="s">
        <v>64</v>
      </c>
    </row>
    <row r="23" spans="4:9" ht="15.75" customHeight="1" x14ac:dyDescent="0.25">
      <c r="D23" s="56">
        <v>10</v>
      </c>
      <c r="E23" s="53">
        <v>60</v>
      </c>
      <c r="F23" s="53">
        <v>30</v>
      </c>
      <c r="G23" s="29">
        <f t="shared" si="0"/>
        <v>2</v>
      </c>
      <c r="H23" s="25" t="s">
        <v>40</v>
      </c>
      <c r="I23" s="25" t="s">
        <v>65</v>
      </c>
    </row>
    <row r="24" spans="4:9" ht="15.75" customHeight="1" x14ac:dyDescent="0.25">
      <c r="D24" s="56">
        <v>11</v>
      </c>
      <c r="E24" s="53">
        <v>75</v>
      </c>
      <c r="F24" s="53">
        <v>100</v>
      </c>
      <c r="G24" s="29">
        <f t="shared" si="0"/>
        <v>0.75</v>
      </c>
      <c r="H24" s="25" t="s">
        <v>41</v>
      </c>
      <c r="I24" s="25" t="s">
        <v>66</v>
      </c>
    </row>
    <row r="25" spans="4:9" ht="15.75" customHeight="1" x14ac:dyDescent="0.25">
      <c r="D25" s="56">
        <v>12</v>
      </c>
      <c r="E25" s="53">
        <v>120</v>
      </c>
      <c r="F25" s="53">
        <v>60</v>
      </c>
      <c r="G25" s="29">
        <f t="shared" si="0"/>
        <v>2</v>
      </c>
      <c r="H25" s="25" t="s">
        <v>42</v>
      </c>
      <c r="I25" s="25" t="s">
        <v>67</v>
      </c>
    </row>
    <row r="26" spans="4:9" ht="15.75" customHeight="1" x14ac:dyDescent="0.25">
      <c r="D26" s="56">
        <v>13</v>
      </c>
      <c r="E26" s="53">
        <v>90</v>
      </c>
      <c r="F26" s="53">
        <v>80</v>
      </c>
      <c r="G26" s="29">
        <f t="shared" si="0"/>
        <v>1.125</v>
      </c>
      <c r="H26" s="25" t="s">
        <v>43</v>
      </c>
      <c r="I26" s="25" t="s">
        <v>68</v>
      </c>
    </row>
    <row r="27" spans="4:9" ht="15.75" customHeight="1" x14ac:dyDescent="0.25">
      <c r="D27" s="56">
        <v>14</v>
      </c>
      <c r="E27" s="31">
        <v>170</v>
      </c>
      <c r="F27" s="31">
        <v>300</v>
      </c>
      <c r="G27" s="29">
        <f t="shared" ref="G27:G32" si="1">E27/F27</f>
        <v>0.56666666666666665</v>
      </c>
      <c r="H27" s="25" t="s">
        <v>44</v>
      </c>
      <c r="I27" s="25" t="s">
        <v>69</v>
      </c>
    </row>
    <row r="28" spans="4:9" ht="15.75" customHeight="1" x14ac:dyDescent="0.25">
      <c r="D28" s="56">
        <v>15</v>
      </c>
      <c r="E28" s="31">
        <v>90</v>
      </c>
      <c r="F28" s="31">
        <v>250</v>
      </c>
      <c r="G28" s="29">
        <f t="shared" si="1"/>
        <v>0.36</v>
      </c>
      <c r="H28" s="25" t="s">
        <v>45</v>
      </c>
      <c r="I28" s="25" t="s">
        <v>70</v>
      </c>
    </row>
    <row r="29" spans="4:9" ht="15.75" customHeight="1" x14ac:dyDescent="0.25">
      <c r="D29" s="56">
        <v>16</v>
      </c>
      <c r="E29" s="31">
        <v>90</v>
      </c>
      <c r="F29" s="31">
        <v>100</v>
      </c>
      <c r="G29" s="29">
        <f t="shared" si="1"/>
        <v>0.9</v>
      </c>
      <c r="H29" s="25" t="s">
        <v>46</v>
      </c>
      <c r="I29" s="25" t="s">
        <v>71</v>
      </c>
    </row>
    <row r="30" spans="4:9" ht="15.75" customHeight="1" x14ac:dyDescent="0.25">
      <c r="D30" s="56">
        <v>17</v>
      </c>
      <c r="E30" s="31">
        <v>180</v>
      </c>
      <c r="F30" s="31">
        <v>200</v>
      </c>
      <c r="G30" s="29">
        <f t="shared" si="1"/>
        <v>0.9</v>
      </c>
      <c r="H30" s="25" t="s">
        <v>72</v>
      </c>
      <c r="I30" s="25" t="s">
        <v>73</v>
      </c>
    </row>
    <row r="31" spans="4:9" ht="15.75" customHeight="1" x14ac:dyDescent="0.25">
      <c r="D31" s="56">
        <v>18</v>
      </c>
      <c r="E31" s="31">
        <v>75</v>
      </c>
      <c r="F31" s="31">
        <v>105</v>
      </c>
      <c r="G31" s="29">
        <f t="shared" si="1"/>
        <v>0.7142857142857143</v>
      </c>
      <c r="H31" s="25" t="s">
        <v>48</v>
      </c>
      <c r="I31" s="25" t="s">
        <v>74</v>
      </c>
    </row>
    <row r="32" spans="4:9" ht="15.75" customHeight="1" x14ac:dyDescent="0.25">
      <c r="D32" s="56">
        <v>19</v>
      </c>
      <c r="E32" s="31">
        <v>175</v>
      </c>
      <c r="F32" s="31">
        <v>150</v>
      </c>
      <c r="G32" s="29">
        <f t="shared" si="1"/>
        <v>1.1666666666666667</v>
      </c>
      <c r="H32" s="25" t="s">
        <v>75</v>
      </c>
      <c r="I32" s="25" t="s">
        <v>76</v>
      </c>
    </row>
    <row r="33" spans="4:9" ht="15.75" customHeight="1" x14ac:dyDescent="0.25">
      <c r="D33" s="69" t="s">
        <v>49</v>
      </c>
      <c r="E33" s="70"/>
      <c r="F33" s="70"/>
      <c r="G33" s="70"/>
      <c r="H33" s="25"/>
      <c r="I33" s="25"/>
    </row>
    <row r="34" spans="4:9" ht="15.75" customHeight="1" x14ac:dyDescent="0.25">
      <c r="D34" s="29">
        <v>20</v>
      </c>
      <c r="E34" s="29">
        <v>120</v>
      </c>
      <c r="F34" s="29">
        <v>64</v>
      </c>
      <c r="G34" s="29">
        <f t="shared" ref="G34:G45" si="2">E34/F34</f>
        <v>1.875</v>
      </c>
      <c r="H34" s="25" t="s">
        <v>77</v>
      </c>
      <c r="I34" s="25" t="s">
        <v>78</v>
      </c>
    </row>
    <row r="35" spans="4:9" ht="15.75" customHeight="1" x14ac:dyDescent="0.25">
      <c r="D35" s="29">
        <v>21</v>
      </c>
      <c r="E35" s="29">
        <v>50</v>
      </c>
      <c r="F35" s="29">
        <v>39</v>
      </c>
      <c r="G35" s="29">
        <f t="shared" si="2"/>
        <v>1.2820512820512822</v>
      </c>
      <c r="H35" s="25" t="s">
        <v>79</v>
      </c>
      <c r="I35" s="25" t="s">
        <v>80</v>
      </c>
    </row>
    <row r="36" spans="4:9" ht="15.75" customHeight="1" x14ac:dyDescent="0.25">
      <c r="D36" s="29">
        <v>22</v>
      </c>
      <c r="E36" s="29">
        <v>45</v>
      </c>
      <c r="F36" s="29">
        <v>38</v>
      </c>
      <c r="G36" s="29">
        <f t="shared" si="2"/>
        <v>1.1842105263157894</v>
      </c>
      <c r="H36" s="25" t="s">
        <v>81</v>
      </c>
      <c r="I36" s="25" t="s">
        <v>82</v>
      </c>
    </row>
    <row r="37" spans="4:9" ht="15.75" customHeight="1" x14ac:dyDescent="0.25">
      <c r="D37" s="29">
        <v>23</v>
      </c>
      <c r="E37" s="29">
        <v>50</v>
      </c>
      <c r="F37" s="29">
        <v>33</v>
      </c>
      <c r="G37" s="29">
        <f t="shared" si="2"/>
        <v>1.5151515151515151</v>
      </c>
      <c r="H37" s="25" t="s">
        <v>51</v>
      </c>
      <c r="I37" s="25" t="s">
        <v>83</v>
      </c>
    </row>
    <row r="38" spans="4:9" ht="15.75" customHeight="1" x14ac:dyDescent="0.25">
      <c r="D38" s="69" t="s">
        <v>52</v>
      </c>
      <c r="E38" s="70">
        <v>45</v>
      </c>
      <c r="F38" s="70">
        <v>28</v>
      </c>
      <c r="G38" s="70">
        <f t="shared" si="2"/>
        <v>1.6071428571428572</v>
      </c>
      <c r="H38" s="25"/>
      <c r="I38" s="25"/>
    </row>
    <row r="39" spans="4:9" ht="15.75" customHeight="1" x14ac:dyDescent="0.25">
      <c r="D39" s="38">
        <v>24</v>
      </c>
      <c r="E39" s="32">
        <v>15</v>
      </c>
      <c r="F39" s="32">
        <v>18</v>
      </c>
      <c r="G39" s="32">
        <f t="shared" si="2"/>
        <v>0.83333333333333337</v>
      </c>
      <c r="H39" s="25" t="s">
        <v>84</v>
      </c>
      <c r="I39" s="25" t="s">
        <v>85</v>
      </c>
    </row>
    <row r="40" spans="4:9" ht="15.75" customHeight="1" x14ac:dyDescent="0.25">
      <c r="D40" s="38">
        <v>25</v>
      </c>
      <c r="E40" s="32">
        <v>25</v>
      </c>
      <c r="F40" s="32">
        <v>23</v>
      </c>
      <c r="G40" s="32">
        <f t="shared" si="2"/>
        <v>1.0869565217391304</v>
      </c>
      <c r="H40" s="25" t="s">
        <v>53</v>
      </c>
      <c r="I40" s="25" t="s">
        <v>86</v>
      </c>
    </row>
    <row r="41" spans="4:9" ht="15.75" customHeight="1" x14ac:dyDescent="0.25">
      <c r="D41" s="38">
        <v>26</v>
      </c>
      <c r="E41" s="32">
        <v>15</v>
      </c>
      <c r="F41" s="32">
        <v>9</v>
      </c>
      <c r="G41" s="32">
        <f t="shared" si="2"/>
        <v>1.6666666666666667</v>
      </c>
      <c r="H41" s="25" t="s">
        <v>87</v>
      </c>
      <c r="I41" s="25" t="s">
        <v>88</v>
      </c>
    </row>
    <row r="42" spans="4:9" ht="15.75" customHeight="1" x14ac:dyDescent="0.25">
      <c r="D42" s="38">
        <v>27</v>
      </c>
      <c r="E42" s="32">
        <v>15</v>
      </c>
      <c r="F42" s="32">
        <v>11</v>
      </c>
      <c r="G42" s="32">
        <f t="shared" si="2"/>
        <v>1.3636363636363635</v>
      </c>
      <c r="H42" s="25" t="s">
        <v>54</v>
      </c>
      <c r="I42" s="25" t="s">
        <v>89</v>
      </c>
    </row>
    <row r="43" spans="4:9" ht="15.75" customHeight="1" x14ac:dyDescent="0.25">
      <c r="D43" s="55">
        <v>28</v>
      </c>
      <c r="E43" s="29">
        <v>15</v>
      </c>
      <c r="F43" s="29">
        <v>17</v>
      </c>
      <c r="G43" s="32">
        <f t="shared" si="2"/>
        <v>0.88235294117647056</v>
      </c>
      <c r="H43" s="25" t="s">
        <v>90</v>
      </c>
      <c r="I43" s="25" t="s">
        <v>91</v>
      </c>
    </row>
    <row r="44" spans="4:9" ht="15.75" customHeight="1" x14ac:dyDescent="0.25">
      <c r="D44" s="29">
        <v>29</v>
      </c>
      <c r="E44" s="29">
        <v>15</v>
      </c>
      <c r="F44" s="29">
        <v>56</v>
      </c>
      <c r="G44" s="32">
        <f t="shared" si="2"/>
        <v>0.26785714285714285</v>
      </c>
      <c r="H44" s="25" t="s">
        <v>92</v>
      </c>
      <c r="I44" s="25" t="s">
        <v>93</v>
      </c>
    </row>
    <row r="45" spans="4:9" ht="15.75" customHeight="1" x14ac:dyDescent="0.25">
      <c r="D45" s="29">
        <v>30</v>
      </c>
      <c r="E45" s="29">
        <v>10</v>
      </c>
      <c r="F45" s="29">
        <v>14</v>
      </c>
      <c r="G45" s="32">
        <f t="shared" si="2"/>
        <v>0.7142857142857143</v>
      </c>
      <c r="H45" s="25" t="s">
        <v>94</v>
      </c>
      <c r="I45" s="25" t="s">
        <v>95</v>
      </c>
    </row>
    <row r="46" spans="4:9" ht="15.75" customHeight="1" x14ac:dyDescent="0.25">
      <c r="D46" s="69" t="s">
        <v>50</v>
      </c>
      <c r="E46" s="70"/>
      <c r="F46" s="70"/>
      <c r="G46" s="70"/>
      <c r="H46" s="25"/>
      <c r="I46" s="25"/>
    </row>
    <row r="47" spans="4:9" ht="15.75" customHeight="1" x14ac:dyDescent="0.25">
      <c r="D47" s="37">
        <v>31</v>
      </c>
      <c r="E47" s="32">
        <v>30</v>
      </c>
      <c r="F47" s="32">
        <v>20</v>
      </c>
      <c r="G47" s="28">
        <f>E47/F47</f>
        <v>1.5</v>
      </c>
      <c r="H47" s="25" t="s">
        <v>55</v>
      </c>
      <c r="I47" s="25" t="s">
        <v>96</v>
      </c>
    </row>
    <row r="48" spans="4:9" ht="15.75" customHeight="1" x14ac:dyDescent="0.25">
      <c r="D48" s="37">
        <v>32</v>
      </c>
      <c r="E48" s="32">
        <v>25</v>
      </c>
      <c r="F48" s="32">
        <v>40</v>
      </c>
      <c r="G48" s="28">
        <f t="shared" ref="G48:G49" si="3">E48/F48</f>
        <v>0.625</v>
      </c>
      <c r="H48" s="25" t="s">
        <v>97</v>
      </c>
      <c r="I48" s="25" t="s">
        <v>98</v>
      </c>
    </row>
    <row r="49" spans="4:9" ht="15.75" customHeight="1" x14ac:dyDescent="0.25">
      <c r="D49" s="54">
        <v>33</v>
      </c>
      <c r="E49" s="33">
        <v>20</v>
      </c>
      <c r="F49" s="33">
        <v>45</v>
      </c>
      <c r="G49" s="28">
        <f t="shared" si="3"/>
        <v>0.44444444444444442</v>
      </c>
      <c r="H49" s="25" t="s">
        <v>99</v>
      </c>
      <c r="I49" s="25" t="s">
        <v>100</v>
      </c>
    </row>
    <row r="50" spans="4:9" ht="15.75" customHeight="1" x14ac:dyDescent="0.25">
      <c r="D50" s="36" t="s">
        <v>13</v>
      </c>
      <c r="E50" s="27">
        <f>SUM(E14:E32)+SUM(E34:E45)+SUM(E47:E49)</f>
        <v>2290</v>
      </c>
      <c r="F50" s="27">
        <f>(SUM(F14:F32)+SUM(F34:F45))+SUM(F47:F49)</f>
        <v>3720</v>
      </c>
      <c r="G50" s="27"/>
    </row>
    <row r="51" spans="4:9" ht="15.75" customHeight="1" x14ac:dyDescent="0.25">
      <c r="D51" s="11" t="s">
        <v>14</v>
      </c>
      <c r="E51" s="7">
        <f>AVERAGE(E27:E32,E34:E45)</f>
        <v>66.666666666666671</v>
      </c>
      <c r="F51" s="7">
        <f>AVERAGE(F27:F32,F34:F45)</f>
        <v>80.833333333333329</v>
      </c>
      <c r="G51" s="7"/>
    </row>
    <row r="52" spans="4:9" ht="15.75" customHeight="1" x14ac:dyDescent="0.25"/>
    <row r="53" spans="4:9" ht="15.75" customHeight="1" x14ac:dyDescent="0.25"/>
    <row r="54" spans="4:9" ht="15.75" customHeight="1" x14ac:dyDescent="0.25"/>
    <row r="55" spans="4:9" ht="15.75" customHeight="1" x14ac:dyDescent="0.25"/>
    <row r="56" spans="4:9" ht="15.75" customHeight="1" x14ac:dyDescent="0.25"/>
    <row r="57" spans="4:9" ht="15.75" customHeight="1" x14ac:dyDescent="0.25"/>
    <row r="58" spans="4:9" ht="15.75" customHeight="1" x14ac:dyDescent="0.25"/>
    <row r="59" spans="4:9" ht="15.75" customHeight="1" x14ac:dyDescent="0.25"/>
    <row r="60" spans="4:9" ht="15.75" customHeight="1" x14ac:dyDescent="0.25"/>
    <row r="61" spans="4:9" ht="15.75" customHeight="1" x14ac:dyDescent="0.25"/>
    <row r="62" spans="4:9" ht="15.75" customHeight="1" x14ac:dyDescent="0.25"/>
    <row r="63" spans="4:9" ht="15.75" customHeight="1" x14ac:dyDescent="0.25"/>
    <row r="64" spans="4: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sheetData>
  <mergeCells count="14">
    <mergeCell ref="D38:G38"/>
    <mergeCell ref="D46:G46"/>
    <mergeCell ref="E2:H2"/>
    <mergeCell ref="D3:I3"/>
    <mergeCell ref="D4:D7"/>
    <mergeCell ref="F4:F7"/>
    <mergeCell ref="G4:G7"/>
    <mergeCell ref="H4:H5"/>
    <mergeCell ref="I4:I5"/>
    <mergeCell ref="H6:H7"/>
    <mergeCell ref="I6:I7"/>
    <mergeCell ref="D8:I8"/>
    <mergeCell ref="D13:G13"/>
    <mergeCell ref="D33:G33"/>
  </mergeCells>
  <hyperlinks>
    <hyperlink ref="D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22"/>
  <sheetViews>
    <sheetView topLeftCell="C1" workbookViewId="0">
      <selection activeCell="D7" sqref="D7:I7"/>
    </sheetView>
  </sheetViews>
  <sheetFormatPr baseColWidth="10" defaultColWidth="12.6640625" defaultRowHeight="15" customHeight="1" x14ac:dyDescent="0.25"/>
  <cols>
    <col min="1" max="2" width="12.6640625" hidden="1" customWidth="1"/>
    <col min="3" max="3" width="12.6640625" customWidth="1"/>
    <col min="4" max="4" width="14.6640625" customWidth="1"/>
    <col min="5" max="5" width="20" customWidth="1"/>
    <col min="6" max="6" width="16" customWidth="1"/>
    <col min="7" max="7" width="15.88671875" customWidth="1"/>
    <col min="8" max="8" width="81.77734375" style="43" customWidth="1"/>
  </cols>
  <sheetData>
    <row r="1" spans="3:9" ht="15.75" customHeight="1" x14ac:dyDescent="0.25">
      <c r="D1" s="1"/>
      <c r="E1" s="71" t="s">
        <v>111</v>
      </c>
      <c r="F1" s="72"/>
      <c r="G1" s="72"/>
      <c r="H1" s="73"/>
      <c r="I1" s="8"/>
    </row>
    <row r="2" spans="3:9" ht="15.75" customHeight="1" x14ac:dyDescent="0.25">
      <c r="D2" s="74" t="s">
        <v>15</v>
      </c>
      <c r="E2" s="72"/>
      <c r="F2" s="72"/>
      <c r="G2" s="72"/>
      <c r="H2" s="72"/>
      <c r="I2" s="73"/>
    </row>
    <row r="3" spans="3:9" ht="15.75" customHeight="1" x14ac:dyDescent="0.25">
      <c r="D3" s="78" t="s">
        <v>1</v>
      </c>
      <c r="E3" s="2" t="s">
        <v>2</v>
      </c>
      <c r="F3" s="78" t="s">
        <v>3</v>
      </c>
      <c r="G3" s="83" t="s">
        <v>113</v>
      </c>
      <c r="H3" s="94" t="s">
        <v>4</v>
      </c>
      <c r="I3" s="96">
        <v>45691</v>
      </c>
    </row>
    <row r="4" spans="3:9" ht="15.75" customHeight="1" x14ac:dyDescent="0.25">
      <c r="D4" s="79"/>
      <c r="E4" s="2" t="s">
        <v>5</v>
      </c>
      <c r="F4" s="79"/>
      <c r="G4" s="79"/>
      <c r="H4" s="95"/>
      <c r="I4" s="80"/>
    </row>
    <row r="5" spans="3:9" ht="15.75" customHeight="1" x14ac:dyDescent="0.25">
      <c r="D5" s="79"/>
      <c r="E5" s="2" t="s">
        <v>6</v>
      </c>
      <c r="F5" s="79"/>
      <c r="G5" s="79"/>
      <c r="H5" s="94" t="s">
        <v>7</v>
      </c>
      <c r="I5" s="97"/>
    </row>
    <row r="6" spans="3:9" ht="15.75" customHeight="1" x14ac:dyDescent="0.25">
      <c r="D6" s="80"/>
      <c r="E6" s="2" t="s">
        <v>8</v>
      </c>
      <c r="F6" s="80"/>
      <c r="G6" s="80"/>
      <c r="H6" s="95"/>
      <c r="I6" s="80"/>
    </row>
    <row r="7" spans="3:9" ht="15.75" customHeight="1" x14ac:dyDescent="0.25">
      <c r="D7" s="98" t="s">
        <v>101</v>
      </c>
      <c r="E7" s="72"/>
      <c r="F7" s="72"/>
      <c r="G7" s="72"/>
      <c r="H7" s="72"/>
      <c r="I7" s="73"/>
    </row>
    <row r="8" spans="3:9" ht="15.75" customHeight="1" x14ac:dyDescent="0.25">
      <c r="C8" s="9"/>
      <c r="D8" s="44" t="s">
        <v>9</v>
      </c>
      <c r="E8" s="44" t="s">
        <v>10</v>
      </c>
      <c r="F8" s="44" t="s">
        <v>11</v>
      </c>
      <c r="G8" s="44" t="s">
        <v>12</v>
      </c>
      <c r="H8" s="45" t="s">
        <v>16</v>
      </c>
    </row>
    <row r="9" spans="3:9" ht="15.75" customHeight="1" x14ac:dyDescent="0.25">
      <c r="D9" s="99" t="s">
        <v>56</v>
      </c>
      <c r="E9" s="100"/>
      <c r="F9" s="100"/>
      <c r="G9" s="100"/>
      <c r="H9" s="100"/>
    </row>
    <row r="10" spans="3:9" ht="15.75" customHeight="1" x14ac:dyDescent="0.25">
      <c r="D10" s="46">
        <f>'Estimacion 6.2'!D14</f>
        <v>1</v>
      </c>
      <c r="E10" s="32">
        <f>'Estimacion 6.2'!E14</f>
        <v>65</v>
      </c>
      <c r="F10" s="32">
        <f>'Estimacion 6.2'!F14</f>
        <v>30</v>
      </c>
      <c r="G10" s="32">
        <f>'Estimacion 6.2'!G14</f>
        <v>2.1666666666666665</v>
      </c>
      <c r="H10" s="47" t="str">
        <f>'Estimacion 6.2'!H14</f>
        <v>Diálogo emergente para notificaciones Android</v>
      </c>
    </row>
    <row r="11" spans="3:9" ht="15.75" customHeight="1" x14ac:dyDescent="0.25">
      <c r="D11" s="46">
        <f>'Estimacion 6.2'!D15</f>
        <v>2</v>
      </c>
      <c r="E11" s="32">
        <f>'Estimacion 6.2'!E15</f>
        <v>75</v>
      </c>
      <c r="F11" s="32">
        <f>'Estimacion 6.2'!F15</f>
        <v>270</v>
      </c>
      <c r="G11" s="32">
        <f>'Estimacion 6.2'!G15</f>
        <v>0.27777777777777779</v>
      </c>
      <c r="H11" s="47" t="str">
        <f>'Estimacion 6.2'!H15</f>
        <v>Formulario y conexión con Google Sheets</v>
      </c>
    </row>
    <row r="12" spans="3:9" ht="15.75" customHeight="1" x14ac:dyDescent="0.25">
      <c r="D12" s="46">
        <f>'Estimacion 6.2'!D16</f>
        <v>3</v>
      </c>
      <c r="E12" s="32">
        <f>'Estimacion 6.2'!E16</f>
        <v>60</v>
      </c>
      <c r="F12" s="32">
        <f>'Estimacion 6.2'!F16</f>
        <v>250</v>
      </c>
      <c r="G12" s="32">
        <f>'Estimacion 6.2'!G16</f>
        <v>0.24</v>
      </c>
      <c r="H12" s="47" t="str">
        <f>'Estimacion 6.2'!H16</f>
        <v>Formulario agrícola con Google Sheets</v>
      </c>
    </row>
    <row r="13" spans="3:9" ht="15.75" customHeight="1" x14ac:dyDescent="0.25">
      <c r="D13" s="46">
        <f>'Estimacion 6.2'!D17</f>
        <v>4</v>
      </c>
      <c r="E13" s="32">
        <f>'Estimacion 6.2'!E17</f>
        <v>45</v>
      </c>
      <c r="F13" s="32">
        <f>'Estimacion 6.2'!F17</f>
        <v>280</v>
      </c>
      <c r="G13" s="32">
        <f>'Estimacion 6.2'!G17</f>
        <v>0.16071428571428573</v>
      </c>
      <c r="H13" s="47" t="str">
        <f>'Estimacion 6.2'!H17</f>
        <v>Formulario pecuario con Google Sheets</v>
      </c>
    </row>
    <row r="14" spans="3:9" ht="15.75" customHeight="1" x14ac:dyDescent="0.25">
      <c r="D14" s="46">
        <f>'Estimacion 6.2'!D18</f>
        <v>5</v>
      </c>
      <c r="E14" s="32">
        <f>'Estimacion 6.2'!E18</f>
        <v>60</v>
      </c>
      <c r="F14" s="32">
        <f>'Estimacion 6.2'!F18</f>
        <v>270</v>
      </c>
      <c r="G14" s="32">
        <f>'Estimacion 6.2'!G18</f>
        <v>0.22222222222222221</v>
      </c>
      <c r="H14" s="47" t="str">
        <f>'Estimacion 6.2'!H18</f>
        <v>Formulario profesional con Google Sheets</v>
      </c>
    </row>
    <row r="15" spans="3:9" ht="15.75" customHeight="1" x14ac:dyDescent="0.25">
      <c r="D15" s="46">
        <f>'Estimacion 6.2'!D19</f>
        <v>6</v>
      </c>
      <c r="E15" s="32">
        <f>'Estimacion 6.2'!E19</f>
        <v>140</v>
      </c>
      <c r="F15" s="32">
        <f>'Estimacion 6.2'!F19</f>
        <v>260</v>
      </c>
      <c r="G15" s="32">
        <f>'Estimacion 6.2'!G19</f>
        <v>0.53846153846153844</v>
      </c>
      <c r="H15" s="47" t="str">
        <f>'Estimacion 6.2'!H19</f>
        <v>Formulario de capacitación con Google Sheets</v>
      </c>
    </row>
    <row r="16" spans="3:9" ht="15.75" customHeight="1" x14ac:dyDescent="0.25">
      <c r="D16" s="46">
        <f>'Estimacion 6.2'!D20</f>
        <v>7</v>
      </c>
      <c r="E16" s="32">
        <f>'Estimacion 6.2'!E20</f>
        <v>110</v>
      </c>
      <c r="F16" s="32">
        <f>'Estimacion 6.2'!F20</f>
        <v>260</v>
      </c>
      <c r="G16" s="32">
        <f>'Estimacion 6.2'!G20</f>
        <v>0.42307692307692307</v>
      </c>
      <c r="H16" s="47" t="str">
        <f>'Estimacion 6.2'!H20</f>
        <v>Formulario de capacitación con Google Sheets</v>
      </c>
    </row>
    <row r="17" spans="4:8" ht="15.75" customHeight="1" x14ac:dyDescent="0.25">
      <c r="D17" s="46">
        <f>'Estimacion 6.2'!D21</f>
        <v>8</v>
      </c>
      <c r="E17" s="32">
        <f>'Estimacion 6.2'!E21</f>
        <v>55</v>
      </c>
      <c r="F17" s="32">
        <f>'Estimacion 6.2'!F21</f>
        <v>220</v>
      </c>
      <c r="G17" s="32">
        <f>'Estimacion 6.2'!G21</f>
        <v>0.25</v>
      </c>
      <c r="H17" s="47" t="str">
        <f>'Estimacion 6.2'!H21</f>
        <v>Formulario de posibilidad de pasantes con Google Sheets</v>
      </c>
    </row>
    <row r="18" spans="4:8" ht="15.75" customHeight="1" x14ac:dyDescent="0.25">
      <c r="D18" s="46">
        <f>'Estimacion 6.2'!D22</f>
        <v>9</v>
      </c>
      <c r="E18" s="32">
        <f>'Estimacion 6.2'!E22</f>
        <v>60</v>
      </c>
      <c r="F18" s="32">
        <f>'Estimacion 6.2'!F22</f>
        <v>50</v>
      </c>
      <c r="G18" s="32">
        <f>'Estimacion 6.2'!G22</f>
        <v>1.2</v>
      </c>
      <c r="H18" s="47" t="str">
        <f>'Estimacion 6.2'!H22</f>
        <v>Adaptador de RecyclerView para lista de elementos en Android</v>
      </c>
    </row>
    <row r="19" spans="4:8" ht="15.75" customHeight="1" x14ac:dyDescent="0.25">
      <c r="D19" s="46">
        <f>'Estimacion 6.2'!D23</f>
        <v>10</v>
      </c>
      <c r="E19" s="32">
        <f>'Estimacion 6.2'!E23</f>
        <v>60</v>
      </c>
      <c r="F19" s="32">
        <f>'Estimacion 6.2'!F23</f>
        <v>30</v>
      </c>
      <c r="G19" s="32">
        <f>'Estimacion 6.2'!G23</f>
        <v>2</v>
      </c>
      <c r="H19" s="47" t="str">
        <f>'Estimacion 6.2'!H23</f>
        <v>Clase modelo para representar elementos en una lista RecyclerView en Android</v>
      </c>
    </row>
    <row r="20" spans="4:8" ht="15.75" customHeight="1" x14ac:dyDescent="0.25">
      <c r="D20" s="46">
        <f>'Estimacion 6.2'!D24</f>
        <v>11</v>
      </c>
      <c r="E20" s="32">
        <f>'Estimacion 6.2'!E24</f>
        <v>75</v>
      </c>
      <c r="F20" s="32">
        <f>'Estimacion 6.2'!F24</f>
        <v>100</v>
      </c>
      <c r="G20" s="32">
        <f>'Estimacion 6.2'!G24</f>
        <v>0.75</v>
      </c>
      <c r="H20" s="47" t="str">
        <f>'Estimacion 6.2'!H24</f>
        <v>Login con autenticación usando Google Sheets</v>
      </c>
    </row>
    <row r="21" spans="4:8" ht="15.75" customHeight="1" x14ac:dyDescent="0.25">
      <c r="D21" s="46">
        <f>'Estimacion 6.2'!D25</f>
        <v>12</v>
      </c>
      <c r="E21" s="32">
        <f>'Estimacion 6.2'!E25</f>
        <v>120</v>
      </c>
      <c r="F21" s="32">
        <f>'Estimacion 6.2'!F25</f>
        <v>60</v>
      </c>
      <c r="G21" s="32">
        <f>'Estimacion 6.2'!G25</f>
        <v>2</v>
      </c>
      <c r="H21" s="47" t="str">
        <f>'Estimacion 6.2'!H25</f>
        <v>Menú principal con navegación entre actividades</v>
      </c>
    </row>
    <row r="22" spans="4:8" ht="15.75" customHeight="1" x14ac:dyDescent="0.25">
      <c r="D22" s="46">
        <f>'Estimacion 6.2'!D26</f>
        <v>13</v>
      </c>
      <c r="E22" s="32">
        <f>'Estimacion 6.2'!E26</f>
        <v>90</v>
      </c>
      <c r="F22" s="32">
        <f>'Estimacion 6.2'!F26</f>
        <v>80</v>
      </c>
      <c r="G22" s="32">
        <f>'Estimacion 6.2'!G26</f>
        <v>1.125</v>
      </c>
      <c r="H22" s="47" t="str">
        <f>'Estimacion 6.2'!H26</f>
        <v>Lista de notificaciones desde Google Sheets</v>
      </c>
    </row>
    <row r="23" spans="4:8" ht="15.75" customHeight="1" x14ac:dyDescent="0.25">
      <c r="D23" s="46">
        <f>'Estimacion 6.2'!D27</f>
        <v>14</v>
      </c>
      <c r="E23" s="32">
        <f>'Estimacion 6.2'!E27</f>
        <v>170</v>
      </c>
      <c r="F23" s="32">
        <f>'Estimacion 6.2'!F27</f>
        <v>300</v>
      </c>
      <c r="G23" s="32">
        <f>'Estimacion 6.2'!G27</f>
        <v>0.56666666666666665</v>
      </c>
      <c r="H23" s="47" t="str">
        <f>'Estimacion 6.2'!H27</f>
        <v>Gestión de actividades profesionales, postgrados y capacitaciones</v>
      </c>
    </row>
    <row r="24" spans="4:8" ht="15.75" customHeight="1" x14ac:dyDescent="0.25">
      <c r="D24" s="46">
        <f>'Estimacion 6.2'!D28</f>
        <v>15</v>
      </c>
      <c r="E24" s="32">
        <f>'Estimacion 6.2'!E28</f>
        <v>90</v>
      </c>
      <c r="F24" s="32">
        <f>'Estimacion 6.2'!F28</f>
        <v>250</v>
      </c>
      <c r="G24" s="32">
        <f>'Estimacion 6.2'!G28</f>
        <v>0.36</v>
      </c>
      <c r="H24" s="47" t="str">
        <f>'Estimacion 6.2'!H28</f>
        <v>Formulario de capacitaciones con validaciones y conexión a Google Sheets</v>
      </c>
    </row>
    <row r="25" spans="4:8" ht="15.75" customHeight="1" x14ac:dyDescent="0.25">
      <c r="D25" s="46">
        <f>'Estimacion 6.2'!D29</f>
        <v>16</v>
      </c>
      <c r="E25" s="32">
        <f>'Estimacion 6.2'!E29</f>
        <v>90</v>
      </c>
      <c r="F25" s="32">
        <f>'Estimacion 6.2'!F29</f>
        <v>100</v>
      </c>
      <c r="G25" s="32">
        <f>'Estimacion 6.2'!G29</f>
        <v>0.9</v>
      </c>
      <c r="H25" s="47" t="str">
        <f>'Estimacion 6.2'!H29</f>
        <v>Menú de actualización de datos con navegación a distintos formularios</v>
      </c>
    </row>
    <row r="26" spans="4:8" ht="15.6" customHeight="1" x14ac:dyDescent="0.25">
      <c r="D26" s="46">
        <f>'Estimacion 6.2'!D30</f>
        <v>17</v>
      </c>
      <c r="E26" s="32">
        <f>'Estimacion 6.2'!E30</f>
        <v>180</v>
      </c>
      <c r="F26" s="32">
        <f>'Estimacion 6.2'!F30</f>
        <v>200</v>
      </c>
      <c r="G26" s="32">
        <f>'Estimacion 6.2'!G30</f>
        <v>0.9</v>
      </c>
      <c r="H26" s="48" t="str">
        <f>'Estimacion 6.2'!H30</f>
        <v>Formulario de actualización de datos e integración con Google Maps</v>
      </c>
    </row>
    <row r="27" spans="4:8" ht="15.75" customHeight="1" x14ac:dyDescent="0.25">
      <c r="D27" s="46">
        <f>'Estimacion 6.2'!D31</f>
        <v>18</v>
      </c>
      <c r="E27" s="32">
        <f>'Estimacion 6.2'!E31</f>
        <v>75</v>
      </c>
      <c r="F27" s="32">
        <f>'Estimacion 6.2'!F31</f>
        <v>105</v>
      </c>
      <c r="G27" s="32">
        <f>'Estimacion 6.2'!G31</f>
        <v>0.7142857142857143</v>
      </c>
      <c r="H27" s="48" t="str">
        <f>'Estimacion 6.2'!H31</f>
        <v>Pantalla para actualizar contraseña con validaciones</v>
      </c>
    </row>
    <row r="28" spans="4:8" ht="15.75" customHeight="1" x14ac:dyDescent="0.25">
      <c r="D28" s="46">
        <f>'Estimacion 6.2'!D32</f>
        <v>19</v>
      </c>
      <c r="E28" s="32">
        <f>'Estimacion 6.2'!E32</f>
        <v>175</v>
      </c>
      <c r="F28" s="32">
        <f>'Estimacion 6.2'!F32</f>
        <v>150</v>
      </c>
      <c r="G28" s="32">
        <f>'Estimacion 6.2'!G32</f>
        <v>1.1666666666666667</v>
      </c>
      <c r="H28" s="48" t="str">
        <f>'Estimacion 6.2'!H32</f>
        <v>Muestra los detalles del usuario almacenados en Google Sheets</v>
      </c>
    </row>
    <row r="29" spans="4:8" ht="15.75" customHeight="1" x14ac:dyDescent="0.25">
      <c r="D29" s="88" t="str">
        <f>'Estimacion 6.2'!D33</f>
        <v>Adapter</v>
      </c>
      <c r="E29" s="89"/>
      <c r="F29" s="89"/>
      <c r="G29" s="89"/>
      <c r="H29" s="90"/>
    </row>
    <row r="30" spans="4:8" ht="15.75" customHeight="1" x14ac:dyDescent="0.25">
      <c r="D30" s="29">
        <f>'Estimacion 6.2'!D34</f>
        <v>20</v>
      </c>
      <c r="E30" s="29">
        <f>'Estimacion 6.2'!E34</f>
        <v>120</v>
      </c>
      <c r="F30" s="29">
        <f>'Estimacion 6.2'!F34</f>
        <v>64</v>
      </c>
      <c r="G30" s="29">
        <f>'Estimacion 6.2'!G34</f>
        <v>1.875</v>
      </c>
      <c r="H30" s="39" t="str">
        <f>'Estimacion 6.2'!H34</f>
        <v>Adaptador para listar la formación académica</v>
      </c>
    </row>
    <row r="31" spans="4:8" ht="15.75" customHeight="1" x14ac:dyDescent="0.25">
      <c r="D31" s="29">
        <f>'Estimacion 6.2'!D35</f>
        <v>21</v>
      </c>
      <c r="E31" s="29">
        <f>'Estimacion 6.2'!E35</f>
        <v>50</v>
      </c>
      <c r="F31" s="29">
        <f>'Estimacion 6.2'!F35</f>
        <v>39</v>
      </c>
      <c r="G31" s="29">
        <f>'Estimacion 6.2'!G35</f>
        <v>1.2820512820512822</v>
      </c>
      <c r="H31" s="39" t="str">
        <f>'Estimacion 6.2'!H35</f>
        <v>Adaptador para notificaciones en Android</v>
      </c>
    </row>
    <row r="32" spans="4:8" ht="15.75" customHeight="1" x14ac:dyDescent="0.25">
      <c r="D32" s="29">
        <f>'Estimacion 6.2'!D36</f>
        <v>22</v>
      </c>
      <c r="E32" s="29">
        <f>'Estimacion 6.2'!E36</f>
        <v>45</v>
      </c>
      <c r="F32" s="29">
        <f>'Estimacion 6.2'!F36</f>
        <v>38</v>
      </c>
      <c r="G32" s="29">
        <f>'Estimacion 6.2'!G36</f>
        <v>1.1842105263157894</v>
      </c>
      <c r="H32" s="39" t="str">
        <f>'Estimacion 6.2'!H36</f>
        <v>Adaptador para mostrar lista de personas</v>
      </c>
    </row>
    <row r="33" spans="4:8" ht="15.75" customHeight="1" x14ac:dyDescent="0.25">
      <c r="D33" s="29">
        <f>'Estimacion 6.2'!D37</f>
        <v>23</v>
      </c>
      <c r="E33" s="29">
        <f>'Estimacion 6.2'!E37</f>
        <v>50</v>
      </c>
      <c r="F33" s="29">
        <f>'Estimacion 6.2'!F37</f>
        <v>33</v>
      </c>
      <c r="G33" s="29">
        <f>'Estimacion 6.2'!G37</f>
        <v>1.5151515151515151</v>
      </c>
      <c r="H33" s="39" t="str">
        <f>'Estimacion 6.2'!H37</f>
        <v>Adaptador para mostrar lista de actividades profesionales</v>
      </c>
    </row>
    <row r="34" spans="4:8" ht="15.75" customHeight="1" x14ac:dyDescent="0.25">
      <c r="D34" s="91" t="s">
        <v>52</v>
      </c>
      <c r="E34" s="92"/>
      <c r="F34" s="92"/>
      <c r="G34" s="92"/>
      <c r="H34" s="93"/>
    </row>
    <row r="35" spans="4:8" ht="15.75" customHeight="1" x14ac:dyDescent="0.25">
      <c r="D35" s="38">
        <f>'Estimacion 6.2'!D39</f>
        <v>24</v>
      </c>
      <c r="E35" s="38">
        <f>'Estimacion 6.2'!E39</f>
        <v>15</v>
      </c>
      <c r="F35" s="38">
        <f>'Estimacion 6.2'!F39</f>
        <v>18</v>
      </c>
      <c r="G35" s="38">
        <f>'Estimacion 6.2'!G39</f>
        <v>0.83333333333333337</v>
      </c>
      <c r="H35" s="40" t="str">
        <f>'Estimacion 6.2'!H39</f>
        <v>Modelo para datos de formación académica</v>
      </c>
    </row>
    <row r="36" spans="4:8" ht="15.75" customHeight="1" x14ac:dyDescent="0.25">
      <c r="D36" s="38">
        <f>'Estimacion 6.2'!D40</f>
        <v>25</v>
      </c>
      <c r="E36" s="38">
        <f>'Estimacion 6.2'!E40</f>
        <v>25</v>
      </c>
      <c r="F36" s="38">
        <f>'Estimacion 6.2'!F40</f>
        <v>23</v>
      </c>
      <c r="G36" s="38">
        <f>'Estimacion 6.2'!G40</f>
        <v>1.0869565217391304</v>
      </c>
      <c r="H36" s="40" t="str">
        <f>'Estimacion 6.2'!H40</f>
        <v>Configura clientes Retrofit para Google Sheets</v>
      </c>
    </row>
    <row r="37" spans="4:8" ht="15.75" customHeight="1" x14ac:dyDescent="0.25">
      <c r="D37" s="38">
        <f>'Estimacion 6.2'!D41</f>
        <v>26</v>
      </c>
      <c r="E37" s="38">
        <f>'Estimacion 6.2'!E41</f>
        <v>15</v>
      </c>
      <c r="F37" s="38">
        <f>'Estimacion 6.2'!F41</f>
        <v>9</v>
      </c>
      <c r="G37" s="38">
        <f>'Estimacion 6.2'!G41</f>
        <v>1.6666666666666667</v>
      </c>
      <c r="H37" s="40" t="str">
        <f>'Estimacion 6.2'!H41</f>
        <v>Define llamadas a Google Sheets con Retrofit</v>
      </c>
    </row>
    <row r="38" spans="4:8" ht="15.75" customHeight="1" x14ac:dyDescent="0.25">
      <c r="D38" s="38">
        <f>'Estimacion 6.2'!D42</f>
        <v>27</v>
      </c>
      <c r="E38" s="38">
        <f>'Estimacion 6.2'!E42</f>
        <v>15</v>
      </c>
      <c r="F38" s="38">
        <f>'Estimacion 6.2'!F42</f>
        <v>11</v>
      </c>
      <c r="G38" s="38">
        <f>'Estimacion 6.2'!G42</f>
        <v>1.3636363636363635</v>
      </c>
      <c r="H38" s="40" t="str">
        <f>'Estimacion 6.2'!H42</f>
        <v>Modelo para manejar notificaciones</v>
      </c>
    </row>
    <row r="39" spans="4:8" ht="15.75" customHeight="1" x14ac:dyDescent="0.25">
      <c r="D39" s="38">
        <f>'Estimacion 6.2'!D43</f>
        <v>28</v>
      </c>
      <c r="E39" s="38">
        <f>'Estimacion 6.2'!E43</f>
        <v>15</v>
      </c>
      <c r="F39" s="38">
        <f>'Estimacion 6.2'!F43</f>
        <v>17</v>
      </c>
      <c r="G39" s="38">
        <f>'Estimacion 6.2'!G43</f>
        <v>0.88235294117647056</v>
      </c>
      <c r="H39" s="40" t="str">
        <f>'Estimacion 6.2'!H43</f>
        <v>Modelo para representar personas</v>
      </c>
    </row>
    <row r="40" spans="4:8" ht="15.75" customHeight="1" x14ac:dyDescent="0.25">
      <c r="D40" s="38">
        <f>'Estimacion 6.2'!D44</f>
        <v>29</v>
      </c>
      <c r="E40" s="38">
        <f>'Estimacion 6.2'!E44</f>
        <v>15</v>
      </c>
      <c r="F40" s="38">
        <f>'Estimacion 6.2'!F44</f>
        <v>56</v>
      </c>
      <c r="G40" s="38">
        <f>'Estimacion 6.2'!G44</f>
        <v>0.26785714285714285</v>
      </c>
      <c r="H40" s="40" t="str">
        <f>'Estimacion 6.2'!H44</f>
        <v>Modelo de persona con datos personales</v>
      </c>
    </row>
    <row r="41" spans="4:8" ht="15.75" customHeight="1" x14ac:dyDescent="0.25">
      <c r="D41" s="38">
        <f>'Estimacion 6.2'!D45</f>
        <v>30</v>
      </c>
      <c r="E41" s="38">
        <f>'Estimacion 6.2'!E45</f>
        <v>10</v>
      </c>
      <c r="F41" s="38">
        <f>'Estimacion 6.2'!F45</f>
        <v>14</v>
      </c>
      <c r="G41" s="38">
        <f>'Estimacion 6.2'!G45</f>
        <v>0.7142857142857143</v>
      </c>
      <c r="H41" s="40" t="str">
        <f>'Estimacion 6.2'!H45</f>
        <v>Modelo de usuario con credenciales</v>
      </c>
    </row>
    <row r="42" spans="4:8" ht="15.75" customHeight="1" x14ac:dyDescent="0.25">
      <c r="D42" s="91" t="s">
        <v>50</v>
      </c>
      <c r="E42" s="92"/>
      <c r="F42" s="92"/>
      <c r="G42" s="92"/>
      <c r="H42" s="93"/>
    </row>
    <row r="43" spans="4:8" ht="15.75" customHeight="1" x14ac:dyDescent="0.25">
      <c r="D43" s="37">
        <f>'Estimacion 6.2'!D47</f>
        <v>31</v>
      </c>
      <c r="E43" s="37">
        <f>'Estimacion 6.2'!E47</f>
        <v>30</v>
      </c>
      <c r="F43" s="37">
        <f>'Estimacion 6.2'!F47</f>
        <v>20</v>
      </c>
      <c r="G43" s="37">
        <f>'Estimacion 6.2'!G47</f>
        <v>1.5</v>
      </c>
      <c r="H43" s="41" t="str">
        <f>'Estimacion 6.2'!H47</f>
        <v>Manejo de tiempo de inactividad en la app</v>
      </c>
    </row>
    <row r="44" spans="4:8" ht="15.75" customHeight="1" x14ac:dyDescent="0.25">
      <c r="D44" s="37">
        <f>'Estimacion 6.2'!D48</f>
        <v>32</v>
      </c>
      <c r="E44" s="37">
        <f>'Estimacion 6.2'!E48</f>
        <v>25</v>
      </c>
      <c r="F44" s="37">
        <f>'Estimacion 6.2'!F48</f>
        <v>40</v>
      </c>
      <c r="G44" s="37">
        <f>'Estimacion 6.2'!G48</f>
        <v>0.625</v>
      </c>
      <c r="H44" s="41" t="str">
        <f>'Estimacion 6.2'!H48</f>
        <v>Manejo de URLs y credenciales globales</v>
      </c>
    </row>
    <row r="45" spans="4:8" ht="15.75" customHeight="1" x14ac:dyDescent="0.25">
      <c r="D45" s="37">
        <f>'Estimacion 6.2'!D49</f>
        <v>33</v>
      </c>
      <c r="E45" s="37">
        <f>'Estimacion 6.2'!E49</f>
        <v>20</v>
      </c>
      <c r="F45" s="37">
        <f>'Estimacion 6.2'!F49</f>
        <v>45</v>
      </c>
      <c r="G45" s="37">
        <f>'Estimacion 6.2'!G49</f>
        <v>0.44444444444444442</v>
      </c>
      <c r="H45" s="41" t="str">
        <f>'Estimacion 6.2'!H49</f>
        <v>Manejo de notificaciones push con Firebase</v>
      </c>
    </row>
    <row r="46" spans="4:8" ht="15.75" customHeight="1" x14ac:dyDescent="0.25">
      <c r="D46" s="5" t="s">
        <v>17</v>
      </c>
      <c r="E46" s="11">
        <f>SUM(E28:E45)+SUM(E23:E27)</f>
        <v>1230</v>
      </c>
      <c r="F46" s="24"/>
      <c r="G46" s="11">
        <f>SUM(G28:G45)+SUM(G23:G27)</f>
        <v>19.848565499276898</v>
      </c>
      <c r="H46" s="42"/>
    </row>
    <row r="47" spans="4:8" ht="15.75" customHeight="1" x14ac:dyDescent="0.25">
      <c r="H47" s="42"/>
    </row>
    <row r="48" spans="4:8" ht="15.75" customHeight="1" x14ac:dyDescent="0.25">
      <c r="H48" s="42"/>
    </row>
    <row r="49" spans="8:8" ht="15.75" customHeight="1" x14ac:dyDescent="0.25">
      <c r="H49" s="42"/>
    </row>
    <row r="50" spans="8:8" ht="15.75" customHeight="1" x14ac:dyDescent="0.25">
      <c r="H50" s="42"/>
    </row>
    <row r="51" spans="8:8" ht="15.75" customHeight="1" x14ac:dyDescent="0.25">
      <c r="H51" s="42"/>
    </row>
    <row r="52" spans="8:8" ht="15.75" customHeight="1" x14ac:dyDescent="0.25">
      <c r="H52" s="42"/>
    </row>
    <row r="53" spans="8:8" ht="15.75" customHeight="1" x14ac:dyDescent="0.25">
      <c r="H53" s="42"/>
    </row>
    <row r="54" spans="8:8" ht="15.75" customHeight="1" x14ac:dyDescent="0.25">
      <c r="H54" s="42"/>
    </row>
    <row r="55" spans="8:8" ht="15.75" customHeight="1" x14ac:dyDescent="0.25">
      <c r="H55" s="42"/>
    </row>
    <row r="56" spans="8:8" ht="15.75" customHeight="1" x14ac:dyDescent="0.25">
      <c r="H56" s="42"/>
    </row>
    <row r="57" spans="8:8" ht="15.75" customHeight="1" x14ac:dyDescent="0.25">
      <c r="H57" s="42"/>
    </row>
    <row r="58" spans="8:8" ht="15.75" customHeight="1" x14ac:dyDescent="0.25">
      <c r="H58" s="42"/>
    </row>
    <row r="59" spans="8:8" ht="15.75" customHeight="1" x14ac:dyDescent="0.25">
      <c r="H59" s="42"/>
    </row>
    <row r="60" spans="8:8" ht="15.75" customHeight="1" x14ac:dyDescent="0.25">
      <c r="H60" s="42"/>
    </row>
    <row r="61" spans="8:8" ht="15.75" customHeight="1" x14ac:dyDescent="0.25">
      <c r="H61" s="42"/>
    </row>
    <row r="62" spans="8:8" ht="15.75" customHeight="1" x14ac:dyDescent="0.25">
      <c r="H62" s="42"/>
    </row>
    <row r="63" spans="8:8" ht="15.75" customHeight="1" x14ac:dyDescent="0.25">
      <c r="H63" s="42"/>
    </row>
    <row r="64" spans="8:8" ht="15.75" customHeight="1" x14ac:dyDescent="0.25">
      <c r="H64" s="42"/>
    </row>
    <row r="65" spans="8:8" ht="15.75" customHeight="1" x14ac:dyDescent="0.25">
      <c r="H65" s="42"/>
    </row>
    <row r="66" spans="8:8" ht="15.75" customHeight="1" x14ac:dyDescent="0.25">
      <c r="H66" s="42"/>
    </row>
    <row r="67" spans="8:8" ht="15.75" customHeight="1" x14ac:dyDescent="0.25">
      <c r="H67" s="42"/>
    </row>
    <row r="68" spans="8:8" ht="15.75" customHeight="1" x14ac:dyDescent="0.25">
      <c r="H68" s="42"/>
    </row>
    <row r="69" spans="8:8" ht="15.75" customHeight="1" x14ac:dyDescent="0.25">
      <c r="H69" s="42"/>
    </row>
    <row r="70" spans="8:8" ht="15.75" customHeight="1" x14ac:dyDescent="0.25">
      <c r="H70" s="42"/>
    </row>
    <row r="71" spans="8:8" ht="15.75" customHeight="1" x14ac:dyDescent="0.25">
      <c r="H71" s="42"/>
    </row>
    <row r="72" spans="8:8" ht="15.75" customHeight="1" x14ac:dyDescent="0.25">
      <c r="H72" s="42"/>
    </row>
    <row r="73" spans="8:8" ht="15.75" customHeight="1" x14ac:dyDescent="0.25">
      <c r="H73" s="42"/>
    </row>
    <row r="74" spans="8:8" ht="15.75" customHeight="1" x14ac:dyDescent="0.25">
      <c r="H74" s="42"/>
    </row>
    <row r="75" spans="8:8" ht="15.75" customHeight="1" x14ac:dyDescent="0.25">
      <c r="H75" s="42"/>
    </row>
    <row r="76" spans="8:8" ht="15.75" customHeight="1" x14ac:dyDescent="0.25">
      <c r="H76" s="42"/>
    </row>
    <row r="77" spans="8:8" ht="15.75" customHeight="1" x14ac:dyDescent="0.25">
      <c r="H77" s="42"/>
    </row>
    <row r="78" spans="8:8" ht="15.75" customHeight="1" x14ac:dyDescent="0.25">
      <c r="H78" s="42"/>
    </row>
    <row r="79" spans="8:8" ht="15.75" customHeight="1" x14ac:dyDescent="0.25">
      <c r="H79" s="42"/>
    </row>
    <row r="80" spans="8:8" ht="15.75" customHeight="1" x14ac:dyDescent="0.25">
      <c r="H80" s="42"/>
    </row>
    <row r="81" spans="8:8" ht="15.75" customHeight="1" x14ac:dyDescent="0.25">
      <c r="H81" s="42"/>
    </row>
    <row r="82" spans="8:8" ht="15.75" customHeight="1" x14ac:dyDescent="0.25">
      <c r="H82" s="42"/>
    </row>
    <row r="83" spans="8:8" ht="15.75" customHeight="1" x14ac:dyDescent="0.25">
      <c r="H83" s="42"/>
    </row>
    <row r="84" spans="8:8" ht="15.75" customHeight="1" x14ac:dyDescent="0.25">
      <c r="H84" s="42"/>
    </row>
    <row r="85" spans="8:8" ht="15.75" customHeight="1" x14ac:dyDescent="0.25">
      <c r="H85" s="42"/>
    </row>
    <row r="86" spans="8:8" ht="15.75" customHeight="1" x14ac:dyDescent="0.25">
      <c r="H86" s="42"/>
    </row>
    <row r="87" spans="8:8" ht="15.75" customHeight="1" x14ac:dyDescent="0.25">
      <c r="H87" s="42"/>
    </row>
    <row r="88" spans="8:8" ht="15.75" customHeight="1" x14ac:dyDescent="0.25">
      <c r="H88" s="42"/>
    </row>
    <row r="89" spans="8:8" ht="15.75" customHeight="1" x14ac:dyDescent="0.25">
      <c r="H89" s="42"/>
    </row>
    <row r="90" spans="8:8" ht="15.75" customHeight="1" x14ac:dyDescent="0.25">
      <c r="H90" s="42"/>
    </row>
    <row r="91" spans="8:8" ht="15.75" customHeight="1" x14ac:dyDescent="0.25">
      <c r="H91" s="42"/>
    </row>
    <row r="92" spans="8:8" ht="15.75" customHeight="1" x14ac:dyDescent="0.25">
      <c r="H92" s="42"/>
    </row>
    <row r="93" spans="8:8" ht="15.75" customHeight="1" x14ac:dyDescent="0.25">
      <c r="H93" s="42"/>
    </row>
    <row r="94" spans="8:8" ht="15.75" customHeight="1" x14ac:dyDescent="0.25">
      <c r="H94" s="42"/>
    </row>
    <row r="95" spans="8:8" ht="15.75" customHeight="1" x14ac:dyDescent="0.25">
      <c r="H95" s="42"/>
    </row>
    <row r="96" spans="8:8" ht="15.75" customHeight="1" x14ac:dyDescent="0.25">
      <c r="H96" s="42"/>
    </row>
    <row r="97" spans="8:8" ht="15.75" customHeight="1" x14ac:dyDescent="0.25">
      <c r="H97" s="42"/>
    </row>
    <row r="98" spans="8:8" ht="15.75" customHeight="1" x14ac:dyDescent="0.25">
      <c r="H98" s="42"/>
    </row>
    <row r="99" spans="8:8" ht="15.75" customHeight="1" x14ac:dyDescent="0.25">
      <c r="H99" s="42"/>
    </row>
    <row r="100" spans="8:8" ht="15.75" customHeight="1" x14ac:dyDescent="0.25">
      <c r="H100" s="42"/>
    </row>
    <row r="101" spans="8:8" ht="15.75" customHeight="1" x14ac:dyDescent="0.25">
      <c r="H101" s="42"/>
    </row>
    <row r="102" spans="8:8" ht="15.75" customHeight="1" x14ac:dyDescent="0.25">
      <c r="H102" s="42"/>
    </row>
    <row r="103" spans="8:8" ht="15.75" customHeight="1" x14ac:dyDescent="0.25">
      <c r="H103" s="42"/>
    </row>
    <row r="104" spans="8:8" ht="15.75" customHeight="1" x14ac:dyDescent="0.25">
      <c r="H104" s="42"/>
    </row>
    <row r="105" spans="8:8" ht="15.75" customHeight="1" x14ac:dyDescent="0.25">
      <c r="H105" s="42"/>
    </row>
    <row r="106" spans="8:8" ht="15.75" customHeight="1" x14ac:dyDescent="0.25">
      <c r="H106" s="42"/>
    </row>
    <row r="107" spans="8:8" ht="15.75" customHeight="1" x14ac:dyDescent="0.25">
      <c r="H107" s="42"/>
    </row>
    <row r="108" spans="8:8" ht="15.75" customHeight="1" x14ac:dyDescent="0.25">
      <c r="H108" s="42"/>
    </row>
    <row r="109" spans="8:8" ht="15.75" customHeight="1" x14ac:dyDescent="0.25">
      <c r="H109" s="42"/>
    </row>
    <row r="110" spans="8:8" ht="15.75" customHeight="1" x14ac:dyDescent="0.25">
      <c r="H110" s="42"/>
    </row>
    <row r="111" spans="8:8" ht="15.75" customHeight="1" x14ac:dyDescent="0.25">
      <c r="H111" s="42"/>
    </row>
    <row r="112" spans="8:8" ht="15.75" customHeight="1" x14ac:dyDescent="0.25">
      <c r="H112" s="42"/>
    </row>
    <row r="113" spans="8:8" ht="15.75" customHeight="1" x14ac:dyDescent="0.25">
      <c r="H113" s="42"/>
    </row>
    <row r="114" spans="8:8" ht="15.75" customHeight="1" x14ac:dyDescent="0.25">
      <c r="H114" s="42"/>
    </row>
    <row r="115" spans="8:8" ht="15.75" customHeight="1" x14ac:dyDescent="0.25">
      <c r="H115" s="42"/>
    </row>
    <row r="116" spans="8:8" ht="15.75" customHeight="1" x14ac:dyDescent="0.25">
      <c r="H116" s="42"/>
    </row>
    <row r="117" spans="8:8" ht="15.75" customHeight="1" x14ac:dyDescent="0.25">
      <c r="H117" s="42"/>
    </row>
    <row r="118" spans="8:8" ht="15.75" customHeight="1" x14ac:dyDescent="0.25">
      <c r="H118" s="42"/>
    </row>
    <row r="119" spans="8:8" ht="15.75" customHeight="1" x14ac:dyDescent="0.25">
      <c r="H119" s="42"/>
    </row>
    <row r="120" spans="8:8" ht="15.75" customHeight="1" x14ac:dyDescent="0.25">
      <c r="H120" s="42"/>
    </row>
    <row r="121" spans="8:8" ht="15.75" customHeight="1" x14ac:dyDescent="0.25">
      <c r="H121" s="42"/>
    </row>
    <row r="122" spans="8:8" ht="15.75" customHeight="1" x14ac:dyDescent="0.25">
      <c r="H122" s="42"/>
    </row>
    <row r="123" spans="8:8" ht="15.75" customHeight="1" x14ac:dyDescent="0.25">
      <c r="H123" s="42"/>
    </row>
    <row r="124" spans="8:8" ht="15.75" customHeight="1" x14ac:dyDescent="0.25">
      <c r="H124" s="42"/>
    </row>
    <row r="125" spans="8:8" ht="15.75" customHeight="1" x14ac:dyDescent="0.25">
      <c r="H125" s="42"/>
    </row>
    <row r="126" spans="8:8" ht="15.75" customHeight="1" x14ac:dyDescent="0.25">
      <c r="H126" s="42"/>
    </row>
    <row r="127" spans="8:8" ht="15.75" customHeight="1" x14ac:dyDescent="0.25">
      <c r="H127" s="42"/>
    </row>
    <row r="128" spans="8:8" ht="15.75" customHeight="1" x14ac:dyDescent="0.25">
      <c r="H128" s="42"/>
    </row>
    <row r="129" spans="8:8" ht="15.75" customHeight="1" x14ac:dyDescent="0.25">
      <c r="H129" s="42"/>
    </row>
    <row r="130" spans="8:8" ht="15.75" customHeight="1" x14ac:dyDescent="0.25">
      <c r="H130" s="42"/>
    </row>
    <row r="131" spans="8:8" ht="15.75" customHeight="1" x14ac:dyDescent="0.25">
      <c r="H131" s="42"/>
    </row>
    <row r="132" spans="8:8" ht="15.75" customHeight="1" x14ac:dyDescent="0.25">
      <c r="H132" s="42"/>
    </row>
    <row r="133" spans="8:8" ht="15.75" customHeight="1" x14ac:dyDescent="0.25">
      <c r="H133" s="42"/>
    </row>
    <row r="134" spans="8:8" ht="15.75" customHeight="1" x14ac:dyDescent="0.25">
      <c r="H134" s="42"/>
    </row>
    <row r="135" spans="8:8" ht="15.75" customHeight="1" x14ac:dyDescent="0.25">
      <c r="H135" s="42"/>
    </row>
    <row r="136" spans="8:8" ht="15.75" customHeight="1" x14ac:dyDescent="0.25">
      <c r="H136" s="42"/>
    </row>
    <row r="137" spans="8:8" ht="15.75" customHeight="1" x14ac:dyDescent="0.25">
      <c r="H137" s="42"/>
    </row>
    <row r="138" spans="8:8" ht="15.75" customHeight="1" x14ac:dyDescent="0.25">
      <c r="H138" s="42"/>
    </row>
    <row r="139" spans="8:8" ht="15.75" customHeight="1" x14ac:dyDescent="0.25">
      <c r="H139" s="42"/>
    </row>
    <row r="140" spans="8:8" ht="15.75" customHeight="1" x14ac:dyDescent="0.25">
      <c r="H140" s="42"/>
    </row>
    <row r="141" spans="8:8" ht="15.75" customHeight="1" x14ac:dyDescent="0.25">
      <c r="H141" s="42"/>
    </row>
    <row r="142" spans="8:8" ht="15.75" customHeight="1" x14ac:dyDescent="0.25">
      <c r="H142" s="42"/>
    </row>
    <row r="143" spans="8:8" ht="15.75" customHeight="1" x14ac:dyDescent="0.25">
      <c r="H143" s="42"/>
    </row>
    <row r="144" spans="8:8" ht="15.75" customHeight="1" x14ac:dyDescent="0.25">
      <c r="H144" s="42"/>
    </row>
    <row r="145" spans="8:8" ht="15.75" customHeight="1" x14ac:dyDescent="0.25">
      <c r="H145" s="42"/>
    </row>
    <row r="146" spans="8:8" ht="15.75" customHeight="1" x14ac:dyDescent="0.25">
      <c r="H146" s="42"/>
    </row>
    <row r="147" spans="8:8" ht="15.75" customHeight="1" x14ac:dyDescent="0.25">
      <c r="H147" s="42"/>
    </row>
    <row r="148" spans="8:8" ht="15.75" customHeight="1" x14ac:dyDescent="0.25">
      <c r="H148" s="42"/>
    </row>
    <row r="149" spans="8:8" ht="15.75" customHeight="1" x14ac:dyDescent="0.25">
      <c r="H149" s="42"/>
    </row>
    <row r="150" spans="8:8" ht="15.75" customHeight="1" x14ac:dyDescent="0.25">
      <c r="H150" s="42"/>
    </row>
    <row r="151" spans="8:8" ht="15.75" customHeight="1" x14ac:dyDescent="0.25">
      <c r="H151" s="42"/>
    </row>
    <row r="152" spans="8:8" ht="15.75" customHeight="1" x14ac:dyDescent="0.25">
      <c r="H152" s="42"/>
    </row>
    <row r="153" spans="8:8" ht="15.75" customHeight="1" x14ac:dyDescent="0.25">
      <c r="H153" s="42"/>
    </row>
    <row r="154" spans="8:8" ht="15.75" customHeight="1" x14ac:dyDescent="0.25">
      <c r="H154" s="42"/>
    </row>
    <row r="155" spans="8:8" ht="15.75" customHeight="1" x14ac:dyDescent="0.25">
      <c r="H155" s="42"/>
    </row>
    <row r="156" spans="8:8" ht="15.75" customHeight="1" x14ac:dyDescent="0.25">
      <c r="H156" s="42"/>
    </row>
    <row r="157" spans="8:8" ht="15.75" customHeight="1" x14ac:dyDescent="0.25">
      <c r="H157" s="42"/>
    </row>
    <row r="158" spans="8:8" ht="15.75" customHeight="1" x14ac:dyDescent="0.25">
      <c r="H158" s="42"/>
    </row>
    <row r="159" spans="8:8" ht="15.75" customHeight="1" x14ac:dyDescent="0.25">
      <c r="H159" s="42"/>
    </row>
    <row r="160" spans="8:8" ht="15.75" customHeight="1" x14ac:dyDescent="0.25">
      <c r="H160" s="42"/>
    </row>
    <row r="161" spans="8:8" ht="15.75" customHeight="1" x14ac:dyDescent="0.25">
      <c r="H161" s="42"/>
    </row>
    <row r="162" spans="8:8" ht="15.75" customHeight="1" x14ac:dyDescent="0.25">
      <c r="H162" s="42"/>
    </row>
    <row r="163" spans="8:8" ht="15.75" customHeight="1" x14ac:dyDescent="0.25">
      <c r="H163" s="42"/>
    </row>
    <row r="164" spans="8:8" ht="15.75" customHeight="1" x14ac:dyDescent="0.25">
      <c r="H164" s="42"/>
    </row>
    <row r="165" spans="8:8" ht="15.75" customHeight="1" x14ac:dyDescent="0.25">
      <c r="H165" s="42"/>
    </row>
    <row r="166" spans="8:8" ht="15.75" customHeight="1" x14ac:dyDescent="0.25">
      <c r="H166" s="42"/>
    </row>
    <row r="167" spans="8:8" ht="15.75" customHeight="1" x14ac:dyDescent="0.25">
      <c r="H167" s="42"/>
    </row>
    <row r="168" spans="8:8" ht="15.75" customHeight="1" x14ac:dyDescent="0.25">
      <c r="H168" s="42"/>
    </row>
    <row r="169" spans="8:8" ht="15.75" customHeight="1" x14ac:dyDescent="0.25">
      <c r="H169" s="42"/>
    </row>
    <row r="170" spans="8:8" ht="15.75" customHeight="1" x14ac:dyDescent="0.25">
      <c r="H170" s="42"/>
    </row>
    <row r="171" spans="8:8" ht="15.75" customHeight="1" x14ac:dyDescent="0.25">
      <c r="H171" s="42"/>
    </row>
    <row r="172" spans="8:8" ht="15.75" customHeight="1" x14ac:dyDescent="0.25">
      <c r="H172" s="42"/>
    </row>
    <row r="173" spans="8:8" ht="15.75" customHeight="1" x14ac:dyDescent="0.25">
      <c r="H173" s="42"/>
    </row>
    <row r="174" spans="8:8" ht="15.75" customHeight="1" x14ac:dyDescent="0.25">
      <c r="H174" s="42"/>
    </row>
    <row r="175" spans="8:8" ht="15.75" customHeight="1" x14ac:dyDescent="0.25">
      <c r="H175" s="42"/>
    </row>
    <row r="176" spans="8:8" ht="15.75" customHeight="1" x14ac:dyDescent="0.25">
      <c r="H176" s="42"/>
    </row>
    <row r="177" spans="8:8" ht="15.75" customHeight="1" x14ac:dyDescent="0.25">
      <c r="H177" s="42"/>
    </row>
    <row r="178" spans="8:8" ht="15.75" customHeight="1" x14ac:dyDescent="0.25">
      <c r="H178" s="42"/>
    </row>
    <row r="179" spans="8:8" ht="15.75" customHeight="1" x14ac:dyDescent="0.25">
      <c r="H179" s="42"/>
    </row>
    <row r="180" spans="8:8" ht="15.75" customHeight="1" x14ac:dyDescent="0.25">
      <c r="H180" s="42"/>
    </row>
    <row r="181" spans="8:8" ht="15.75" customHeight="1" x14ac:dyDescent="0.25">
      <c r="H181" s="42"/>
    </row>
    <row r="182" spans="8:8" ht="15.75" customHeight="1" x14ac:dyDescent="0.25">
      <c r="H182" s="42"/>
    </row>
    <row r="183" spans="8:8" ht="15.75" customHeight="1" x14ac:dyDescent="0.25">
      <c r="H183" s="42"/>
    </row>
    <row r="184" spans="8:8" ht="15.75" customHeight="1" x14ac:dyDescent="0.25">
      <c r="H184" s="42"/>
    </row>
    <row r="185" spans="8:8" ht="15.75" customHeight="1" x14ac:dyDescent="0.25">
      <c r="H185" s="42"/>
    </row>
    <row r="186" spans="8:8" ht="15.75" customHeight="1" x14ac:dyDescent="0.25">
      <c r="H186" s="42"/>
    </row>
    <row r="187" spans="8:8" ht="15.75" customHeight="1" x14ac:dyDescent="0.25">
      <c r="H187" s="42"/>
    </row>
    <row r="188" spans="8:8" ht="15.75" customHeight="1" x14ac:dyDescent="0.25">
      <c r="H188" s="42"/>
    </row>
    <row r="189" spans="8:8" ht="15.75" customHeight="1" x14ac:dyDescent="0.25">
      <c r="H189" s="42"/>
    </row>
    <row r="190" spans="8:8" ht="15.75" customHeight="1" x14ac:dyDescent="0.25">
      <c r="H190" s="42"/>
    </row>
    <row r="191" spans="8:8" ht="15.75" customHeight="1" x14ac:dyDescent="0.25">
      <c r="H191" s="42"/>
    </row>
    <row r="192" spans="8:8" ht="15.75" customHeight="1" x14ac:dyDescent="0.25">
      <c r="H192" s="42"/>
    </row>
    <row r="193" spans="8:8" ht="15.75" customHeight="1" x14ac:dyDescent="0.25">
      <c r="H193" s="42"/>
    </row>
    <row r="194" spans="8:8" ht="15.75" customHeight="1" x14ac:dyDescent="0.25">
      <c r="H194" s="42"/>
    </row>
    <row r="195" spans="8:8" ht="15.75" customHeight="1" x14ac:dyDescent="0.25">
      <c r="H195" s="42"/>
    </row>
    <row r="196" spans="8:8" ht="15.75" customHeight="1" x14ac:dyDescent="0.25">
      <c r="H196" s="42"/>
    </row>
    <row r="197" spans="8:8" ht="15.75" customHeight="1" x14ac:dyDescent="0.25">
      <c r="H197" s="42"/>
    </row>
    <row r="198" spans="8:8" ht="15.75" customHeight="1" x14ac:dyDescent="0.25">
      <c r="H198" s="42"/>
    </row>
    <row r="199" spans="8:8" ht="15.75" customHeight="1" x14ac:dyDescent="0.25">
      <c r="H199" s="42"/>
    </row>
    <row r="200" spans="8:8" ht="15.75" customHeight="1" x14ac:dyDescent="0.25">
      <c r="H200" s="42"/>
    </row>
    <row r="201" spans="8:8" ht="15.75" customHeight="1" x14ac:dyDescent="0.25">
      <c r="H201" s="42"/>
    </row>
    <row r="202" spans="8:8" ht="15.75" customHeight="1" x14ac:dyDescent="0.25">
      <c r="H202" s="42"/>
    </row>
    <row r="203" spans="8:8" ht="15.75" customHeight="1" x14ac:dyDescent="0.25">
      <c r="H203" s="42"/>
    </row>
    <row r="204" spans="8:8" ht="15.75" customHeight="1" x14ac:dyDescent="0.25">
      <c r="H204" s="42"/>
    </row>
    <row r="205" spans="8:8" ht="15.75" customHeight="1" x14ac:dyDescent="0.25">
      <c r="H205" s="42"/>
    </row>
    <row r="206" spans="8:8" ht="15.75" customHeight="1" x14ac:dyDescent="0.25">
      <c r="H206" s="42"/>
    </row>
    <row r="207" spans="8:8" ht="15.75" customHeight="1" x14ac:dyDescent="0.25">
      <c r="H207" s="42"/>
    </row>
    <row r="208" spans="8:8" ht="15.75" customHeight="1" x14ac:dyDescent="0.25">
      <c r="H208" s="42"/>
    </row>
    <row r="209" spans="8:8" ht="15.75" customHeight="1" x14ac:dyDescent="0.25">
      <c r="H209" s="42"/>
    </row>
    <row r="210" spans="8:8" ht="15.75" customHeight="1" x14ac:dyDescent="0.25">
      <c r="H210" s="42"/>
    </row>
    <row r="211" spans="8:8" ht="15.75" customHeight="1" x14ac:dyDescent="0.25">
      <c r="H211" s="42"/>
    </row>
    <row r="212" spans="8:8" ht="15.75" customHeight="1" x14ac:dyDescent="0.25">
      <c r="H212" s="42"/>
    </row>
    <row r="213" spans="8:8" ht="15.75" customHeight="1" x14ac:dyDescent="0.25">
      <c r="H213" s="42"/>
    </row>
    <row r="214" spans="8:8" ht="15.75" customHeight="1" x14ac:dyDescent="0.25">
      <c r="H214" s="42"/>
    </row>
    <row r="215" spans="8:8" ht="15.75" customHeight="1" x14ac:dyDescent="0.25">
      <c r="H215" s="42"/>
    </row>
    <row r="216" spans="8:8" ht="15.75" customHeight="1" x14ac:dyDescent="0.25">
      <c r="H216" s="42"/>
    </row>
    <row r="217" spans="8:8" ht="15.75" customHeight="1" x14ac:dyDescent="0.25">
      <c r="H217" s="42"/>
    </row>
    <row r="218" spans="8:8" ht="15.75" customHeight="1" x14ac:dyDescent="0.25">
      <c r="H218" s="42"/>
    </row>
    <row r="219" spans="8:8" ht="15.75" customHeight="1" x14ac:dyDescent="0.25">
      <c r="H219" s="42"/>
    </row>
    <row r="220" spans="8:8" ht="15.75" customHeight="1" x14ac:dyDescent="0.25">
      <c r="H220" s="42"/>
    </row>
    <row r="221" spans="8:8" ht="15.75" customHeight="1" x14ac:dyDescent="0.25">
      <c r="H221" s="42"/>
    </row>
    <row r="222" spans="8:8" ht="15.75" customHeight="1" x14ac:dyDescent="0.25">
      <c r="H222" s="42"/>
    </row>
    <row r="223" spans="8:8" ht="15.75" customHeight="1" x14ac:dyDescent="0.25">
      <c r="H223" s="42"/>
    </row>
    <row r="224" spans="8:8" ht="15.75" customHeight="1" x14ac:dyDescent="0.25">
      <c r="H224" s="42"/>
    </row>
    <row r="225" spans="8:8" ht="15.75" customHeight="1" x14ac:dyDescent="0.25">
      <c r="H225" s="42"/>
    </row>
    <row r="226" spans="8:8" ht="15.75" customHeight="1" x14ac:dyDescent="0.25">
      <c r="H226" s="42"/>
    </row>
    <row r="227" spans="8:8" ht="15.75" customHeight="1" x14ac:dyDescent="0.25">
      <c r="H227" s="42"/>
    </row>
    <row r="228" spans="8:8" ht="15.75" customHeight="1" x14ac:dyDescent="0.25">
      <c r="H228" s="42"/>
    </row>
    <row r="229" spans="8:8" ht="15.75" customHeight="1" x14ac:dyDescent="0.25">
      <c r="H229" s="42"/>
    </row>
    <row r="230" spans="8:8" ht="15.75" customHeight="1" x14ac:dyDescent="0.25">
      <c r="H230" s="42"/>
    </row>
    <row r="231" spans="8:8" ht="15.75" customHeight="1" x14ac:dyDescent="0.25">
      <c r="H231" s="42"/>
    </row>
    <row r="232" spans="8:8" ht="15.75" customHeight="1" x14ac:dyDescent="0.25">
      <c r="H232" s="42"/>
    </row>
    <row r="233" spans="8:8" ht="15.75" customHeight="1" x14ac:dyDescent="0.25">
      <c r="H233" s="42"/>
    </row>
    <row r="234" spans="8:8" ht="15.75" customHeight="1" x14ac:dyDescent="0.25">
      <c r="H234" s="42"/>
    </row>
    <row r="235" spans="8:8" ht="15.75" customHeight="1" x14ac:dyDescent="0.25">
      <c r="H235" s="42"/>
    </row>
    <row r="236" spans="8:8" ht="15.75" customHeight="1" x14ac:dyDescent="0.25">
      <c r="H236" s="42"/>
    </row>
    <row r="237" spans="8:8" ht="15.75" customHeight="1" x14ac:dyDescent="0.25">
      <c r="H237" s="42"/>
    </row>
    <row r="238" spans="8:8" ht="15.75" customHeight="1" x14ac:dyDescent="0.25">
      <c r="H238" s="42"/>
    </row>
    <row r="239" spans="8:8" ht="15.75" customHeight="1" x14ac:dyDescent="0.25">
      <c r="H239" s="42"/>
    </row>
    <row r="240" spans="8:8" ht="15.75" customHeight="1" x14ac:dyDescent="0.25">
      <c r="H240" s="42"/>
    </row>
    <row r="241" spans="8:8" ht="15.75" customHeight="1" x14ac:dyDescent="0.25">
      <c r="H241" s="42"/>
    </row>
    <row r="242" spans="8:8" ht="15.75" customHeight="1" x14ac:dyDescent="0.25">
      <c r="H242" s="42"/>
    </row>
    <row r="243" spans="8:8" ht="15.75" customHeight="1" x14ac:dyDescent="0.25">
      <c r="H243" s="42"/>
    </row>
    <row r="244" spans="8:8" ht="15.75" customHeight="1" x14ac:dyDescent="0.25">
      <c r="H244" s="42"/>
    </row>
    <row r="245" spans="8:8" ht="15.75" customHeight="1" x14ac:dyDescent="0.25">
      <c r="H245" s="42"/>
    </row>
    <row r="246" spans="8:8" ht="15.75" customHeight="1" x14ac:dyDescent="0.25">
      <c r="H246" s="42"/>
    </row>
    <row r="247" spans="8:8" ht="15.75" customHeight="1" x14ac:dyDescent="0.25"/>
    <row r="248" spans="8:8" ht="15.75" customHeight="1" x14ac:dyDescent="0.25"/>
    <row r="249" spans="8:8" ht="15.75" customHeight="1" x14ac:dyDescent="0.25"/>
    <row r="250" spans="8:8" ht="15.75" customHeight="1" x14ac:dyDescent="0.25"/>
    <row r="251" spans="8:8" ht="15.75" customHeight="1" x14ac:dyDescent="0.25"/>
    <row r="252" spans="8:8" ht="15.75" customHeight="1" x14ac:dyDescent="0.25"/>
    <row r="253" spans="8:8" ht="15.75" customHeight="1" x14ac:dyDescent="0.25"/>
    <row r="254" spans="8:8" ht="15.75" customHeight="1" x14ac:dyDescent="0.25"/>
    <row r="255" spans="8:8" ht="15.75" customHeight="1" x14ac:dyDescent="0.25"/>
    <row r="256" spans="8:8"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sheetData>
  <mergeCells count="14">
    <mergeCell ref="D29:H29"/>
    <mergeCell ref="D34:H34"/>
    <mergeCell ref="D42:H42"/>
    <mergeCell ref="E1:H1"/>
    <mergeCell ref="D2:I2"/>
    <mergeCell ref="D3:D6"/>
    <mergeCell ref="F3:F6"/>
    <mergeCell ref="G3:G6"/>
    <mergeCell ref="H3:H4"/>
    <mergeCell ref="I3:I4"/>
    <mergeCell ref="H5:H6"/>
    <mergeCell ref="I5:I6"/>
    <mergeCell ref="D7:I7"/>
    <mergeCell ref="D9:H9"/>
  </mergeCells>
  <hyperlinks>
    <hyperlink ref="D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601B2-BDFF-40F3-96E1-D7962E1FCC2C}">
  <dimension ref="A1"/>
  <sheetViews>
    <sheetView workbookViewId="0"/>
  </sheetViews>
  <sheetFormatPr baseColWidth="10" defaultRowHeight="13.2"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023"/>
  <sheetViews>
    <sheetView topLeftCell="C23" zoomScale="85" zoomScaleNormal="85" workbookViewId="0">
      <selection activeCell="N43" sqref="N43"/>
    </sheetView>
  </sheetViews>
  <sheetFormatPr baseColWidth="10" defaultColWidth="12.6640625" defaultRowHeight="15" customHeight="1" x14ac:dyDescent="0.25"/>
  <cols>
    <col min="1" max="2" width="12.6640625" hidden="1" customWidth="1"/>
    <col min="3" max="3" width="12.6640625" customWidth="1"/>
    <col min="4" max="4" width="14.6640625" customWidth="1"/>
    <col min="5" max="5" width="17.77734375" hidden="1" customWidth="1"/>
    <col min="6" max="6" width="16" customWidth="1"/>
    <col min="7" max="7" width="28.33203125" hidden="1" customWidth="1"/>
    <col min="8" max="8" width="67.33203125" customWidth="1"/>
    <col min="9" max="9" width="36" customWidth="1"/>
    <col min="11" max="11" width="12.33203125" customWidth="1"/>
    <col min="12" max="12" width="11.6640625" customWidth="1"/>
  </cols>
  <sheetData>
    <row r="1" spans="4:12" ht="15.75" customHeight="1" x14ac:dyDescent="0.25">
      <c r="D1" s="1"/>
      <c r="E1" s="71" t="s">
        <v>112</v>
      </c>
      <c r="F1" s="72"/>
      <c r="G1" s="72"/>
      <c r="H1" s="73"/>
      <c r="I1" s="8"/>
    </row>
    <row r="2" spans="4:12" ht="15.75" customHeight="1" x14ac:dyDescent="0.25">
      <c r="D2" s="74" t="s">
        <v>24</v>
      </c>
      <c r="E2" s="72"/>
      <c r="F2" s="72"/>
      <c r="G2" s="72"/>
      <c r="H2" s="72"/>
      <c r="I2" s="73"/>
    </row>
    <row r="3" spans="4:12" ht="15.75" customHeight="1" x14ac:dyDescent="0.25">
      <c r="D3" s="78" t="s">
        <v>1</v>
      </c>
      <c r="E3" s="2" t="s">
        <v>2</v>
      </c>
      <c r="F3" s="78" t="s">
        <v>3</v>
      </c>
      <c r="G3" s="83" t="s">
        <v>25</v>
      </c>
      <c r="H3" s="94" t="s">
        <v>4</v>
      </c>
      <c r="I3" s="96">
        <v>45698</v>
      </c>
    </row>
    <row r="4" spans="4:12" ht="15.75" customHeight="1" x14ac:dyDescent="0.25">
      <c r="D4" s="79"/>
      <c r="E4" s="2" t="s">
        <v>5</v>
      </c>
      <c r="F4" s="79"/>
      <c r="G4" s="79"/>
      <c r="H4" s="95"/>
      <c r="I4" s="80"/>
    </row>
    <row r="5" spans="4:12" ht="15.75" customHeight="1" x14ac:dyDescent="0.25">
      <c r="D5" s="79"/>
      <c r="E5" s="2" t="s">
        <v>6</v>
      </c>
      <c r="F5" s="79"/>
      <c r="G5" s="79"/>
      <c r="H5" s="94" t="s">
        <v>7</v>
      </c>
      <c r="I5" s="97"/>
    </row>
    <row r="6" spans="4:12" ht="15.75" customHeight="1" x14ac:dyDescent="0.25">
      <c r="D6" s="80"/>
      <c r="E6" s="2" t="s">
        <v>8</v>
      </c>
      <c r="F6" s="80"/>
      <c r="G6" s="80"/>
      <c r="H6" s="95"/>
      <c r="I6" s="80"/>
    </row>
    <row r="7" spans="4:12" ht="15.75" customHeight="1" x14ac:dyDescent="0.25">
      <c r="D7" s="84" t="s">
        <v>101</v>
      </c>
      <c r="E7" s="72"/>
      <c r="F7" s="72"/>
      <c r="G7" s="72"/>
      <c r="H7" s="72"/>
      <c r="I7" s="72"/>
      <c r="J7" s="73"/>
    </row>
    <row r="8" spans="4:12" ht="15.75" customHeight="1" x14ac:dyDescent="0.25">
      <c r="D8" s="34" t="s">
        <v>9</v>
      </c>
      <c r="E8" s="34" t="s">
        <v>10</v>
      </c>
      <c r="F8" s="34" t="s">
        <v>11</v>
      </c>
      <c r="G8" s="34" t="s">
        <v>12</v>
      </c>
      <c r="H8" s="13" t="s">
        <v>18</v>
      </c>
      <c r="I8" s="13" t="s">
        <v>19</v>
      </c>
      <c r="J8" s="49" t="s">
        <v>20</v>
      </c>
      <c r="K8" s="34" t="s">
        <v>21</v>
      </c>
      <c r="L8" s="34" t="s">
        <v>22</v>
      </c>
    </row>
    <row r="9" spans="4:12" ht="15.75" customHeight="1" x14ac:dyDescent="0.25">
      <c r="D9" s="108" t="str" cm="1">
        <f t="array" ref="D9:H9">'Estimación 6.3'!D9:H9</f>
        <v>Actividades</v>
      </c>
      <c r="E9" s="109">
        <v>0</v>
      </c>
      <c r="F9" s="109">
        <v>0</v>
      </c>
      <c r="G9" s="109">
        <v>0</v>
      </c>
      <c r="H9" s="109">
        <v>0</v>
      </c>
      <c r="I9" s="109"/>
      <c r="J9" s="109"/>
      <c r="K9" s="109"/>
      <c r="L9" s="110"/>
    </row>
    <row r="10" spans="4:12" ht="15.75" customHeight="1" x14ac:dyDescent="0.25">
      <c r="D10" s="50">
        <f>'Estimación 6.3'!D10</f>
        <v>1</v>
      </c>
      <c r="E10" s="20"/>
      <c r="F10" s="28">
        <f>'Estimación 6.3'!F10</f>
        <v>30</v>
      </c>
      <c r="G10" s="20"/>
      <c r="H10" s="20" t="str">
        <f>'Estimación 6.3'!H10</f>
        <v>Diálogo emergente para notificaciones Android</v>
      </c>
      <c r="I10" s="20" t="str">
        <f>'Estimacion 6.2'!I14</f>
        <v>Mostrar notificaciones</v>
      </c>
      <c r="J10" s="20">
        <f>K10-10</f>
        <v>55</v>
      </c>
      <c r="K10" s="20">
        <f>'Estimación 6.3'!E10</f>
        <v>65</v>
      </c>
      <c r="L10" s="21">
        <f>K10+10</f>
        <v>75</v>
      </c>
    </row>
    <row r="11" spans="4:12" ht="15.75" customHeight="1" x14ac:dyDescent="0.25">
      <c r="D11" s="50">
        <f>'Estimación 6.3'!D11</f>
        <v>2</v>
      </c>
      <c r="E11" s="20"/>
      <c r="F11" s="28">
        <f>'Estimación 6.3'!F11</f>
        <v>270</v>
      </c>
      <c r="G11" s="20"/>
      <c r="H11" s="20" t="str">
        <f>'Estimación 6.3'!H11</f>
        <v>Formulario y conexión con Google Sheets</v>
      </c>
      <c r="I11" s="20" t="str">
        <f>'Estimacion 6.2'!I15</f>
        <v>Registrar datos</v>
      </c>
      <c r="J11" s="20">
        <f t="shared" ref="J11:J46" si="0">K11-10</f>
        <v>65</v>
      </c>
      <c r="K11" s="20">
        <f>'Estimación 6.3'!E11</f>
        <v>75</v>
      </c>
      <c r="L11" s="21">
        <f t="shared" ref="L11:L35" si="1">K11+10</f>
        <v>85</v>
      </c>
    </row>
    <row r="12" spans="4:12" ht="15.75" customHeight="1" x14ac:dyDescent="0.25">
      <c r="D12" s="50">
        <f>'Estimación 6.3'!D12</f>
        <v>3</v>
      </c>
      <c r="E12" s="20"/>
      <c r="F12" s="28">
        <f>'Estimación 6.3'!F12</f>
        <v>250</v>
      </c>
      <c r="G12" s="20"/>
      <c r="H12" s="20" t="str">
        <f>'Estimación 6.3'!H12</f>
        <v>Formulario agrícola con Google Sheets</v>
      </c>
      <c r="I12" s="20" t="str">
        <f>'Estimacion 6.2'!I16</f>
        <v>Registrar actividad agrícola</v>
      </c>
      <c r="J12" s="20">
        <f t="shared" si="0"/>
        <v>50</v>
      </c>
      <c r="K12" s="20">
        <f>'Estimación 6.3'!E12</f>
        <v>60</v>
      </c>
      <c r="L12" s="21">
        <f t="shared" si="1"/>
        <v>70</v>
      </c>
    </row>
    <row r="13" spans="4:12" ht="15.75" customHeight="1" x14ac:dyDescent="0.25">
      <c r="D13" s="50">
        <f>'Estimación 6.3'!D13</f>
        <v>4</v>
      </c>
      <c r="E13" s="20"/>
      <c r="F13" s="28">
        <f>'Estimación 6.3'!F13</f>
        <v>280</v>
      </c>
      <c r="G13" s="20"/>
      <c r="H13" s="20" t="str">
        <f>'Estimación 6.3'!H13</f>
        <v>Formulario pecuario con Google Sheets</v>
      </c>
      <c r="I13" s="20" t="str">
        <f>'Estimacion 6.2'!I17</f>
        <v>Registrar actividad pecuaria</v>
      </c>
      <c r="J13" s="20">
        <f t="shared" si="0"/>
        <v>35</v>
      </c>
      <c r="K13" s="20">
        <f>'Estimación 6.3'!E13</f>
        <v>45</v>
      </c>
      <c r="L13" s="21">
        <f t="shared" si="1"/>
        <v>55</v>
      </c>
    </row>
    <row r="14" spans="4:12" ht="15.75" customHeight="1" x14ac:dyDescent="0.25">
      <c r="D14" s="50">
        <f>'Estimación 6.3'!D14</f>
        <v>5</v>
      </c>
      <c r="E14" s="20"/>
      <c r="F14" s="28">
        <f>'Estimación 6.3'!F14</f>
        <v>270</v>
      </c>
      <c r="G14" s="20"/>
      <c r="H14" s="20" t="str">
        <f>'Estimación 6.3'!H14</f>
        <v>Formulario profesional con Google Sheets</v>
      </c>
      <c r="I14" s="20" t="str">
        <f>'Estimacion 6.2'!I18</f>
        <v>Registrar actividad profesional</v>
      </c>
      <c r="J14" s="20">
        <f t="shared" si="0"/>
        <v>50</v>
      </c>
      <c r="K14" s="20">
        <f>'Estimación 6.3'!E14</f>
        <v>60</v>
      </c>
      <c r="L14" s="21">
        <f t="shared" si="1"/>
        <v>70</v>
      </c>
    </row>
    <row r="15" spans="4:12" ht="15.75" customHeight="1" x14ac:dyDescent="0.25">
      <c r="D15" s="50">
        <f>'Estimación 6.3'!D15</f>
        <v>6</v>
      </c>
      <c r="E15" s="20"/>
      <c r="F15" s="28">
        <f>'Estimación 6.3'!F15</f>
        <v>260</v>
      </c>
      <c r="G15" s="20"/>
      <c r="H15" s="20" t="str">
        <f>'Estimación 6.3'!H15</f>
        <v>Formulario de capacitación con Google Sheets</v>
      </c>
      <c r="I15" s="20" t="str">
        <f>'Estimacion 6.2'!I19</f>
        <v>Registrar capacitación</v>
      </c>
      <c r="J15" s="20">
        <f t="shared" si="0"/>
        <v>130</v>
      </c>
      <c r="K15" s="20">
        <f>'Estimación 6.3'!E15</f>
        <v>140</v>
      </c>
      <c r="L15" s="21">
        <f t="shared" si="1"/>
        <v>150</v>
      </c>
    </row>
    <row r="16" spans="4:12" ht="15.75" customHeight="1" x14ac:dyDescent="0.25">
      <c r="D16" s="50">
        <f>'Estimación 6.3'!D16</f>
        <v>7</v>
      </c>
      <c r="E16" s="20"/>
      <c r="F16" s="28">
        <f>'Estimación 6.3'!F16</f>
        <v>260</v>
      </c>
      <c r="G16" s="20"/>
      <c r="H16" s="20" t="str">
        <f>'Estimación 6.3'!H16</f>
        <v>Formulario de capacitación con Google Sheets</v>
      </c>
      <c r="I16" s="20" t="str">
        <f>'Estimacion 6.2'!I20</f>
        <v>Registrar capacitación</v>
      </c>
      <c r="J16" s="20">
        <f t="shared" si="0"/>
        <v>100</v>
      </c>
      <c r="K16" s="20">
        <f>'Estimación 6.3'!E16</f>
        <v>110</v>
      </c>
      <c r="L16" s="21">
        <f t="shared" si="1"/>
        <v>120</v>
      </c>
    </row>
    <row r="17" spans="4:12" ht="15.75" customHeight="1" x14ac:dyDescent="0.25">
      <c r="D17" s="50">
        <f>'Estimación 6.3'!D17</f>
        <v>8</v>
      </c>
      <c r="E17" s="20"/>
      <c r="F17" s="28">
        <f>'Estimación 6.3'!F17</f>
        <v>220</v>
      </c>
      <c r="G17" s="20"/>
      <c r="H17" s="20" t="str">
        <f>'Estimación 6.3'!H17</f>
        <v>Formulario de posibilidad de pasantes con Google Sheets</v>
      </c>
      <c r="I17" s="20" t="str">
        <f>'Estimacion 6.2'!I21</f>
        <v>Registrar pasantes</v>
      </c>
      <c r="J17" s="20">
        <f t="shared" si="0"/>
        <v>45</v>
      </c>
      <c r="K17" s="20">
        <f>'Estimación 6.3'!E17</f>
        <v>55</v>
      </c>
      <c r="L17" s="21">
        <f t="shared" si="1"/>
        <v>65</v>
      </c>
    </row>
    <row r="18" spans="4:12" ht="15.75" customHeight="1" x14ac:dyDescent="0.25">
      <c r="D18" s="50">
        <f>'Estimación 6.3'!D18</f>
        <v>9</v>
      </c>
      <c r="E18" s="20"/>
      <c r="F18" s="28">
        <f>'Estimación 6.3'!F18</f>
        <v>50</v>
      </c>
      <c r="G18" s="20"/>
      <c r="H18" s="20" t="str">
        <f>'Estimación 6.3'!H18</f>
        <v>Adaptador de RecyclerView para lista de elementos en Android</v>
      </c>
      <c r="I18" s="20" t="str">
        <f>'Estimacion 6.2'!I22</f>
        <v>Adaptar lista</v>
      </c>
      <c r="J18" s="20">
        <f t="shared" si="0"/>
        <v>50</v>
      </c>
      <c r="K18" s="20">
        <f>'Estimación 6.3'!E18</f>
        <v>60</v>
      </c>
      <c r="L18" s="21">
        <f t="shared" si="1"/>
        <v>70</v>
      </c>
    </row>
    <row r="19" spans="4:12" ht="15.75" customHeight="1" x14ac:dyDescent="0.25">
      <c r="D19" s="50">
        <f>'Estimación 6.3'!D19</f>
        <v>10</v>
      </c>
      <c r="E19" s="20"/>
      <c r="F19" s="28">
        <f>'Estimación 6.3'!F19</f>
        <v>30</v>
      </c>
      <c r="G19" s="20"/>
      <c r="H19" s="20" t="str">
        <f>'Estimación 6.3'!H19</f>
        <v>Clase modelo para representar elementos en una lista RecyclerView en Android</v>
      </c>
      <c r="I19" s="20" t="str">
        <f>'Estimacion 6.2'!I23</f>
        <v>Definir modelo</v>
      </c>
      <c r="J19" s="20">
        <f t="shared" si="0"/>
        <v>50</v>
      </c>
      <c r="K19" s="20">
        <f>'Estimación 6.3'!E19</f>
        <v>60</v>
      </c>
      <c r="L19" s="21">
        <f t="shared" si="1"/>
        <v>70</v>
      </c>
    </row>
    <row r="20" spans="4:12" ht="15.75" customHeight="1" x14ac:dyDescent="0.25">
      <c r="D20" s="50">
        <f>'Estimación 6.3'!D20</f>
        <v>11</v>
      </c>
      <c r="E20" s="20"/>
      <c r="F20" s="28">
        <f>'Estimación 6.3'!F20</f>
        <v>100</v>
      </c>
      <c r="G20" s="20"/>
      <c r="H20" s="20" t="str">
        <f>'Estimación 6.3'!H20</f>
        <v>Login con autenticación usando Google Sheets</v>
      </c>
      <c r="I20" s="20" t="str">
        <f>'Estimacion 6.2'!I24</f>
        <v>Autenticar usuario</v>
      </c>
      <c r="J20" s="20">
        <f t="shared" si="0"/>
        <v>65</v>
      </c>
      <c r="K20" s="20">
        <f>'Estimación 6.3'!E20</f>
        <v>75</v>
      </c>
      <c r="L20" s="21">
        <f t="shared" si="1"/>
        <v>85</v>
      </c>
    </row>
    <row r="21" spans="4:12" ht="15.75" customHeight="1" x14ac:dyDescent="0.25">
      <c r="D21" s="50">
        <f>'Estimación 6.3'!D21</f>
        <v>12</v>
      </c>
      <c r="E21" s="20"/>
      <c r="F21" s="28">
        <f>'Estimación 6.3'!F21</f>
        <v>60</v>
      </c>
      <c r="G21" s="20"/>
      <c r="H21" s="20" t="str">
        <f>'Estimación 6.3'!H21</f>
        <v>Menú principal con navegación entre actividades</v>
      </c>
      <c r="I21" s="20" t="str">
        <f>'Estimacion 6.2'!I25</f>
        <v>Navegar entre actividades</v>
      </c>
      <c r="J21" s="20">
        <f t="shared" si="0"/>
        <v>110</v>
      </c>
      <c r="K21" s="20">
        <f>'Estimación 6.3'!E21</f>
        <v>120</v>
      </c>
      <c r="L21" s="21">
        <f t="shared" si="1"/>
        <v>130</v>
      </c>
    </row>
    <row r="22" spans="4:12" ht="15.75" customHeight="1" x14ac:dyDescent="0.25">
      <c r="D22" s="50">
        <f>'Estimación 6.3'!D22</f>
        <v>13</v>
      </c>
      <c r="E22" s="20"/>
      <c r="F22" s="28">
        <f>'Estimación 6.3'!F22</f>
        <v>80</v>
      </c>
      <c r="G22" s="20"/>
      <c r="H22" s="20" t="str">
        <f>'Estimación 6.3'!H22</f>
        <v>Lista de notificaciones desde Google Sheets</v>
      </c>
      <c r="I22" s="20" t="str">
        <f>'Estimacion 6.2'!I26</f>
        <v>Mostrar lista de notificaciones</v>
      </c>
      <c r="J22" s="20">
        <f t="shared" si="0"/>
        <v>80</v>
      </c>
      <c r="K22" s="20">
        <f>'Estimación 6.3'!E22</f>
        <v>90</v>
      </c>
      <c r="L22" s="21">
        <f t="shared" si="1"/>
        <v>100</v>
      </c>
    </row>
    <row r="23" spans="4:12" ht="15.75" customHeight="1" x14ac:dyDescent="0.25">
      <c r="D23" s="50">
        <f>'Estimación 6.3'!D23</f>
        <v>14</v>
      </c>
      <c r="E23" s="20"/>
      <c r="F23" s="28">
        <f>'Estimación 6.3'!F23</f>
        <v>300</v>
      </c>
      <c r="G23" s="20"/>
      <c r="H23" s="20" t="str">
        <f>'Estimación 6.3'!H23</f>
        <v>Gestión de actividades profesionales, postgrados y capacitaciones</v>
      </c>
      <c r="I23" s="20" t="str">
        <f>'Estimacion 6.2'!I27</f>
        <v>Gestionar actividades</v>
      </c>
      <c r="J23" s="20">
        <f t="shared" si="0"/>
        <v>160</v>
      </c>
      <c r="K23" s="20">
        <f>'Estimación 6.3'!E23</f>
        <v>170</v>
      </c>
      <c r="L23" s="21">
        <f t="shared" si="1"/>
        <v>180</v>
      </c>
    </row>
    <row r="24" spans="4:12" ht="15.75" customHeight="1" x14ac:dyDescent="0.25">
      <c r="D24" s="50">
        <f>'Estimación 6.3'!D24</f>
        <v>15</v>
      </c>
      <c r="E24" s="20"/>
      <c r="F24" s="28">
        <f>'Estimación 6.3'!F24</f>
        <v>250</v>
      </c>
      <c r="G24" s="20"/>
      <c r="H24" s="20" t="str">
        <f>'Estimación 6.3'!H24</f>
        <v>Formulario de capacitaciones con validaciones y conexión a Google Sheets</v>
      </c>
      <c r="I24" s="20" t="str">
        <f>'Estimacion 6.2'!I28</f>
        <v>Validar y registrar capacitaciones</v>
      </c>
      <c r="J24" s="20">
        <f t="shared" si="0"/>
        <v>80</v>
      </c>
      <c r="K24" s="20">
        <f>'Estimación 6.3'!E24</f>
        <v>90</v>
      </c>
      <c r="L24" s="21">
        <f t="shared" si="1"/>
        <v>100</v>
      </c>
    </row>
    <row r="25" spans="4:12" ht="15.75" customHeight="1" x14ac:dyDescent="0.25">
      <c r="D25" s="50">
        <f>'Estimación 6.3'!D25</f>
        <v>16</v>
      </c>
      <c r="E25" s="20"/>
      <c r="F25" s="28">
        <f>'Estimación 6.3'!F25</f>
        <v>100</v>
      </c>
      <c r="G25" s="20"/>
      <c r="H25" s="20" t="str">
        <f>'Estimación 6.3'!H25</f>
        <v>Menú de actualización de datos con navegación a distintos formularios</v>
      </c>
      <c r="I25" s="20" t="str">
        <f>'Estimacion 6.2'!I29</f>
        <v>Actualizar datos</v>
      </c>
      <c r="J25" s="20">
        <f t="shared" si="0"/>
        <v>80</v>
      </c>
      <c r="K25" s="20">
        <f>'Estimación 6.3'!E25</f>
        <v>90</v>
      </c>
      <c r="L25" s="21">
        <f t="shared" si="1"/>
        <v>100</v>
      </c>
    </row>
    <row r="26" spans="4:12" ht="15.75" customHeight="1" x14ac:dyDescent="0.25">
      <c r="D26" s="50">
        <f>'Estimación 6.3'!D26</f>
        <v>17</v>
      </c>
      <c r="E26" s="20"/>
      <c r="F26" s="28">
        <f>'Estimación 6.3'!F26</f>
        <v>200</v>
      </c>
      <c r="G26" s="20"/>
      <c r="H26" s="20" t="str">
        <f>'Estimación 6.3'!H26</f>
        <v>Formulario de actualización de datos e integración con Google Maps</v>
      </c>
      <c r="I26" s="20" t="str">
        <f>'Estimacion 6.2'!I30</f>
        <v>Actualizar datos con ubicación</v>
      </c>
      <c r="J26" s="20">
        <f t="shared" si="0"/>
        <v>170</v>
      </c>
      <c r="K26" s="20">
        <f>'Estimación 6.3'!E26</f>
        <v>180</v>
      </c>
      <c r="L26" s="21">
        <f t="shared" si="1"/>
        <v>190</v>
      </c>
    </row>
    <row r="27" spans="4:12" ht="15.75" customHeight="1" x14ac:dyDescent="0.25">
      <c r="D27" s="50">
        <f>'Estimación 6.3'!D27</f>
        <v>18</v>
      </c>
      <c r="E27" s="20"/>
      <c r="F27" s="28">
        <f>'Estimación 6.3'!F27</f>
        <v>105</v>
      </c>
      <c r="G27" s="20"/>
      <c r="H27" s="20" t="str">
        <f>'Estimación 6.3'!H27</f>
        <v>Pantalla para actualizar contraseña con validaciones</v>
      </c>
      <c r="I27" s="20" t="str">
        <f>'Estimacion 6.2'!I31</f>
        <v>Actualizar contraseña</v>
      </c>
      <c r="J27" s="20">
        <f t="shared" si="0"/>
        <v>65</v>
      </c>
      <c r="K27" s="20">
        <f>'Estimación 6.3'!E27</f>
        <v>75</v>
      </c>
      <c r="L27" s="21">
        <f t="shared" si="1"/>
        <v>85</v>
      </c>
    </row>
    <row r="28" spans="4:12" ht="15.75" customHeight="1" x14ac:dyDescent="0.25">
      <c r="D28" s="50">
        <f>'Estimación 6.3'!D28</f>
        <v>19</v>
      </c>
      <c r="E28" s="51">
        <f>'Estimacion 6.2'!E27</f>
        <v>170</v>
      </c>
      <c r="F28" s="28">
        <f>'Estimación 6.3'!F28</f>
        <v>150</v>
      </c>
      <c r="G28" s="51">
        <f>'Estimacion 6.2'!G27</f>
        <v>0.56666666666666665</v>
      </c>
      <c r="H28" s="20" t="str">
        <f>'Estimación 6.3'!H28</f>
        <v>Muestra los detalles del usuario almacenados en Google Sheets</v>
      </c>
      <c r="I28" s="20" t="str">
        <f>'Estimacion 6.2'!I32</f>
        <v>Visualizar datos del usuario</v>
      </c>
      <c r="J28" s="20">
        <f t="shared" si="0"/>
        <v>165</v>
      </c>
      <c r="K28" s="20">
        <f>'Estimación 6.3'!E28</f>
        <v>175</v>
      </c>
      <c r="L28" s="21">
        <f t="shared" si="1"/>
        <v>185</v>
      </c>
    </row>
    <row r="29" spans="4:12" ht="15.75" customHeight="1" x14ac:dyDescent="0.25">
      <c r="D29" s="104" t="str">
        <f>'Estimación 6.3'!D29</f>
        <v>Adapter</v>
      </c>
      <c r="E29" s="105"/>
      <c r="F29" s="105"/>
      <c r="G29" s="105"/>
      <c r="H29" s="105"/>
      <c r="I29" s="105"/>
      <c r="J29" s="105"/>
      <c r="K29" s="105"/>
      <c r="L29" s="106"/>
    </row>
    <row r="30" spans="4:12" ht="15.75" customHeight="1" x14ac:dyDescent="0.25">
      <c r="D30" s="50">
        <f>'Estimación 6.3'!D30</f>
        <v>20</v>
      </c>
      <c r="E30" s="51">
        <f>'Estimacion 6.2'!E29</f>
        <v>90</v>
      </c>
      <c r="F30" s="28">
        <f>'Estimación 6.3'!F30</f>
        <v>64</v>
      </c>
      <c r="G30" s="51">
        <f>'Estimacion 6.2'!G29</f>
        <v>0.9</v>
      </c>
      <c r="H30" s="10" t="str">
        <f>'Estimación 6.3'!H30</f>
        <v>Adaptador para listar la formación académica</v>
      </c>
      <c r="I30" s="20" t="str">
        <f>'Estimacion 6.2'!I34</f>
        <v>Adaptar lista de formación</v>
      </c>
      <c r="J30" s="20">
        <f t="shared" si="0"/>
        <v>110</v>
      </c>
      <c r="K30" s="23">
        <f>'Estimación 6.3'!E30</f>
        <v>120</v>
      </c>
      <c r="L30" s="21">
        <f t="shared" si="1"/>
        <v>130</v>
      </c>
    </row>
    <row r="31" spans="4:12" ht="15.75" customHeight="1" x14ac:dyDescent="0.25">
      <c r="D31" s="50">
        <f>'Estimación 6.3'!D31</f>
        <v>21</v>
      </c>
      <c r="E31" s="51">
        <f>'Estimacion 6.2'!E30</f>
        <v>180</v>
      </c>
      <c r="F31" s="28">
        <f>'Estimación 6.3'!F31</f>
        <v>39</v>
      </c>
      <c r="G31" s="51">
        <f>'Estimacion 6.2'!G30</f>
        <v>0.9</v>
      </c>
      <c r="H31" s="10" t="str">
        <f>'Estimación 6.3'!H31</f>
        <v>Adaptador para notificaciones en Android</v>
      </c>
      <c r="I31" s="20" t="str">
        <f>'Estimacion 6.2'!I35</f>
        <v>Adaptar lista de notificaciones</v>
      </c>
      <c r="J31" s="20">
        <f t="shared" si="0"/>
        <v>40</v>
      </c>
      <c r="K31" s="23">
        <f>'Estimación 6.3'!E31</f>
        <v>50</v>
      </c>
      <c r="L31" s="21">
        <f t="shared" si="1"/>
        <v>60</v>
      </c>
    </row>
    <row r="32" spans="4:12" ht="15.75" customHeight="1" x14ac:dyDescent="0.25">
      <c r="D32" s="50">
        <f>'Estimación 6.3'!D32</f>
        <v>22</v>
      </c>
      <c r="E32" s="51">
        <f>'Estimacion 6.2'!E32</f>
        <v>175</v>
      </c>
      <c r="F32" s="28">
        <f>'Estimación 6.3'!F32</f>
        <v>38</v>
      </c>
      <c r="G32" s="51">
        <f>'Estimacion 6.2'!G32</f>
        <v>1.1666666666666667</v>
      </c>
      <c r="H32" s="10" t="str">
        <f>'Estimación 6.3'!H32</f>
        <v>Adaptador para mostrar lista de personas</v>
      </c>
      <c r="I32" s="20" t="str">
        <f>'Estimacion 6.2'!I36</f>
        <v>Adaptar lista de personas</v>
      </c>
      <c r="J32" s="20">
        <f t="shared" si="0"/>
        <v>35</v>
      </c>
      <c r="K32" s="23">
        <f>'Estimación 6.3'!E32</f>
        <v>45</v>
      </c>
      <c r="L32" s="21">
        <f t="shared" si="1"/>
        <v>55</v>
      </c>
    </row>
    <row r="33" spans="4:12" ht="15.6" customHeight="1" x14ac:dyDescent="0.25">
      <c r="D33" s="50">
        <f>'Estimación 6.3'!D33</f>
        <v>23</v>
      </c>
      <c r="E33" s="20"/>
      <c r="F33" s="28">
        <f>'Estimación 6.3'!F33</f>
        <v>33</v>
      </c>
      <c r="G33" s="20"/>
      <c r="H33" s="10" t="str">
        <f>'Estimación 6.3'!H33</f>
        <v>Adaptador para mostrar lista de actividades profesionales</v>
      </c>
      <c r="I33" s="20" t="str">
        <f>'Estimacion 6.2'!I37</f>
        <v>Adaptar lista de actividades</v>
      </c>
      <c r="J33" s="20">
        <f t="shared" si="0"/>
        <v>40</v>
      </c>
      <c r="K33" s="23">
        <f>'Estimación 6.3'!E33</f>
        <v>50</v>
      </c>
      <c r="L33" s="21">
        <f t="shared" si="1"/>
        <v>60</v>
      </c>
    </row>
    <row r="34" spans="4:12" ht="12.6" customHeight="1" x14ac:dyDescent="0.25">
      <c r="D34" s="101" t="str">
        <f>'Estimación 6.3'!D34</f>
        <v>Model</v>
      </c>
      <c r="E34" s="102"/>
      <c r="F34" s="102"/>
      <c r="G34" s="102"/>
      <c r="H34" s="102"/>
      <c r="I34" s="102"/>
      <c r="J34" s="102"/>
      <c r="K34" s="102"/>
      <c r="L34" s="103"/>
    </row>
    <row r="35" spans="4:12" ht="15.6" hidden="1" customHeight="1" x14ac:dyDescent="0.25">
      <c r="D35" s="50">
        <f>'Estimación 6.3'!D35</f>
        <v>24</v>
      </c>
      <c r="E35" s="51">
        <f>'Estimacion 6.2'!E35</f>
        <v>50</v>
      </c>
      <c r="F35" s="51">
        <f>'Estimacion 6.2'!F35</f>
        <v>39</v>
      </c>
      <c r="G35" s="51">
        <f>'Estimacion 6.2'!G35</f>
        <v>1.2820512820512822</v>
      </c>
      <c r="H35" s="10">
        <f>'Estimación 6.3'!H29</f>
        <v>0</v>
      </c>
      <c r="I35" s="20" t="str">
        <f>'Estimacion 6.2'!I39</f>
        <v>Modelo de formación académica</v>
      </c>
      <c r="J35" s="20">
        <f t="shared" si="0"/>
        <v>110</v>
      </c>
      <c r="K35" s="23">
        <f>'Estimación 6.3'!E30</f>
        <v>120</v>
      </c>
      <c r="L35" s="21">
        <f t="shared" si="1"/>
        <v>130</v>
      </c>
    </row>
    <row r="36" spans="4:12" ht="15.75" customHeight="1" x14ac:dyDescent="0.25">
      <c r="D36" s="50">
        <f>'Estimación 6.3'!D35</f>
        <v>24</v>
      </c>
      <c r="E36" s="51">
        <f>'Estimacion 6.2'!E36</f>
        <v>45</v>
      </c>
      <c r="F36" s="51">
        <f>'Estimación 6.3'!F35</f>
        <v>18</v>
      </c>
      <c r="G36" s="51">
        <f>'Estimacion 6.2'!G36</f>
        <v>1.1842105263157894</v>
      </c>
      <c r="H36" s="10" t="str">
        <f>'Estimación 6.3'!H35</f>
        <v>Modelo para datos de formación académica</v>
      </c>
      <c r="I36" s="20" t="str">
        <f>'Estimacion 6.2'!I39</f>
        <v>Modelo de formación académica</v>
      </c>
      <c r="J36" s="20">
        <f t="shared" si="0"/>
        <v>5</v>
      </c>
      <c r="K36" s="23">
        <f>'Estimación 6.3'!E35</f>
        <v>15</v>
      </c>
      <c r="L36" s="21">
        <f>K36+10</f>
        <v>25</v>
      </c>
    </row>
    <row r="37" spans="4:12" ht="15.75" customHeight="1" x14ac:dyDescent="0.25">
      <c r="D37" s="50">
        <f>'Estimación 6.3'!D36</f>
        <v>25</v>
      </c>
      <c r="E37" s="51">
        <f>'Estimacion 6.2'!E37</f>
        <v>50</v>
      </c>
      <c r="F37" s="51">
        <f>'Estimación 6.3'!F36</f>
        <v>23</v>
      </c>
      <c r="G37" s="51">
        <f>'Estimacion 6.2'!G37</f>
        <v>1.5151515151515151</v>
      </c>
      <c r="H37" s="10" t="str">
        <f>'Estimación 6.3'!H36</f>
        <v>Configura clientes Retrofit para Google Sheets</v>
      </c>
      <c r="I37" s="20" t="str">
        <f>'Estimacion 6.2'!I40</f>
        <v>Configurar cliente Retrofit</v>
      </c>
      <c r="J37" s="20">
        <f t="shared" si="0"/>
        <v>15</v>
      </c>
      <c r="K37" s="23">
        <f>'Estimación 6.3'!E36</f>
        <v>25</v>
      </c>
      <c r="L37" s="21">
        <f t="shared" ref="L37:L46" si="2">K37+10</f>
        <v>35</v>
      </c>
    </row>
    <row r="38" spans="4:12" ht="15.75" customHeight="1" x14ac:dyDescent="0.25">
      <c r="D38" s="50">
        <f>'Estimación 6.3'!D37</f>
        <v>26</v>
      </c>
      <c r="E38" s="51">
        <f>'Estimacion 6.2'!E38</f>
        <v>45</v>
      </c>
      <c r="F38" s="51">
        <f>'Estimación 6.3'!F37</f>
        <v>9</v>
      </c>
      <c r="G38" s="51">
        <f>'Estimacion 6.2'!G38</f>
        <v>1.6071428571428572</v>
      </c>
      <c r="H38" s="10" t="str">
        <f>'Estimación 6.3'!H37</f>
        <v>Define llamadas a Google Sheets con Retrofit</v>
      </c>
      <c r="I38" s="20" t="str">
        <f>'Estimacion 6.2'!I41</f>
        <v>Definir llamadas a Google Sheets</v>
      </c>
      <c r="J38" s="20">
        <f t="shared" si="0"/>
        <v>5</v>
      </c>
      <c r="K38" s="23">
        <f>'Estimación 6.3'!E37</f>
        <v>15</v>
      </c>
      <c r="L38" s="21">
        <f t="shared" si="2"/>
        <v>25</v>
      </c>
    </row>
    <row r="39" spans="4:12" ht="15.75" customHeight="1" x14ac:dyDescent="0.25">
      <c r="D39" s="50">
        <f>'Estimación 6.3'!D38</f>
        <v>27</v>
      </c>
      <c r="E39" s="51">
        <f>'Estimacion 6.2'!E43</f>
        <v>15</v>
      </c>
      <c r="F39" s="51">
        <f>'Estimación 6.3'!F38</f>
        <v>11</v>
      </c>
      <c r="G39" s="51">
        <f>'Estimacion 6.2'!G43</f>
        <v>0.88235294117647056</v>
      </c>
      <c r="H39" s="10" t="str">
        <f>'Estimación 6.3'!H38</f>
        <v>Modelo para manejar notificaciones</v>
      </c>
      <c r="I39" s="20" t="str">
        <f>'Estimacion 6.2'!I42</f>
        <v>Modelo de notificaciones</v>
      </c>
      <c r="J39" s="20">
        <f t="shared" si="0"/>
        <v>5</v>
      </c>
      <c r="K39" s="23">
        <f>'Estimación 6.3'!E38</f>
        <v>15</v>
      </c>
      <c r="L39" s="21">
        <f t="shared" si="2"/>
        <v>25</v>
      </c>
    </row>
    <row r="40" spans="4:12" ht="15.75" customHeight="1" x14ac:dyDescent="0.25">
      <c r="D40" s="50">
        <f>'Estimación 6.3'!D39</f>
        <v>28</v>
      </c>
      <c r="E40" s="51">
        <f>'Estimacion 6.2'!E44</f>
        <v>15</v>
      </c>
      <c r="F40" s="51">
        <f>'Estimación 6.3'!F39</f>
        <v>17</v>
      </c>
      <c r="G40" s="51">
        <f>'Estimacion 6.2'!G44</f>
        <v>0.26785714285714285</v>
      </c>
      <c r="H40" s="10" t="str">
        <f>'Estimación 6.3'!H39</f>
        <v>Modelo para representar personas</v>
      </c>
      <c r="I40" s="20" t="str">
        <f>'Estimacion 6.2'!I43</f>
        <v>Modelo de personas</v>
      </c>
      <c r="J40" s="20">
        <f t="shared" si="0"/>
        <v>5</v>
      </c>
      <c r="K40" s="23">
        <f>'Estimación 6.3'!E39</f>
        <v>15</v>
      </c>
      <c r="L40" s="21">
        <f t="shared" si="2"/>
        <v>25</v>
      </c>
    </row>
    <row r="41" spans="4:12" ht="15.75" customHeight="1" x14ac:dyDescent="0.25">
      <c r="D41" s="50">
        <f>'Estimación 6.3'!D40</f>
        <v>29</v>
      </c>
      <c r="E41" s="51">
        <f>'Estimacion 6.2'!E45</f>
        <v>10</v>
      </c>
      <c r="F41" s="51">
        <f>'Estimación 6.3'!F40</f>
        <v>56</v>
      </c>
      <c r="G41" s="51">
        <f>'Estimacion 6.2'!G45</f>
        <v>0.7142857142857143</v>
      </c>
      <c r="H41" s="10" t="str">
        <f>'Estimación 6.3'!H40</f>
        <v>Modelo de persona con datos personales</v>
      </c>
      <c r="I41" s="20" t="str">
        <f>'Estimacion 6.2'!I44</f>
        <v>Modelo de datos personales</v>
      </c>
      <c r="J41" s="20">
        <f t="shared" si="0"/>
        <v>5</v>
      </c>
      <c r="K41" s="23">
        <f>'Estimación 6.3'!E40</f>
        <v>15</v>
      </c>
      <c r="L41" s="21">
        <f t="shared" si="2"/>
        <v>25</v>
      </c>
    </row>
    <row r="42" spans="4:12" ht="15.75" customHeight="1" x14ac:dyDescent="0.25">
      <c r="D42" s="50">
        <f>'Estimación 6.3'!D41</f>
        <v>30</v>
      </c>
      <c r="E42" s="51"/>
      <c r="F42" s="51">
        <f>'Estimación 6.3'!F41</f>
        <v>14</v>
      </c>
      <c r="G42" s="51"/>
      <c r="H42" s="10" t="str">
        <f>'Estimación 6.3'!H41</f>
        <v>Modelo de usuario con credenciales</v>
      </c>
      <c r="I42" s="20" t="str">
        <f>'Estimacion 6.2'!I45</f>
        <v>Modelo de usuario</v>
      </c>
      <c r="J42" s="20">
        <f t="shared" si="0"/>
        <v>0</v>
      </c>
      <c r="K42" s="23">
        <f>'Estimación 6.3'!E41</f>
        <v>10</v>
      </c>
      <c r="L42" s="21">
        <f t="shared" si="2"/>
        <v>20</v>
      </c>
    </row>
    <row r="43" spans="4:12" ht="15.75" customHeight="1" x14ac:dyDescent="0.25">
      <c r="D43" s="101" t="str">
        <f>'Estimación 6.3'!D42</f>
        <v>Utils</v>
      </c>
      <c r="E43" s="102"/>
      <c r="F43" s="102"/>
      <c r="G43" s="102"/>
      <c r="H43" s="102"/>
      <c r="I43" s="102"/>
      <c r="J43" s="102"/>
      <c r="K43" s="102"/>
      <c r="L43" s="103"/>
    </row>
    <row r="44" spans="4:12" ht="15.75" customHeight="1" x14ac:dyDescent="0.25">
      <c r="D44" s="50">
        <f>'Estimación 6.3'!D43</f>
        <v>31</v>
      </c>
      <c r="E44" s="51"/>
      <c r="F44" s="51">
        <f>'Estimación 6.3'!F43</f>
        <v>20</v>
      </c>
      <c r="G44" s="51"/>
      <c r="H44" s="10" t="str">
        <f>'Estimación 6.3'!H43</f>
        <v>Manejo de tiempo de inactividad en la app</v>
      </c>
      <c r="I44" s="20" t="str">
        <f>'Estimacion 6.2'!I47</f>
        <v>Manejo de inactividad</v>
      </c>
      <c r="J44" s="20">
        <f t="shared" si="0"/>
        <v>20</v>
      </c>
      <c r="K44" s="23">
        <f>'Estimación 6.3'!E43</f>
        <v>30</v>
      </c>
      <c r="L44" s="21">
        <f t="shared" si="2"/>
        <v>40</v>
      </c>
    </row>
    <row r="45" spans="4:12" ht="15.75" customHeight="1" x14ac:dyDescent="0.25">
      <c r="D45" s="50">
        <f>'Estimación 6.3'!D44</f>
        <v>32</v>
      </c>
      <c r="E45" s="51"/>
      <c r="F45" s="51">
        <f>'Estimación 6.3'!F44</f>
        <v>40</v>
      </c>
      <c r="G45" s="51"/>
      <c r="H45" s="10" t="str">
        <f>'Estimación 6.3'!H44</f>
        <v>Manejo de URLs y credenciales globales</v>
      </c>
      <c r="I45" s="20" t="str">
        <f>'Estimacion 6.2'!I48</f>
        <v>Manejo de configuración global</v>
      </c>
      <c r="J45" s="20">
        <f t="shared" si="0"/>
        <v>15</v>
      </c>
      <c r="K45" s="23">
        <f>'Estimación 6.3'!E44</f>
        <v>25</v>
      </c>
      <c r="L45" s="21">
        <f t="shared" si="2"/>
        <v>35</v>
      </c>
    </row>
    <row r="46" spans="4:12" ht="15.75" customHeight="1" x14ac:dyDescent="0.25">
      <c r="D46" s="50">
        <f>'Estimación 6.3'!D45</f>
        <v>33</v>
      </c>
      <c r="E46" s="51"/>
      <c r="F46" s="51">
        <f>'Estimación 6.3'!F45</f>
        <v>45</v>
      </c>
      <c r="G46" s="51"/>
      <c r="H46" s="10" t="str">
        <f>'Estimación 6.3'!H45</f>
        <v>Manejo de notificaciones push con Firebase</v>
      </c>
      <c r="I46" s="20" t="str">
        <f>'Estimacion 6.2'!I49</f>
        <v>Manejo de notificaciones push</v>
      </c>
      <c r="J46" s="20">
        <f t="shared" si="0"/>
        <v>10</v>
      </c>
      <c r="K46" s="23">
        <f>'Estimación 6.3'!E45</f>
        <v>20</v>
      </c>
      <c r="L46" s="21">
        <f t="shared" si="2"/>
        <v>30</v>
      </c>
    </row>
    <row r="47" spans="4:12" ht="15.75" customHeight="1" x14ac:dyDescent="0.25">
      <c r="D47" s="5" t="s">
        <v>23</v>
      </c>
      <c r="E47" s="5"/>
      <c r="F47" s="5">
        <f>SUM(F44:F46)+SUM(F36:F42)+SUM(F30:F33)+SUM(F10:F28)</f>
        <v>3692</v>
      </c>
      <c r="G47" s="5">
        <f t="shared" ref="G47:L47" si="3">SUM(G44:G46)+SUM(G36:G42)+SUM(G30:G33)+SUM(G10:G28)</f>
        <v>9.7043340302628227</v>
      </c>
      <c r="H47" s="52">
        <f t="shared" si="3"/>
        <v>0</v>
      </c>
      <c r="I47" s="52">
        <f t="shared" si="3"/>
        <v>0</v>
      </c>
      <c r="J47" s="5">
        <f t="shared" si="3"/>
        <v>1915</v>
      </c>
      <c r="K47" s="5">
        <f t="shared" si="3"/>
        <v>2245</v>
      </c>
      <c r="L47" s="5">
        <f t="shared" si="3"/>
        <v>2575</v>
      </c>
    </row>
    <row r="48" spans="4:12" ht="15.75" customHeight="1" x14ac:dyDescent="0.25">
      <c r="H48" s="12"/>
      <c r="I48" s="12"/>
    </row>
    <row r="49" spans="8:9" ht="15.75" customHeight="1" x14ac:dyDescent="0.25">
      <c r="H49" s="12"/>
      <c r="I49" s="12"/>
    </row>
    <row r="50" spans="8:9" ht="15.75" customHeight="1" x14ac:dyDescent="0.25">
      <c r="H50" s="12"/>
      <c r="I50" s="12"/>
    </row>
    <row r="51" spans="8:9" ht="15.75" customHeight="1" x14ac:dyDescent="0.25">
      <c r="H51" s="12"/>
      <c r="I51" s="12"/>
    </row>
    <row r="52" spans="8:9" ht="15.75" customHeight="1" x14ac:dyDescent="0.25">
      <c r="H52" s="12"/>
      <c r="I52" s="12"/>
    </row>
    <row r="53" spans="8:9" ht="15.75" customHeight="1" x14ac:dyDescent="0.25">
      <c r="H53" s="12"/>
      <c r="I53" s="12"/>
    </row>
    <row r="54" spans="8:9" ht="15.75" customHeight="1" x14ac:dyDescent="0.25">
      <c r="H54" s="12"/>
      <c r="I54" s="12"/>
    </row>
    <row r="55" spans="8:9" ht="15.75" customHeight="1" x14ac:dyDescent="0.25">
      <c r="H55" s="12"/>
      <c r="I55" s="12"/>
    </row>
    <row r="56" spans="8:9" ht="15.75" customHeight="1" x14ac:dyDescent="0.25">
      <c r="H56" s="12"/>
      <c r="I56" s="12"/>
    </row>
    <row r="57" spans="8:9" ht="15.75" customHeight="1" x14ac:dyDescent="0.25">
      <c r="H57" s="12"/>
      <c r="I57" s="12"/>
    </row>
    <row r="58" spans="8:9" ht="15.75" customHeight="1" x14ac:dyDescent="0.25">
      <c r="H58" s="12"/>
      <c r="I58" s="12"/>
    </row>
    <row r="59" spans="8:9" ht="15.75" customHeight="1" x14ac:dyDescent="0.25">
      <c r="H59" s="12"/>
      <c r="I59" s="12"/>
    </row>
    <row r="60" spans="8:9" ht="15.75" customHeight="1" x14ac:dyDescent="0.25">
      <c r="H60" s="12"/>
      <c r="I60" s="12"/>
    </row>
    <row r="61" spans="8:9" ht="15.75" customHeight="1" x14ac:dyDescent="0.25">
      <c r="H61" s="12"/>
      <c r="I61" s="12"/>
    </row>
    <row r="62" spans="8:9" ht="15.75" customHeight="1" x14ac:dyDescent="0.25">
      <c r="H62" s="12"/>
      <c r="I62" s="12"/>
    </row>
    <row r="63" spans="8:9" ht="15.75" customHeight="1" x14ac:dyDescent="0.25">
      <c r="H63" s="12"/>
      <c r="I63" s="12"/>
    </row>
    <row r="64" spans="8:9" ht="15.75" customHeight="1" x14ac:dyDescent="0.25">
      <c r="H64" s="12"/>
      <c r="I64" s="12"/>
    </row>
    <row r="65" spans="8:9" ht="15.75" customHeight="1" x14ac:dyDescent="0.25">
      <c r="H65" s="12"/>
      <c r="I65" s="12"/>
    </row>
    <row r="66" spans="8:9" ht="15.75" customHeight="1" x14ac:dyDescent="0.25">
      <c r="H66" s="12"/>
      <c r="I66" s="12"/>
    </row>
    <row r="67" spans="8:9" ht="15.75" customHeight="1" x14ac:dyDescent="0.25">
      <c r="H67" s="12"/>
      <c r="I67" s="12"/>
    </row>
    <row r="68" spans="8:9" ht="15.75" customHeight="1" x14ac:dyDescent="0.25">
      <c r="H68" s="12"/>
      <c r="I68" s="12"/>
    </row>
    <row r="69" spans="8:9" ht="15.75" customHeight="1" x14ac:dyDescent="0.25">
      <c r="H69" s="12"/>
      <c r="I69" s="12"/>
    </row>
    <row r="70" spans="8:9" ht="15.75" customHeight="1" x14ac:dyDescent="0.25">
      <c r="H70" s="12"/>
      <c r="I70" s="12"/>
    </row>
    <row r="71" spans="8:9" ht="15.75" customHeight="1" x14ac:dyDescent="0.25">
      <c r="H71" s="12"/>
      <c r="I71" s="12"/>
    </row>
    <row r="72" spans="8:9" ht="15.75" customHeight="1" x14ac:dyDescent="0.25">
      <c r="H72" s="12"/>
      <c r="I72" s="12"/>
    </row>
    <row r="73" spans="8:9" ht="15.75" customHeight="1" x14ac:dyDescent="0.25">
      <c r="H73" s="12"/>
      <c r="I73" s="12"/>
    </row>
    <row r="74" spans="8:9" ht="15.75" customHeight="1" x14ac:dyDescent="0.25">
      <c r="H74" s="12"/>
      <c r="I74" s="12"/>
    </row>
    <row r="75" spans="8:9" ht="15.75" customHeight="1" x14ac:dyDescent="0.25">
      <c r="H75" s="12"/>
      <c r="I75" s="12"/>
    </row>
    <row r="76" spans="8:9" ht="15.75" customHeight="1" x14ac:dyDescent="0.25">
      <c r="H76" s="12"/>
      <c r="I76" s="12"/>
    </row>
    <row r="77" spans="8:9" ht="15.75" customHeight="1" x14ac:dyDescent="0.25">
      <c r="H77" s="12"/>
      <c r="I77" s="12"/>
    </row>
    <row r="78" spans="8:9" ht="15.75" customHeight="1" x14ac:dyDescent="0.25">
      <c r="H78" s="12"/>
      <c r="I78" s="12"/>
    </row>
    <row r="79" spans="8:9" ht="15.75" customHeight="1" x14ac:dyDescent="0.25">
      <c r="H79" s="12"/>
      <c r="I79" s="12"/>
    </row>
    <row r="80" spans="8:9" ht="15.75" customHeight="1" x14ac:dyDescent="0.25">
      <c r="H80" s="12"/>
      <c r="I80" s="12"/>
    </row>
    <row r="81" spans="8:9" ht="15.75" customHeight="1" x14ac:dyDescent="0.25">
      <c r="H81" s="12"/>
      <c r="I81" s="12"/>
    </row>
    <row r="82" spans="8:9" ht="15.75" customHeight="1" x14ac:dyDescent="0.25">
      <c r="H82" s="12"/>
      <c r="I82" s="12"/>
    </row>
    <row r="83" spans="8:9" ht="15.75" customHeight="1" x14ac:dyDescent="0.25">
      <c r="H83" s="12"/>
      <c r="I83" s="12"/>
    </row>
    <row r="84" spans="8:9" ht="15.75" customHeight="1" x14ac:dyDescent="0.25">
      <c r="H84" s="12"/>
      <c r="I84" s="12"/>
    </row>
    <row r="85" spans="8:9" ht="15.75" customHeight="1" x14ac:dyDescent="0.25">
      <c r="H85" s="12"/>
      <c r="I85" s="12"/>
    </row>
    <row r="86" spans="8:9" ht="15.75" customHeight="1" x14ac:dyDescent="0.25">
      <c r="H86" s="12"/>
      <c r="I86" s="12"/>
    </row>
    <row r="87" spans="8:9" ht="15.75" customHeight="1" x14ac:dyDescent="0.25">
      <c r="H87" s="12"/>
      <c r="I87" s="12"/>
    </row>
    <row r="88" spans="8:9" ht="15.75" customHeight="1" x14ac:dyDescent="0.25">
      <c r="H88" s="12"/>
      <c r="I88" s="12"/>
    </row>
    <row r="89" spans="8:9" ht="15.75" customHeight="1" x14ac:dyDescent="0.25">
      <c r="H89" s="12"/>
      <c r="I89" s="12"/>
    </row>
    <row r="90" spans="8:9" ht="15.75" customHeight="1" x14ac:dyDescent="0.25">
      <c r="H90" s="12"/>
      <c r="I90" s="12"/>
    </row>
    <row r="91" spans="8:9" ht="15.75" customHeight="1" x14ac:dyDescent="0.25">
      <c r="H91" s="12"/>
      <c r="I91" s="12"/>
    </row>
    <row r="92" spans="8:9" ht="15.75" customHeight="1" x14ac:dyDescent="0.25">
      <c r="H92" s="12"/>
      <c r="I92" s="12"/>
    </row>
    <row r="93" spans="8:9" ht="15.75" customHeight="1" x14ac:dyDescent="0.25">
      <c r="H93" s="12"/>
      <c r="I93" s="12"/>
    </row>
    <row r="94" spans="8:9" ht="15.75" customHeight="1" x14ac:dyDescent="0.25">
      <c r="H94" s="12"/>
      <c r="I94" s="12"/>
    </row>
    <row r="95" spans="8:9" ht="15.75" customHeight="1" x14ac:dyDescent="0.25">
      <c r="H95" s="12"/>
      <c r="I95" s="12"/>
    </row>
    <row r="96" spans="8:9" ht="15.75" customHeight="1" x14ac:dyDescent="0.25">
      <c r="H96" s="12"/>
      <c r="I96" s="12"/>
    </row>
    <row r="97" spans="8:9" ht="15.75" customHeight="1" x14ac:dyDescent="0.25">
      <c r="H97" s="12"/>
      <c r="I97" s="12"/>
    </row>
    <row r="98" spans="8:9" ht="15.75" customHeight="1" x14ac:dyDescent="0.25">
      <c r="H98" s="12"/>
      <c r="I98" s="12"/>
    </row>
    <row r="99" spans="8:9" ht="15.75" customHeight="1" x14ac:dyDescent="0.25">
      <c r="H99" s="12"/>
      <c r="I99" s="12"/>
    </row>
    <row r="100" spans="8:9" ht="15.75" customHeight="1" x14ac:dyDescent="0.25">
      <c r="H100" s="12"/>
      <c r="I100" s="12"/>
    </row>
    <row r="101" spans="8:9" ht="15.75" customHeight="1" x14ac:dyDescent="0.25">
      <c r="H101" s="12"/>
      <c r="I101" s="12"/>
    </row>
    <row r="102" spans="8:9" ht="15.75" customHeight="1" x14ac:dyDescent="0.25">
      <c r="H102" s="12"/>
      <c r="I102" s="12"/>
    </row>
    <row r="103" spans="8:9" ht="15.75" customHeight="1" x14ac:dyDescent="0.25">
      <c r="H103" s="12"/>
      <c r="I103" s="12"/>
    </row>
    <row r="104" spans="8:9" ht="15.75" customHeight="1" x14ac:dyDescent="0.25">
      <c r="H104" s="12"/>
      <c r="I104" s="12"/>
    </row>
    <row r="105" spans="8:9" ht="15.75" customHeight="1" x14ac:dyDescent="0.25">
      <c r="H105" s="12"/>
      <c r="I105" s="12"/>
    </row>
    <row r="106" spans="8:9" ht="15.75" customHeight="1" x14ac:dyDescent="0.25">
      <c r="H106" s="12"/>
      <c r="I106" s="12"/>
    </row>
    <row r="107" spans="8:9" ht="15.75" customHeight="1" x14ac:dyDescent="0.25">
      <c r="H107" s="12"/>
      <c r="I107" s="12"/>
    </row>
    <row r="108" spans="8:9" ht="15.75" customHeight="1" x14ac:dyDescent="0.25">
      <c r="H108" s="12"/>
      <c r="I108" s="12"/>
    </row>
    <row r="109" spans="8:9" ht="15.75" customHeight="1" x14ac:dyDescent="0.25">
      <c r="H109" s="12"/>
      <c r="I109" s="12"/>
    </row>
    <row r="110" spans="8:9" ht="15.75" customHeight="1" x14ac:dyDescent="0.25">
      <c r="H110" s="12"/>
      <c r="I110" s="12"/>
    </row>
    <row r="111" spans="8:9" ht="15.75" customHeight="1" x14ac:dyDescent="0.25">
      <c r="H111" s="12"/>
      <c r="I111" s="12"/>
    </row>
    <row r="112" spans="8:9" ht="15.75" customHeight="1" x14ac:dyDescent="0.25">
      <c r="H112" s="12"/>
      <c r="I112" s="12"/>
    </row>
    <row r="113" spans="8:9" ht="15.75" customHeight="1" x14ac:dyDescent="0.25">
      <c r="H113" s="12"/>
      <c r="I113" s="12"/>
    </row>
    <row r="114" spans="8:9" ht="15.75" customHeight="1" x14ac:dyDescent="0.25">
      <c r="H114" s="12"/>
      <c r="I114" s="12"/>
    </row>
    <row r="115" spans="8:9" ht="15.75" customHeight="1" x14ac:dyDescent="0.25">
      <c r="H115" s="12"/>
      <c r="I115" s="12"/>
    </row>
    <row r="116" spans="8:9" ht="15.75" customHeight="1" x14ac:dyDescent="0.25">
      <c r="H116" s="12"/>
      <c r="I116" s="12"/>
    </row>
    <row r="117" spans="8:9" ht="15.75" customHeight="1" x14ac:dyDescent="0.25">
      <c r="H117" s="12"/>
      <c r="I117" s="12"/>
    </row>
    <row r="118" spans="8:9" ht="15.75" customHeight="1" x14ac:dyDescent="0.25">
      <c r="H118" s="12"/>
      <c r="I118" s="12"/>
    </row>
    <row r="119" spans="8:9" ht="15.75" customHeight="1" x14ac:dyDescent="0.25">
      <c r="H119" s="12"/>
      <c r="I119" s="12"/>
    </row>
    <row r="120" spans="8:9" ht="15.75" customHeight="1" x14ac:dyDescent="0.25">
      <c r="H120" s="12"/>
      <c r="I120" s="12"/>
    </row>
    <row r="121" spans="8:9" ht="15.75" customHeight="1" x14ac:dyDescent="0.25">
      <c r="H121" s="12"/>
      <c r="I121" s="12"/>
    </row>
    <row r="122" spans="8:9" ht="15.75" customHeight="1" x14ac:dyDescent="0.25">
      <c r="H122" s="12"/>
      <c r="I122" s="12"/>
    </row>
    <row r="123" spans="8:9" ht="15.75" customHeight="1" x14ac:dyDescent="0.25">
      <c r="H123" s="12"/>
      <c r="I123" s="12"/>
    </row>
    <row r="124" spans="8:9" ht="15.75" customHeight="1" x14ac:dyDescent="0.25">
      <c r="H124" s="12"/>
      <c r="I124" s="12"/>
    </row>
    <row r="125" spans="8:9" ht="15.75" customHeight="1" x14ac:dyDescent="0.25">
      <c r="H125" s="12"/>
      <c r="I125" s="12"/>
    </row>
    <row r="126" spans="8:9" ht="15.75" customHeight="1" x14ac:dyDescent="0.25">
      <c r="H126" s="12"/>
      <c r="I126" s="12"/>
    </row>
    <row r="127" spans="8:9" ht="15.75" customHeight="1" x14ac:dyDescent="0.25">
      <c r="H127" s="12"/>
      <c r="I127" s="12"/>
    </row>
    <row r="128" spans="8:9" ht="15.75" customHeight="1" x14ac:dyDescent="0.25">
      <c r="H128" s="12"/>
      <c r="I128" s="12"/>
    </row>
    <row r="129" spans="8:9" ht="15.75" customHeight="1" x14ac:dyDescent="0.25">
      <c r="H129" s="12"/>
      <c r="I129" s="12"/>
    </row>
    <row r="130" spans="8:9" ht="15.75" customHeight="1" x14ac:dyDescent="0.25">
      <c r="H130" s="12"/>
      <c r="I130" s="12"/>
    </row>
    <row r="131" spans="8:9" ht="15.75" customHeight="1" x14ac:dyDescent="0.25">
      <c r="H131" s="12"/>
      <c r="I131" s="12"/>
    </row>
    <row r="132" spans="8:9" ht="15.75" customHeight="1" x14ac:dyDescent="0.25">
      <c r="H132" s="12"/>
      <c r="I132" s="12"/>
    </row>
    <row r="133" spans="8:9" ht="15.75" customHeight="1" x14ac:dyDescent="0.25">
      <c r="H133" s="12"/>
      <c r="I133" s="12"/>
    </row>
    <row r="134" spans="8:9" ht="15.75" customHeight="1" x14ac:dyDescent="0.25">
      <c r="H134" s="12"/>
      <c r="I134" s="12"/>
    </row>
    <row r="135" spans="8:9" ht="15.75" customHeight="1" x14ac:dyDescent="0.25">
      <c r="H135" s="12"/>
      <c r="I135" s="12"/>
    </row>
    <row r="136" spans="8:9" ht="15.75" customHeight="1" x14ac:dyDescent="0.25">
      <c r="H136" s="12"/>
      <c r="I136" s="12"/>
    </row>
    <row r="137" spans="8:9" ht="15.75" customHeight="1" x14ac:dyDescent="0.25">
      <c r="H137" s="12"/>
      <c r="I137" s="12"/>
    </row>
    <row r="138" spans="8:9" ht="15.75" customHeight="1" x14ac:dyDescent="0.25">
      <c r="H138" s="12"/>
      <c r="I138" s="12"/>
    </row>
    <row r="139" spans="8:9" ht="15.75" customHeight="1" x14ac:dyDescent="0.25">
      <c r="H139" s="12"/>
      <c r="I139" s="12"/>
    </row>
    <row r="140" spans="8:9" ht="15.75" customHeight="1" x14ac:dyDescent="0.25">
      <c r="H140" s="12"/>
      <c r="I140" s="12"/>
    </row>
    <row r="141" spans="8:9" ht="15.75" customHeight="1" x14ac:dyDescent="0.25">
      <c r="H141" s="12"/>
      <c r="I141" s="12"/>
    </row>
    <row r="142" spans="8:9" ht="15.75" customHeight="1" x14ac:dyDescent="0.25">
      <c r="H142" s="12"/>
      <c r="I142" s="12"/>
    </row>
    <row r="143" spans="8:9" ht="15.75" customHeight="1" x14ac:dyDescent="0.25">
      <c r="H143" s="12"/>
      <c r="I143" s="12"/>
    </row>
    <row r="144" spans="8:9" ht="15.75" customHeight="1" x14ac:dyDescent="0.25">
      <c r="H144" s="12"/>
      <c r="I144" s="12"/>
    </row>
    <row r="145" spans="8:9" ht="15.75" customHeight="1" x14ac:dyDescent="0.25">
      <c r="H145" s="12"/>
      <c r="I145" s="12"/>
    </row>
    <row r="146" spans="8:9" ht="15.75" customHeight="1" x14ac:dyDescent="0.25">
      <c r="H146" s="12"/>
      <c r="I146" s="12"/>
    </row>
    <row r="147" spans="8:9" ht="15.75" customHeight="1" x14ac:dyDescent="0.25">
      <c r="H147" s="12"/>
      <c r="I147" s="12"/>
    </row>
    <row r="148" spans="8:9" ht="15.75" customHeight="1" x14ac:dyDescent="0.25">
      <c r="H148" s="12"/>
      <c r="I148" s="12"/>
    </row>
    <row r="149" spans="8:9" ht="15.75" customHeight="1" x14ac:dyDescent="0.25">
      <c r="H149" s="12"/>
      <c r="I149" s="12"/>
    </row>
    <row r="150" spans="8:9" ht="15.75" customHeight="1" x14ac:dyDescent="0.25">
      <c r="H150" s="12"/>
      <c r="I150" s="12"/>
    </row>
    <row r="151" spans="8:9" ht="15.75" customHeight="1" x14ac:dyDescent="0.25">
      <c r="H151" s="12"/>
      <c r="I151" s="12"/>
    </row>
    <row r="152" spans="8:9" ht="15.75" customHeight="1" x14ac:dyDescent="0.25">
      <c r="H152" s="12"/>
      <c r="I152" s="12"/>
    </row>
    <row r="153" spans="8:9" ht="15.75" customHeight="1" x14ac:dyDescent="0.25">
      <c r="H153" s="12"/>
      <c r="I153" s="12"/>
    </row>
    <row r="154" spans="8:9" ht="15.75" customHeight="1" x14ac:dyDescent="0.25">
      <c r="H154" s="12"/>
      <c r="I154" s="12"/>
    </row>
    <row r="155" spans="8:9" ht="15.75" customHeight="1" x14ac:dyDescent="0.25">
      <c r="H155" s="12"/>
      <c r="I155" s="12"/>
    </row>
    <row r="156" spans="8:9" ht="15.75" customHeight="1" x14ac:dyDescent="0.25">
      <c r="H156" s="12"/>
      <c r="I156" s="12"/>
    </row>
    <row r="157" spans="8:9" ht="15.75" customHeight="1" x14ac:dyDescent="0.25">
      <c r="H157" s="12"/>
      <c r="I157" s="12"/>
    </row>
    <row r="158" spans="8:9" ht="15.75" customHeight="1" x14ac:dyDescent="0.25">
      <c r="H158" s="12"/>
      <c r="I158" s="12"/>
    </row>
    <row r="159" spans="8:9" ht="15.75" customHeight="1" x14ac:dyDescent="0.25">
      <c r="H159" s="12"/>
      <c r="I159" s="12"/>
    </row>
    <row r="160" spans="8:9" ht="15.75" customHeight="1" x14ac:dyDescent="0.25">
      <c r="H160" s="12"/>
      <c r="I160" s="12"/>
    </row>
    <row r="161" spans="8:9" ht="15.75" customHeight="1" x14ac:dyDescent="0.25">
      <c r="H161" s="12"/>
      <c r="I161" s="12"/>
    </row>
    <row r="162" spans="8:9" ht="15.75" customHeight="1" x14ac:dyDescent="0.25">
      <c r="H162" s="12"/>
      <c r="I162" s="12"/>
    </row>
    <row r="163" spans="8:9" ht="15.75" customHeight="1" x14ac:dyDescent="0.25">
      <c r="H163" s="12"/>
      <c r="I163" s="12"/>
    </row>
    <row r="164" spans="8:9" ht="15.75" customHeight="1" x14ac:dyDescent="0.25">
      <c r="H164" s="12"/>
      <c r="I164" s="12"/>
    </row>
    <row r="165" spans="8:9" ht="15.75" customHeight="1" x14ac:dyDescent="0.25">
      <c r="H165" s="12"/>
      <c r="I165" s="12"/>
    </row>
    <row r="166" spans="8:9" ht="15.75" customHeight="1" x14ac:dyDescent="0.25">
      <c r="H166" s="12"/>
      <c r="I166" s="12"/>
    </row>
    <row r="167" spans="8:9" ht="15.75" customHeight="1" x14ac:dyDescent="0.25">
      <c r="H167" s="12"/>
      <c r="I167" s="12"/>
    </row>
    <row r="168" spans="8:9" ht="15.75" customHeight="1" x14ac:dyDescent="0.25">
      <c r="H168" s="12"/>
      <c r="I168" s="12"/>
    </row>
    <row r="169" spans="8:9" ht="15.75" customHeight="1" x14ac:dyDescent="0.25">
      <c r="H169" s="12"/>
      <c r="I169" s="12"/>
    </row>
    <row r="170" spans="8:9" ht="15.75" customHeight="1" x14ac:dyDescent="0.25">
      <c r="H170" s="12"/>
      <c r="I170" s="12"/>
    </row>
    <row r="171" spans="8:9" ht="15.75" customHeight="1" x14ac:dyDescent="0.25">
      <c r="H171" s="12"/>
      <c r="I171" s="12"/>
    </row>
    <row r="172" spans="8:9" ht="15.75" customHeight="1" x14ac:dyDescent="0.25">
      <c r="H172" s="12"/>
      <c r="I172" s="12"/>
    </row>
    <row r="173" spans="8:9" ht="15.75" customHeight="1" x14ac:dyDescent="0.25">
      <c r="H173" s="12"/>
      <c r="I173" s="12"/>
    </row>
    <row r="174" spans="8:9" ht="15.75" customHeight="1" x14ac:dyDescent="0.25">
      <c r="H174" s="12"/>
      <c r="I174" s="12"/>
    </row>
    <row r="175" spans="8:9" ht="15.75" customHeight="1" x14ac:dyDescent="0.25">
      <c r="H175" s="12"/>
      <c r="I175" s="12"/>
    </row>
    <row r="176" spans="8:9" ht="15.75" customHeight="1" x14ac:dyDescent="0.25">
      <c r="H176" s="12"/>
      <c r="I176" s="12"/>
    </row>
    <row r="177" spans="8:9" ht="15.75" customHeight="1" x14ac:dyDescent="0.25">
      <c r="H177" s="12"/>
      <c r="I177" s="12"/>
    </row>
    <row r="178" spans="8:9" ht="15.75" customHeight="1" x14ac:dyDescent="0.25">
      <c r="H178" s="12"/>
      <c r="I178" s="12"/>
    </row>
    <row r="179" spans="8:9" ht="15.75" customHeight="1" x14ac:dyDescent="0.25">
      <c r="H179" s="12"/>
      <c r="I179" s="12"/>
    </row>
    <row r="180" spans="8:9" ht="15.75" customHeight="1" x14ac:dyDescent="0.25">
      <c r="H180" s="12"/>
      <c r="I180" s="12"/>
    </row>
    <row r="181" spans="8:9" ht="15.75" customHeight="1" x14ac:dyDescent="0.25">
      <c r="H181" s="12"/>
      <c r="I181" s="12"/>
    </row>
    <row r="182" spans="8:9" ht="15.75" customHeight="1" x14ac:dyDescent="0.25">
      <c r="H182" s="12"/>
      <c r="I182" s="12"/>
    </row>
    <row r="183" spans="8:9" ht="15.75" customHeight="1" x14ac:dyDescent="0.25">
      <c r="H183" s="12"/>
      <c r="I183" s="12"/>
    </row>
    <row r="184" spans="8:9" ht="15.75" customHeight="1" x14ac:dyDescent="0.25">
      <c r="H184" s="12"/>
      <c r="I184" s="12"/>
    </row>
    <row r="185" spans="8:9" ht="15.75" customHeight="1" x14ac:dyDescent="0.25">
      <c r="H185" s="12"/>
      <c r="I185" s="12"/>
    </row>
    <row r="186" spans="8:9" ht="15.75" customHeight="1" x14ac:dyDescent="0.25">
      <c r="H186" s="12"/>
      <c r="I186" s="12"/>
    </row>
    <row r="187" spans="8:9" ht="15.75" customHeight="1" x14ac:dyDescent="0.25">
      <c r="H187" s="12"/>
      <c r="I187" s="12"/>
    </row>
    <row r="188" spans="8:9" ht="15.75" customHeight="1" x14ac:dyDescent="0.25">
      <c r="H188" s="12"/>
      <c r="I188" s="12"/>
    </row>
    <row r="189" spans="8:9" ht="15.75" customHeight="1" x14ac:dyDescent="0.25">
      <c r="H189" s="12"/>
      <c r="I189" s="12"/>
    </row>
    <row r="190" spans="8:9" ht="15.75" customHeight="1" x14ac:dyDescent="0.25">
      <c r="H190" s="12"/>
      <c r="I190" s="12"/>
    </row>
    <row r="191" spans="8:9" ht="15.75" customHeight="1" x14ac:dyDescent="0.25">
      <c r="H191" s="12"/>
      <c r="I191" s="12"/>
    </row>
    <row r="192" spans="8:9" ht="15.75" customHeight="1" x14ac:dyDescent="0.25">
      <c r="H192" s="12"/>
      <c r="I192" s="12"/>
    </row>
    <row r="193" spans="8:9" ht="15.75" customHeight="1" x14ac:dyDescent="0.25">
      <c r="H193" s="12"/>
      <c r="I193" s="12"/>
    </row>
    <row r="194" spans="8:9" ht="15.75" customHeight="1" x14ac:dyDescent="0.25">
      <c r="H194" s="12"/>
      <c r="I194" s="12"/>
    </row>
    <row r="195" spans="8:9" ht="15.75" customHeight="1" x14ac:dyDescent="0.25">
      <c r="H195" s="12"/>
      <c r="I195" s="12"/>
    </row>
    <row r="196" spans="8:9" ht="15.75" customHeight="1" x14ac:dyDescent="0.25">
      <c r="H196" s="12"/>
      <c r="I196" s="12"/>
    </row>
    <row r="197" spans="8:9" ht="15.75" customHeight="1" x14ac:dyDescent="0.25">
      <c r="H197" s="12"/>
      <c r="I197" s="12"/>
    </row>
    <row r="198" spans="8:9" ht="15.75" customHeight="1" x14ac:dyDescent="0.25">
      <c r="H198" s="12"/>
      <c r="I198" s="12"/>
    </row>
    <row r="199" spans="8:9" ht="15.75" customHeight="1" x14ac:dyDescent="0.25">
      <c r="H199" s="12"/>
      <c r="I199" s="12"/>
    </row>
    <row r="200" spans="8:9" ht="15.75" customHeight="1" x14ac:dyDescent="0.25">
      <c r="H200" s="12"/>
      <c r="I200" s="12"/>
    </row>
    <row r="201" spans="8:9" ht="15.75" customHeight="1" x14ac:dyDescent="0.25">
      <c r="H201" s="12"/>
      <c r="I201" s="12"/>
    </row>
    <row r="202" spans="8:9" ht="15.75" customHeight="1" x14ac:dyDescent="0.25">
      <c r="H202" s="12"/>
      <c r="I202" s="12"/>
    </row>
    <row r="203" spans="8:9" ht="15.75" customHeight="1" x14ac:dyDescent="0.25">
      <c r="H203" s="12"/>
      <c r="I203" s="12"/>
    </row>
    <row r="204" spans="8:9" ht="15.75" customHeight="1" x14ac:dyDescent="0.25">
      <c r="H204" s="12"/>
      <c r="I204" s="12"/>
    </row>
    <row r="205" spans="8:9" ht="15.75" customHeight="1" x14ac:dyDescent="0.25">
      <c r="H205" s="12"/>
      <c r="I205" s="12"/>
    </row>
    <row r="206" spans="8:9" ht="15.75" customHeight="1" x14ac:dyDescent="0.25">
      <c r="H206" s="12"/>
      <c r="I206" s="12"/>
    </row>
    <row r="207" spans="8:9" ht="15.75" customHeight="1" x14ac:dyDescent="0.25">
      <c r="H207" s="12"/>
      <c r="I207" s="12"/>
    </row>
    <row r="208" spans="8:9" ht="15.75" customHeight="1" x14ac:dyDescent="0.25">
      <c r="H208" s="12"/>
      <c r="I208" s="12"/>
    </row>
    <row r="209" spans="8:9" ht="15.75" customHeight="1" x14ac:dyDescent="0.25">
      <c r="H209" s="12"/>
      <c r="I209" s="12"/>
    </row>
    <row r="210" spans="8:9" ht="15.75" customHeight="1" x14ac:dyDescent="0.25">
      <c r="H210" s="12"/>
      <c r="I210" s="12"/>
    </row>
    <row r="211" spans="8:9" ht="15.75" customHeight="1" x14ac:dyDescent="0.25">
      <c r="H211" s="12"/>
      <c r="I211" s="12"/>
    </row>
    <row r="212" spans="8:9" ht="15.75" customHeight="1" x14ac:dyDescent="0.25">
      <c r="H212" s="12"/>
      <c r="I212" s="12"/>
    </row>
    <row r="213" spans="8:9" ht="15.75" customHeight="1" x14ac:dyDescent="0.25">
      <c r="H213" s="12"/>
      <c r="I213" s="12"/>
    </row>
    <row r="214" spans="8:9" ht="15.75" customHeight="1" x14ac:dyDescent="0.25">
      <c r="H214" s="12"/>
      <c r="I214" s="12"/>
    </row>
    <row r="215" spans="8:9" ht="15.75" customHeight="1" x14ac:dyDescent="0.25">
      <c r="H215" s="12"/>
      <c r="I215" s="12"/>
    </row>
    <row r="216" spans="8:9" ht="15.75" customHeight="1" x14ac:dyDescent="0.25">
      <c r="H216" s="12"/>
      <c r="I216" s="12"/>
    </row>
    <row r="217" spans="8:9" ht="15.75" customHeight="1" x14ac:dyDescent="0.25">
      <c r="H217" s="12"/>
      <c r="I217" s="12"/>
    </row>
    <row r="218" spans="8:9" ht="15.75" customHeight="1" x14ac:dyDescent="0.25">
      <c r="H218" s="12"/>
      <c r="I218" s="12"/>
    </row>
    <row r="219" spans="8:9" ht="15.75" customHeight="1" x14ac:dyDescent="0.25">
      <c r="H219" s="12"/>
      <c r="I219" s="12"/>
    </row>
    <row r="220" spans="8:9" ht="15.75" customHeight="1" x14ac:dyDescent="0.25">
      <c r="H220" s="12"/>
      <c r="I220" s="12"/>
    </row>
    <row r="221" spans="8:9" ht="15.75" customHeight="1" x14ac:dyDescent="0.25">
      <c r="H221" s="12"/>
      <c r="I221" s="12"/>
    </row>
    <row r="222" spans="8:9" ht="15.75" customHeight="1" x14ac:dyDescent="0.25">
      <c r="H222" s="12"/>
      <c r="I222" s="12"/>
    </row>
    <row r="223" spans="8:9" ht="15.75" customHeight="1" x14ac:dyDescent="0.25">
      <c r="H223" s="12"/>
      <c r="I223" s="12"/>
    </row>
    <row r="224" spans="8:9" ht="15.75" customHeight="1" x14ac:dyDescent="0.25">
      <c r="H224" s="12"/>
      <c r="I224" s="12"/>
    </row>
    <row r="225" spans="8:9" ht="15.75" customHeight="1" x14ac:dyDescent="0.25">
      <c r="H225" s="12"/>
      <c r="I225" s="12"/>
    </row>
    <row r="226" spans="8:9" ht="15.75" customHeight="1" x14ac:dyDescent="0.25">
      <c r="H226" s="12"/>
      <c r="I226" s="12"/>
    </row>
    <row r="227" spans="8:9" ht="15.75" customHeight="1" x14ac:dyDescent="0.25">
      <c r="H227" s="12"/>
      <c r="I227" s="12"/>
    </row>
    <row r="228" spans="8:9" ht="15.75" customHeight="1" x14ac:dyDescent="0.25">
      <c r="H228" s="12"/>
      <c r="I228" s="12"/>
    </row>
    <row r="229" spans="8:9" ht="15.75" customHeight="1" x14ac:dyDescent="0.25">
      <c r="H229" s="12"/>
      <c r="I229" s="12"/>
    </row>
    <row r="230" spans="8:9" ht="15.75" customHeight="1" x14ac:dyDescent="0.25">
      <c r="H230" s="12"/>
      <c r="I230" s="12"/>
    </row>
    <row r="231" spans="8:9" ht="15.75" customHeight="1" x14ac:dyDescent="0.25">
      <c r="H231" s="12"/>
      <c r="I231" s="12"/>
    </row>
    <row r="232" spans="8:9" ht="15.75" customHeight="1" x14ac:dyDescent="0.25">
      <c r="H232" s="12"/>
      <c r="I232" s="12"/>
    </row>
    <row r="233" spans="8:9" ht="15.75" customHeight="1" x14ac:dyDescent="0.25">
      <c r="H233" s="12"/>
      <c r="I233" s="12"/>
    </row>
    <row r="234" spans="8:9" ht="15.75" customHeight="1" x14ac:dyDescent="0.25">
      <c r="H234" s="12"/>
      <c r="I234" s="12"/>
    </row>
    <row r="235" spans="8:9" ht="15.75" customHeight="1" x14ac:dyDescent="0.25">
      <c r="H235" s="12"/>
      <c r="I235" s="12"/>
    </row>
    <row r="236" spans="8:9" ht="15.75" customHeight="1" x14ac:dyDescent="0.25">
      <c r="H236" s="12"/>
      <c r="I236" s="12"/>
    </row>
    <row r="237" spans="8:9" ht="15.75" customHeight="1" x14ac:dyDescent="0.25">
      <c r="H237" s="12"/>
      <c r="I237" s="12"/>
    </row>
    <row r="238" spans="8:9" ht="15.75" customHeight="1" x14ac:dyDescent="0.25">
      <c r="H238" s="12"/>
      <c r="I238" s="12"/>
    </row>
    <row r="239" spans="8:9" ht="15.75" customHeight="1" x14ac:dyDescent="0.25">
      <c r="H239" s="12"/>
      <c r="I239" s="12"/>
    </row>
    <row r="240" spans="8:9" ht="15.75" customHeight="1" x14ac:dyDescent="0.25">
      <c r="H240" s="12"/>
      <c r="I240" s="12"/>
    </row>
    <row r="241" spans="8:9" ht="15.75" customHeight="1" x14ac:dyDescent="0.25">
      <c r="H241" s="12"/>
      <c r="I241" s="12"/>
    </row>
    <row r="242" spans="8:9" ht="15.75" customHeight="1" x14ac:dyDescent="0.25">
      <c r="H242" s="12"/>
      <c r="I242" s="12"/>
    </row>
    <row r="243" spans="8:9" ht="15.75" customHeight="1" x14ac:dyDescent="0.25">
      <c r="H243" s="12"/>
      <c r="I243" s="12"/>
    </row>
    <row r="244" spans="8:9" ht="15.75" customHeight="1" x14ac:dyDescent="0.25">
      <c r="H244" s="12"/>
      <c r="I244" s="12"/>
    </row>
    <row r="245" spans="8:9" ht="15.75" customHeight="1" x14ac:dyDescent="0.25">
      <c r="H245" s="12"/>
      <c r="I245" s="12"/>
    </row>
    <row r="246" spans="8:9" ht="15.75" customHeight="1" x14ac:dyDescent="0.25">
      <c r="H246" s="12"/>
      <c r="I246" s="12"/>
    </row>
    <row r="247" spans="8:9" ht="15.75" customHeight="1" x14ac:dyDescent="0.25">
      <c r="H247" s="12"/>
      <c r="I247" s="12"/>
    </row>
    <row r="248" spans="8:9" ht="15.75" customHeight="1" x14ac:dyDescent="0.25"/>
    <row r="249" spans="8:9" ht="15.75" customHeight="1" x14ac:dyDescent="0.25"/>
    <row r="250" spans="8:9" ht="15.75" customHeight="1" x14ac:dyDescent="0.25"/>
    <row r="251" spans="8:9" ht="15.75" customHeight="1" x14ac:dyDescent="0.25"/>
    <row r="252" spans="8:9" ht="15.75" customHeight="1" x14ac:dyDescent="0.25"/>
    <row r="253" spans="8:9" ht="15.75" customHeight="1" x14ac:dyDescent="0.25"/>
    <row r="254" spans="8:9" ht="15.75" customHeight="1" x14ac:dyDescent="0.25"/>
    <row r="255" spans="8:9" ht="15.75" customHeight="1" x14ac:dyDescent="0.25"/>
    <row r="256" spans="8:9"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sheetData>
  <mergeCells count="13">
    <mergeCell ref="D34:L34"/>
    <mergeCell ref="D43:L43"/>
    <mergeCell ref="E1:H1"/>
    <mergeCell ref="D2:I2"/>
    <mergeCell ref="D3:D6"/>
    <mergeCell ref="F3:F6"/>
    <mergeCell ref="G3:G6"/>
    <mergeCell ref="H3:H4"/>
    <mergeCell ref="I3:I4"/>
    <mergeCell ref="H5:H6"/>
    <mergeCell ref="I5:I6"/>
    <mergeCell ref="D7:J7"/>
    <mergeCell ref="D29:L29"/>
  </mergeCells>
  <hyperlinks>
    <hyperlink ref="D7" r:id="rId1" xr:uid="{00000000-0004-0000-0200-000000000000}"/>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outlinePr summaryBelow="0" summaryRight="0"/>
  </sheetPr>
  <dimension ref="B2:J66"/>
  <sheetViews>
    <sheetView tabSelected="1" zoomScaleNormal="100" workbookViewId="0">
      <selection activeCell="L56" sqref="L56"/>
    </sheetView>
  </sheetViews>
  <sheetFormatPr baseColWidth="10" defaultColWidth="12.6640625" defaultRowHeight="15" customHeight="1" x14ac:dyDescent="0.25"/>
  <cols>
    <col min="2" max="2" width="18.109375" customWidth="1"/>
    <col min="3" max="3" width="13.33203125" customWidth="1"/>
    <col min="4" max="4" width="15.6640625" customWidth="1"/>
    <col min="7" max="7" width="25.109375" customWidth="1"/>
    <col min="9" max="9" width="16.33203125" customWidth="1"/>
  </cols>
  <sheetData>
    <row r="2" spans="2:9" ht="13.2" x14ac:dyDescent="0.25">
      <c r="B2" s="1"/>
      <c r="C2" s="71" t="s">
        <v>112</v>
      </c>
      <c r="D2" s="72"/>
      <c r="E2" s="72"/>
      <c r="F2" s="73"/>
      <c r="G2" s="1"/>
    </row>
    <row r="3" spans="2:9" ht="13.2" x14ac:dyDescent="0.25">
      <c r="B3" s="74" t="s">
        <v>24</v>
      </c>
      <c r="C3" s="72"/>
      <c r="D3" s="72"/>
      <c r="E3" s="72"/>
      <c r="F3" s="72"/>
      <c r="G3" s="73"/>
    </row>
    <row r="4" spans="2:9" ht="13.2" x14ac:dyDescent="0.25">
      <c r="B4" s="78" t="s">
        <v>1</v>
      </c>
      <c r="C4" s="2" t="s">
        <v>2</v>
      </c>
      <c r="D4" s="78" t="s">
        <v>3</v>
      </c>
      <c r="E4" s="83" t="s">
        <v>25</v>
      </c>
      <c r="F4" s="78" t="s">
        <v>4</v>
      </c>
      <c r="G4" s="82">
        <v>45698</v>
      </c>
    </row>
    <row r="5" spans="2:9" ht="13.2" x14ac:dyDescent="0.25">
      <c r="B5" s="79"/>
      <c r="C5" s="2" t="s">
        <v>5</v>
      </c>
      <c r="D5" s="79"/>
      <c r="E5" s="79"/>
      <c r="F5" s="80"/>
      <c r="G5" s="80"/>
    </row>
    <row r="6" spans="2:9" ht="13.2" x14ac:dyDescent="0.25">
      <c r="B6" s="79"/>
      <c r="C6" s="2" t="s">
        <v>6</v>
      </c>
      <c r="D6" s="79"/>
      <c r="E6" s="79"/>
      <c r="F6" s="78" t="s">
        <v>7</v>
      </c>
      <c r="G6" s="83"/>
    </row>
    <row r="7" spans="2:9" ht="13.2" x14ac:dyDescent="0.25">
      <c r="B7" s="80"/>
      <c r="C7" s="2" t="s">
        <v>8</v>
      </c>
      <c r="D7" s="80"/>
      <c r="E7" s="80"/>
      <c r="F7" s="80"/>
      <c r="G7" s="80"/>
    </row>
    <row r="8" spans="2:9" ht="13.2" x14ac:dyDescent="0.25">
      <c r="B8" s="112" t="s">
        <v>101</v>
      </c>
      <c r="C8" s="111"/>
      <c r="D8" s="111"/>
      <c r="E8" s="111"/>
      <c r="F8" s="111"/>
      <c r="G8" s="111"/>
      <c r="H8" s="111"/>
      <c r="I8" s="111"/>
    </row>
    <row r="10" spans="2:9" ht="13.2" x14ac:dyDescent="0.25">
      <c r="B10" s="68" t="s">
        <v>26</v>
      </c>
      <c r="C10" s="68" t="s">
        <v>27</v>
      </c>
      <c r="D10" s="68" t="s">
        <v>11</v>
      </c>
      <c r="G10" s="67" t="s">
        <v>26</v>
      </c>
      <c r="H10" s="67" t="s">
        <v>27</v>
      </c>
      <c r="I10" s="67" t="s">
        <v>28</v>
      </c>
    </row>
    <row r="11" spans="2:9" ht="13.2" x14ac:dyDescent="0.25">
      <c r="B11" s="60">
        <v>1</v>
      </c>
      <c r="C11" s="59">
        <v>5</v>
      </c>
      <c r="D11" s="30">
        <v>25</v>
      </c>
      <c r="G11" s="15">
        <v>1</v>
      </c>
      <c r="H11" s="14">
        <v>1</v>
      </c>
      <c r="I11" s="14">
        <f>'Estimación 6.4'!F10</f>
        <v>30</v>
      </c>
    </row>
    <row r="12" spans="2:9" ht="13.2" hidden="1" x14ac:dyDescent="0.25">
      <c r="B12" s="60">
        <v>2</v>
      </c>
      <c r="C12" s="59">
        <v>8</v>
      </c>
      <c r="D12" s="30">
        <v>200</v>
      </c>
      <c r="G12" s="15">
        <v>2</v>
      </c>
      <c r="H12" s="14">
        <v>0</v>
      </c>
      <c r="I12" s="14">
        <f>'Estimación 6.4'!F11</f>
        <v>270</v>
      </c>
    </row>
    <row r="13" spans="2:9" ht="13.2" hidden="1" x14ac:dyDescent="0.25">
      <c r="B13" s="60">
        <v>3</v>
      </c>
      <c r="C13" s="59">
        <v>5</v>
      </c>
      <c r="D13" s="30">
        <v>245</v>
      </c>
      <c r="G13" s="15">
        <v>3</v>
      </c>
      <c r="H13" s="14">
        <v>1</v>
      </c>
      <c r="I13" s="14">
        <f>'Estimación 6.4'!F12</f>
        <v>250</v>
      </c>
    </row>
    <row r="14" spans="2:9" ht="13.2" hidden="1" x14ac:dyDescent="0.25">
      <c r="B14" s="60">
        <v>4</v>
      </c>
      <c r="C14" s="59">
        <v>2</v>
      </c>
      <c r="D14" s="30">
        <v>245</v>
      </c>
      <c r="G14" s="15">
        <v>4</v>
      </c>
      <c r="H14" s="14">
        <v>0</v>
      </c>
      <c r="I14" s="14">
        <f>'Estimación 6.4'!F13</f>
        <v>280</v>
      </c>
    </row>
    <row r="15" spans="2:9" ht="13.2" hidden="1" x14ac:dyDescent="0.25">
      <c r="B15" s="60">
        <v>5</v>
      </c>
      <c r="C15" s="59">
        <v>6</v>
      </c>
      <c r="D15" s="30">
        <v>220</v>
      </c>
      <c r="G15" s="15">
        <v>5</v>
      </c>
      <c r="H15" s="14">
        <v>0</v>
      </c>
      <c r="I15" s="14">
        <f>'Estimación 6.4'!F14</f>
        <v>270</v>
      </c>
    </row>
    <row r="16" spans="2:9" ht="13.2" hidden="1" x14ac:dyDescent="0.25">
      <c r="B16" s="60">
        <v>6</v>
      </c>
      <c r="C16" s="59">
        <v>1</v>
      </c>
      <c r="D16" s="30">
        <v>230</v>
      </c>
      <c r="G16" s="15">
        <v>6</v>
      </c>
      <c r="H16" s="14">
        <v>0</v>
      </c>
      <c r="I16" s="14">
        <f>'Estimación 6.4'!F15</f>
        <v>260</v>
      </c>
    </row>
    <row r="17" spans="2:9" ht="13.2" hidden="1" x14ac:dyDescent="0.25">
      <c r="B17" s="60">
        <v>7</v>
      </c>
      <c r="C17" s="59">
        <v>3</v>
      </c>
      <c r="D17" s="30">
        <v>280</v>
      </c>
      <c r="G17" s="15">
        <v>7</v>
      </c>
      <c r="H17" s="14">
        <v>1</v>
      </c>
      <c r="I17" s="14">
        <f>'Estimación 6.4'!F16</f>
        <v>260</v>
      </c>
    </row>
    <row r="18" spans="2:9" ht="13.2" hidden="1" x14ac:dyDescent="0.25">
      <c r="B18" s="60">
        <v>8</v>
      </c>
      <c r="C18" s="59">
        <v>5</v>
      </c>
      <c r="D18" s="30">
        <v>190</v>
      </c>
      <c r="G18" s="15">
        <v>8</v>
      </c>
      <c r="H18" s="14">
        <v>1</v>
      </c>
      <c r="I18" s="14">
        <f>'Estimación 6.4'!F17</f>
        <v>220</v>
      </c>
    </row>
    <row r="19" spans="2:9" ht="13.2" hidden="1" x14ac:dyDescent="0.25">
      <c r="B19" s="60">
        <v>9</v>
      </c>
      <c r="C19" s="59">
        <v>8</v>
      </c>
      <c r="D19" s="30">
        <v>45</v>
      </c>
      <c r="G19" s="15">
        <v>9</v>
      </c>
      <c r="H19" s="14">
        <v>2</v>
      </c>
      <c r="I19" s="14">
        <f>'Estimación 6.4'!F18</f>
        <v>50</v>
      </c>
    </row>
    <row r="20" spans="2:9" ht="13.2" hidden="1" x14ac:dyDescent="0.25">
      <c r="B20" s="60">
        <v>10</v>
      </c>
      <c r="C20" s="59">
        <v>4</v>
      </c>
      <c r="D20" s="30">
        <v>20</v>
      </c>
      <c r="G20" s="15">
        <v>10</v>
      </c>
      <c r="H20" s="14">
        <v>0</v>
      </c>
      <c r="I20" s="14">
        <f>'Estimación 6.4'!F19</f>
        <v>30</v>
      </c>
    </row>
    <row r="21" spans="2:9" ht="13.2" hidden="1" x14ac:dyDescent="0.25">
      <c r="B21" s="60">
        <v>11</v>
      </c>
      <c r="C21" s="59">
        <v>2</v>
      </c>
      <c r="D21" s="30">
        <v>87</v>
      </c>
      <c r="G21" s="15">
        <v>11</v>
      </c>
      <c r="H21" s="14">
        <v>1</v>
      </c>
      <c r="I21" s="14">
        <f>'Estimación 6.4'!F20</f>
        <v>100</v>
      </c>
    </row>
    <row r="22" spans="2:9" ht="13.2" hidden="1" x14ac:dyDescent="0.25">
      <c r="B22" s="60">
        <v>12</v>
      </c>
      <c r="C22" s="59">
        <v>9</v>
      </c>
      <c r="D22" s="30">
        <v>54</v>
      </c>
      <c r="G22" s="15">
        <v>12</v>
      </c>
      <c r="H22" s="14">
        <v>0</v>
      </c>
      <c r="I22" s="14">
        <f>'Estimación 6.4'!F21</f>
        <v>60</v>
      </c>
    </row>
    <row r="23" spans="2:9" ht="13.2" hidden="1" x14ac:dyDescent="0.25">
      <c r="B23" s="60">
        <v>13</v>
      </c>
      <c r="C23" s="59">
        <v>7</v>
      </c>
      <c r="D23" s="30">
        <v>60</v>
      </c>
      <c r="G23" s="15">
        <v>13</v>
      </c>
      <c r="H23" s="14">
        <v>1</v>
      </c>
      <c r="I23" s="14">
        <f>'Estimación 6.4'!F22</f>
        <v>80</v>
      </c>
    </row>
    <row r="24" spans="2:9" ht="13.2" hidden="1" x14ac:dyDescent="0.25">
      <c r="B24" s="60">
        <v>14</v>
      </c>
      <c r="C24" s="59">
        <v>6</v>
      </c>
      <c r="D24" s="30">
        <v>250</v>
      </c>
      <c r="G24" s="15">
        <v>14</v>
      </c>
      <c r="H24" s="14">
        <v>0</v>
      </c>
      <c r="I24" s="14">
        <f>'Estimación 6.4'!F23</f>
        <v>300</v>
      </c>
    </row>
    <row r="25" spans="2:9" ht="13.2" hidden="1" x14ac:dyDescent="0.25">
      <c r="B25" s="60">
        <v>15</v>
      </c>
      <c r="C25" s="59">
        <v>4</v>
      </c>
      <c r="D25" s="30">
        <v>210</v>
      </c>
      <c r="G25" s="15">
        <v>15</v>
      </c>
      <c r="H25" s="14">
        <v>0</v>
      </c>
      <c r="I25" s="14">
        <f>'Estimación 6.4'!F24</f>
        <v>250</v>
      </c>
    </row>
    <row r="26" spans="2:9" ht="13.2" hidden="1" x14ac:dyDescent="0.25">
      <c r="B26" s="60">
        <v>16</v>
      </c>
      <c r="C26" s="59">
        <v>3</v>
      </c>
      <c r="D26" s="30">
        <v>78</v>
      </c>
      <c r="G26" s="15">
        <v>16</v>
      </c>
      <c r="H26" s="14">
        <v>1</v>
      </c>
      <c r="I26" s="14">
        <f>'Estimación 6.4'!F25</f>
        <v>100</v>
      </c>
    </row>
    <row r="27" spans="2:9" ht="13.2" hidden="1" x14ac:dyDescent="0.25">
      <c r="B27" s="60">
        <v>17</v>
      </c>
      <c r="C27" s="59">
        <v>8</v>
      </c>
      <c r="D27" s="30">
        <v>170</v>
      </c>
      <c r="G27" s="15">
        <v>17</v>
      </c>
      <c r="H27" s="14">
        <v>0</v>
      </c>
      <c r="I27" s="14">
        <f>'Estimación 6.4'!F26</f>
        <v>200</v>
      </c>
    </row>
    <row r="28" spans="2:9" ht="13.2" hidden="1" x14ac:dyDescent="0.25">
      <c r="B28" s="60">
        <v>18</v>
      </c>
      <c r="C28" s="59">
        <v>4</v>
      </c>
      <c r="D28" s="30">
        <v>95</v>
      </c>
      <c r="G28" s="15">
        <v>18</v>
      </c>
      <c r="H28" s="14">
        <v>1</v>
      </c>
      <c r="I28" s="14">
        <f>'Estimación 6.4'!F27</f>
        <v>105</v>
      </c>
    </row>
    <row r="29" spans="2:9" ht="13.2" hidden="1" x14ac:dyDescent="0.25">
      <c r="B29" s="60">
        <v>19</v>
      </c>
      <c r="C29" s="59">
        <v>6</v>
      </c>
      <c r="D29" s="30">
        <v>130</v>
      </c>
      <c r="G29" s="15">
        <v>19</v>
      </c>
      <c r="H29" s="14">
        <v>0</v>
      </c>
      <c r="I29" s="14">
        <f>'Estimación 6.4'!F28</f>
        <v>150</v>
      </c>
    </row>
    <row r="30" spans="2:9" ht="13.2" hidden="1" x14ac:dyDescent="0.25">
      <c r="B30" s="60">
        <v>20</v>
      </c>
      <c r="C30" s="59">
        <v>8</v>
      </c>
      <c r="D30" s="30">
        <v>55</v>
      </c>
      <c r="G30" s="15">
        <v>20</v>
      </c>
      <c r="H30" s="14">
        <v>0</v>
      </c>
      <c r="I30" s="14">
        <f>'Estimación 6.4'!F30</f>
        <v>64</v>
      </c>
    </row>
    <row r="31" spans="2:9" ht="13.2" hidden="1" x14ac:dyDescent="0.25">
      <c r="B31" s="60">
        <v>21</v>
      </c>
      <c r="C31" s="59">
        <v>2</v>
      </c>
      <c r="D31" s="30">
        <v>65</v>
      </c>
      <c r="G31" s="15">
        <v>21</v>
      </c>
      <c r="H31" s="14">
        <v>1</v>
      </c>
      <c r="I31" s="14">
        <f>'Estimación 6.4'!F31</f>
        <v>39</v>
      </c>
    </row>
    <row r="32" spans="2:9" ht="13.2" hidden="1" x14ac:dyDescent="0.25">
      <c r="B32" s="60">
        <v>22</v>
      </c>
      <c r="C32" s="59">
        <v>1</v>
      </c>
      <c r="D32" s="30">
        <v>23</v>
      </c>
      <c r="G32" s="15">
        <v>22</v>
      </c>
      <c r="H32" s="14">
        <v>0</v>
      </c>
      <c r="I32" s="14">
        <f>'Estimación 6.4'!F32</f>
        <v>38</v>
      </c>
    </row>
    <row r="33" spans="2:9" ht="13.2" hidden="1" x14ac:dyDescent="0.25">
      <c r="B33" s="60">
        <v>23</v>
      </c>
      <c r="C33" s="59">
        <v>2</v>
      </c>
      <c r="D33" s="30">
        <v>22</v>
      </c>
      <c r="G33" s="15">
        <v>23</v>
      </c>
      <c r="H33" s="14">
        <v>0</v>
      </c>
      <c r="I33" s="14">
        <f>'Estimación 6.4'!F33</f>
        <v>33</v>
      </c>
    </row>
    <row r="34" spans="2:9" ht="13.2" hidden="1" x14ac:dyDescent="0.25">
      <c r="B34" s="60">
        <v>24</v>
      </c>
      <c r="C34" s="59">
        <v>5</v>
      </c>
      <c r="D34" s="30">
        <v>20</v>
      </c>
      <c r="G34" s="15">
        <v>24</v>
      </c>
      <c r="H34" s="14">
        <v>0</v>
      </c>
      <c r="I34" s="14">
        <f>'Estimación 6.4'!F36</f>
        <v>18</v>
      </c>
    </row>
    <row r="35" spans="2:9" ht="13.2" hidden="1" x14ac:dyDescent="0.25">
      <c r="B35" s="60">
        <v>25</v>
      </c>
      <c r="C35" s="59">
        <v>5</v>
      </c>
      <c r="D35" s="30">
        <v>15</v>
      </c>
      <c r="G35" s="15">
        <v>25</v>
      </c>
      <c r="H35" s="14">
        <v>1</v>
      </c>
      <c r="I35" s="14">
        <f>'Estimación 6.4'!F37</f>
        <v>23</v>
      </c>
    </row>
    <row r="36" spans="2:9" ht="13.2" hidden="1" x14ac:dyDescent="0.25">
      <c r="B36" s="60">
        <v>26</v>
      </c>
      <c r="C36" s="59">
        <v>6</v>
      </c>
      <c r="D36" s="30">
        <v>5</v>
      </c>
      <c r="G36" s="15">
        <v>26</v>
      </c>
      <c r="H36" s="14">
        <v>2</v>
      </c>
      <c r="I36" s="14">
        <f>'Estimación 6.4'!F38</f>
        <v>9</v>
      </c>
    </row>
    <row r="37" spans="2:9" ht="13.2" hidden="1" x14ac:dyDescent="0.25">
      <c r="B37" s="60">
        <v>27</v>
      </c>
      <c r="C37" s="59">
        <v>8</v>
      </c>
      <c r="D37" s="30">
        <v>20</v>
      </c>
      <c r="G37" s="15">
        <v>27</v>
      </c>
      <c r="H37" s="14">
        <v>0</v>
      </c>
      <c r="I37" s="14">
        <f>'Estimación 6.4'!F39</f>
        <v>11</v>
      </c>
    </row>
    <row r="38" spans="2:9" ht="13.2" hidden="1" x14ac:dyDescent="0.25">
      <c r="B38" s="60">
        <v>28</v>
      </c>
      <c r="C38" s="59">
        <v>2</v>
      </c>
      <c r="D38" s="30">
        <v>10</v>
      </c>
      <c r="G38" s="15">
        <v>28</v>
      </c>
      <c r="H38" s="14">
        <v>0</v>
      </c>
      <c r="I38" s="14">
        <f>'Estimación 6.4'!F40</f>
        <v>17</v>
      </c>
    </row>
    <row r="39" spans="2:9" ht="13.2" hidden="1" x14ac:dyDescent="0.25">
      <c r="B39" s="60">
        <v>29</v>
      </c>
      <c r="C39" s="59">
        <v>3</v>
      </c>
      <c r="D39" s="30">
        <v>60</v>
      </c>
      <c r="G39" s="15">
        <v>29</v>
      </c>
      <c r="H39" s="14">
        <v>0</v>
      </c>
      <c r="I39" s="14">
        <f>'Estimación 6.4'!F41</f>
        <v>56</v>
      </c>
    </row>
    <row r="40" spans="2:9" ht="13.2" hidden="1" x14ac:dyDescent="0.25">
      <c r="B40" s="60">
        <v>30</v>
      </c>
      <c r="C40" s="59">
        <v>2</v>
      </c>
      <c r="D40" s="30">
        <v>15</v>
      </c>
      <c r="G40" s="15">
        <v>30</v>
      </c>
      <c r="H40" s="14">
        <v>1</v>
      </c>
      <c r="I40" s="14">
        <f>'Estimación 6.4'!F42</f>
        <v>14</v>
      </c>
    </row>
    <row r="41" spans="2:9" ht="13.2" hidden="1" x14ac:dyDescent="0.25">
      <c r="B41" s="60">
        <v>31</v>
      </c>
      <c r="C41" s="59">
        <v>1</v>
      </c>
      <c r="D41" s="30">
        <v>25</v>
      </c>
      <c r="G41" s="15">
        <v>31</v>
      </c>
      <c r="H41" s="14">
        <v>0</v>
      </c>
      <c r="I41" s="14">
        <f>'Estimación 6.4'!F44</f>
        <v>20</v>
      </c>
    </row>
    <row r="42" spans="2:9" ht="13.2" hidden="1" x14ac:dyDescent="0.25">
      <c r="B42" s="60">
        <v>32</v>
      </c>
      <c r="C42" s="59">
        <v>1</v>
      </c>
      <c r="D42" s="30">
        <v>30</v>
      </c>
      <c r="G42" s="15">
        <v>32</v>
      </c>
      <c r="H42" s="14">
        <v>1</v>
      </c>
      <c r="I42" s="14">
        <f>'Estimación 6.4'!F45</f>
        <v>40</v>
      </c>
    </row>
    <row r="43" spans="2:9" ht="13.2" x14ac:dyDescent="0.25">
      <c r="B43" s="60">
        <v>33</v>
      </c>
      <c r="C43" s="59">
        <v>6</v>
      </c>
      <c r="D43" s="30">
        <v>40</v>
      </c>
      <c r="G43" s="15">
        <v>33</v>
      </c>
      <c r="H43" s="14">
        <v>3</v>
      </c>
      <c r="I43" s="14">
        <f>'Estimación 6.4'!F46</f>
        <v>45</v>
      </c>
    </row>
    <row r="44" spans="2:9" ht="13.2" x14ac:dyDescent="0.25">
      <c r="B44" s="57"/>
      <c r="C44" s="58"/>
      <c r="D44" s="58"/>
      <c r="G44" s="62" t="s">
        <v>29</v>
      </c>
      <c r="H44" s="62">
        <f>SUM(H11:H43)</f>
        <v>19</v>
      </c>
      <c r="I44" s="62">
        <f>SUM(I11:I43)</f>
        <v>3692</v>
      </c>
    </row>
    <row r="45" spans="2:9" ht="13.2" hidden="1" x14ac:dyDescent="0.25">
      <c r="B45" s="15"/>
      <c r="C45" s="14"/>
      <c r="D45" s="14"/>
      <c r="G45" s="16"/>
      <c r="H45" s="17"/>
      <c r="I45" s="17">
        <f>'Estimacion 6.2'!K44</f>
        <v>0</v>
      </c>
    </row>
    <row r="46" spans="2:9" ht="13.2" hidden="1" x14ac:dyDescent="0.25">
      <c r="B46" s="15"/>
      <c r="C46" s="14"/>
      <c r="D46" s="14"/>
      <c r="G46" s="16"/>
      <c r="H46" s="17"/>
      <c r="I46" s="17">
        <f>'Estimacion 6.2'!K49</f>
        <v>0</v>
      </c>
    </row>
    <row r="47" spans="2:9" ht="13.2" x14ac:dyDescent="0.25">
      <c r="B47" s="62" t="s">
        <v>29</v>
      </c>
      <c r="C47" s="62">
        <f>SUM(C11:C46)</f>
        <v>148</v>
      </c>
      <c r="D47" s="62">
        <f>SUM(D11:D46)</f>
        <v>3239</v>
      </c>
    </row>
    <row r="48" spans="2:9" ht="13.2" x14ac:dyDescent="0.25">
      <c r="G48" s="18"/>
    </row>
    <row r="50" spans="2:10" ht="13.2" x14ac:dyDescent="0.25">
      <c r="G50" s="64" t="s">
        <v>103</v>
      </c>
      <c r="H50" s="114">
        <f>1000*H44/I44</f>
        <v>5.1462621885157098</v>
      </c>
      <c r="I50" t="s">
        <v>31</v>
      </c>
    </row>
    <row r="51" spans="2:10" ht="13.2" x14ac:dyDescent="0.25">
      <c r="B51" s="18"/>
    </row>
    <row r="52" spans="2:10" ht="15" customHeight="1" x14ac:dyDescent="0.25">
      <c r="B52" s="63" t="s">
        <v>30</v>
      </c>
      <c r="C52" s="113">
        <f>1000*(C47)/(D47)</f>
        <v>45.693115158999689</v>
      </c>
      <c r="D52" s="26" t="s">
        <v>31</v>
      </c>
      <c r="G52" s="22"/>
      <c r="H52">
        <f>I44</f>
        <v>3692</v>
      </c>
    </row>
    <row r="53" spans="2:10" ht="13.2" x14ac:dyDescent="0.25"/>
    <row r="54" spans="2:10" ht="13.2" x14ac:dyDescent="0.25">
      <c r="C54" s="19"/>
    </row>
    <row r="55" spans="2:10" ht="13.2" x14ac:dyDescent="0.25">
      <c r="J55" s="17"/>
    </row>
    <row r="57" spans="2:10" ht="15" customHeight="1" x14ac:dyDescent="0.25">
      <c r="B57" s="61" t="s">
        <v>109</v>
      </c>
      <c r="D57">
        <f>C52*(3239/1000)</f>
        <v>148</v>
      </c>
      <c r="G57" s="61" t="s">
        <v>110</v>
      </c>
      <c r="I57" s="17">
        <f>H50*(3692/1000)</f>
        <v>19</v>
      </c>
    </row>
    <row r="58" spans="2:10" ht="13.2" x14ac:dyDescent="0.25"/>
    <row r="59" spans="2:10" ht="13.2" x14ac:dyDescent="0.25">
      <c r="H59" s="17"/>
    </row>
    <row r="61" spans="2:10" ht="15" customHeight="1" x14ac:dyDescent="0.25">
      <c r="B61" s="61" t="s">
        <v>108</v>
      </c>
    </row>
    <row r="62" spans="2:10" ht="15" customHeight="1" x14ac:dyDescent="0.25">
      <c r="B62" s="65" t="s">
        <v>104</v>
      </c>
      <c r="C62" s="66"/>
      <c r="D62" s="66"/>
      <c r="E62" s="66"/>
      <c r="F62" s="66"/>
      <c r="G62" s="66"/>
      <c r="H62" s="66"/>
      <c r="I62" s="66"/>
    </row>
    <row r="63" spans="2:10" ht="15" customHeight="1" x14ac:dyDescent="0.25">
      <c r="B63" s="65" t="s">
        <v>105</v>
      </c>
      <c r="C63" s="66"/>
      <c r="D63" s="66"/>
      <c r="E63" s="66"/>
      <c r="F63" s="66"/>
      <c r="G63" s="66"/>
      <c r="H63" s="66"/>
      <c r="I63" s="66"/>
    </row>
    <row r="64" spans="2:10" ht="15" customHeight="1" x14ac:dyDescent="0.25">
      <c r="B64" s="65" t="s">
        <v>106</v>
      </c>
      <c r="C64" s="66"/>
      <c r="D64" s="66"/>
      <c r="E64" s="66"/>
      <c r="F64" s="66"/>
      <c r="G64" s="66"/>
      <c r="H64" s="66"/>
      <c r="I64" s="66"/>
    </row>
    <row r="65" spans="2:9" ht="15" customHeight="1" x14ac:dyDescent="0.25">
      <c r="B65" s="107" t="s">
        <v>107</v>
      </c>
      <c r="C65" s="107"/>
      <c r="D65" s="107"/>
      <c r="E65" s="107"/>
      <c r="F65" s="107"/>
      <c r="G65" s="107"/>
      <c r="H65" s="107"/>
      <c r="I65" s="66"/>
    </row>
    <row r="66" spans="2:9" ht="15" customHeight="1" x14ac:dyDescent="0.25">
      <c r="B66" s="107"/>
      <c r="C66" s="107"/>
      <c r="D66" s="107"/>
      <c r="E66" s="107"/>
      <c r="F66" s="107"/>
      <c r="G66" s="107"/>
      <c r="H66" s="107"/>
      <c r="I66" s="66"/>
    </row>
  </sheetData>
  <mergeCells count="11">
    <mergeCell ref="B65:H66"/>
    <mergeCell ref="F6:F7"/>
    <mergeCell ref="G6:G7"/>
    <mergeCell ref="C2:F2"/>
    <mergeCell ref="B3:G3"/>
    <mergeCell ref="B4:B7"/>
    <mergeCell ref="D4:D7"/>
    <mergeCell ref="E4:E7"/>
    <mergeCell ref="F4:F5"/>
    <mergeCell ref="G4:G5"/>
    <mergeCell ref="B8:I8"/>
  </mergeCells>
  <hyperlinks>
    <hyperlink ref="B8" r:id="rId1" xr:uid="{676C6A88-29D5-4A4D-A540-BF3CCD3BCA8B}"/>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Estimacion 6.2</vt:lpstr>
      <vt:lpstr>Estimación 6.3</vt:lpstr>
      <vt:lpstr>Hoja1</vt:lpstr>
      <vt:lpstr>Estimación 6.4</vt:lpstr>
      <vt:lpstr>Cálculo de defectos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Santiago Sañay Salazar</cp:lastModifiedBy>
  <dcterms:created xsi:type="dcterms:W3CDTF">2025-02-16T19:56:01Z</dcterms:created>
  <dcterms:modified xsi:type="dcterms:W3CDTF">2025-02-17T01:00:34Z</dcterms:modified>
</cp:coreProperties>
</file>