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steven/Dropbox/6 UWV/1 CampaignTracking/"/>
    </mc:Choice>
  </mc:AlternateContent>
  <xr:revisionPtr revIDLastSave="0" documentId="13_ncr:1_{5E5A2017-D09D-A547-ABCF-76BE9A073906}" xr6:coauthVersionLast="36" xr6:coauthVersionMax="36" xr10:uidLastSave="{00000000-0000-0000-0000-000000000000}"/>
  <bookViews>
    <workbookView xWindow="920" yWindow="460" windowWidth="27880" windowHeight="17540" activeTab="1" xr2:uid="{00000000-000D-0000-FFFF-FFFF00000000}"/>
  </bookViews>
  <sheets>
    <sheet name="EMAIL" sheetId="5" r:id="rId1"/>
    <sheet name="SOCIAL" sheetId="7" r:id="rId2"/>
    <sheet name="Backend_Values" sheetId="2" r:id="rId3"/>
    <sheet name="ListOnListTest" sheetId="9" r:id="rId4"/>
    <sheet name="pm6_EMAIL" sheetId="11" r:id="rId5"/>
    <sheet name="pm6_SOCIAL" sheetId="10" r:id="rId6"/>
    <sheet name="oldSOCIAL" sheetId="3" state="hidden" r:id="rId7"/>
    <sheet name="ValuesBackup" sheetId="6" state="hidden" r:id="rId8"/>
  </sheets>
  <definedNames>
    <definedName name="alert">Backend_Values!$U$3:$U$8</definedName>
    <definedName name="earned">ListOnListTest!$C$3:$C$5</definedName>
    <definedName name="newsletter">Backend_Values!$T$3:$T$8</definedName>
    <definedName name="noname">Backend_Values!$V$2</definedName>
    <definedName name="noname2">Backend_Values!$X$2</definedName>
    <definedName name="paid">ListOnListTest!$B$3:$B$6</definedName>
    <definedName name="perspectief">Backend_Values!$V$3:$V$14</definedName>
    <definedName name="perspectief.uwv.nl">Backend_Values!$V$38:$V$53</definedName>
    <definedName name="pm4_uwv.nl">Backend_Values!$U$38:$U$47</definedName>
    <definedName name="pm4_uwvmagazine">Backend_Values!$W$38:$W$48</definedName>
    <definedName name="pm4_werkbladmagazine">Backend_Values!$X$38:$X$46</definedName>
    <definedName name="qsd">ListOnListTest!$C$2</definedName>
    <definedName name="referral">ListOnListTest!$E$3:$E$4</definedName>
    <definedName name="shared">ListOnListTest!$D$3</definedName>
    <definedName name="uwvmagazine">Backend_Values!$W$3:$W$8</definedName>
    <definedName name="uwvmagazine.nl">Backend_Values!$W$38:$W$53</definedName>
    <definedName name="werkblad">Backend_Values!$X$3:$X$8</definedName>
    <definedName name="werkbladmagazine">Backend_Values!$X$3:$X$6</definedName>
    <definedName name="www.uwv.nl">Backend_Values!$U$38:$U$48</definedName>
    <definedName name="www.werkbladmagazine.nl">Backend_Values!$X$38:$X$53</definedName>
  </definedNames>
  <calcPr calcId="162913"/>
</workbook>
</file>

<file path=xl/calcChain.xml><?xml version="1.0" encoding="utf-8"?>
<calcChain xmlns="http://schemas.openxmlformats.org/spreadsheetml/2006/main">
  <c r="F38" i="7" l="1"/>
  <c r="C41" i="9" l="1"/>
  <c r="H76" i="5" l="1"/>
  <c r="H76" i="7"/>
  <c r="H75" i="5"/>
  <c r="H75" i="7"/>
  <c r="H77" i="5" l="1"/>
  <c r="H77" i="7"/>
  <c r="L27" i="7"/>
  <c r="L25" i="7"/>
  <c r="J21" i="7"/>
  <c r="L19" i="7"/>
  <c r="L17" i="7"/>
  <c r="L15" i="7"/>
  <c r="L13" i="7"/>
  <c r="L27" i="5"/>
  <c r="L25" i="5"/>
  <c r="J21" i="5"/>
  <c r="F38" i="5" s="1"/>
  <c r="L19" i="5"/>
  <c r="L17" i="5"/>
  <c r="L15" i="5"/>
  <c r="L13" i="5"/>
  <c r="D33" i="7" l="1"/>
  <c r="M106" i="7"/>
  <c r="D34" i="7"/>
  <c r="M111" i="7"/>
  <c r="M107" i="7"/>
  <c r="D34" i="5"/>
  <c r="M111" i="5"/>
  <c r="M99" i="5"/>
  <c r="M87" i="5"/>
  <c r="M107" i="5"/>
  <c r="M94" i="5"/>
  <c r="D32" i="5"/>
  <c r="M106" i="5"/>
  <c r="M88" i="5"/>
  <c r="M89" i="5" s="1"/>
  <c r="M95" i="5"/>
  <c r="D33" i="5"/>
  <c r="M99" i="7"/>
  <c r="M88" i="7"/>
  <c r="M89" i="7" s="1"/>
  <c r="M95" i="7"/>
  <c r="M94" i="7"/>
  <c r="M87" i="7"/>
  <c r="D32" i="7"/>
  <c r="M75" i="5"/>
  <c r="M76" i="5"/>
  <c r="M76" i="7"/>
  <c r="M75" i="7"/>
  <c r="L21" i="7"/>
  <c r="D31" i="7" s="1"/>
  <c r="L21" i="5"/>
  <c r="D31" i="5" s="1"/>
  <c r="D13" i="3"/>
  <c r="E14" i="3"/>
  <c r="E15" i="3"/>
  <c r="E38" i="5" l="1"/>
  <c r="P38" i="5"/>
  <c r="M108" i="7"/>
  <c r="M110" i="7" s="1"/>
  <c r="P38" i="7"/>
  <c r="E38" i="7"/>
  <c r="M108" i="5"/>
  <c r="M110" i="5" s="1"/>
  <c r="M96" i="5"/>
  <c r="M98" i="5" s="1"/>
  <c r="M96" i="7"/>
  <c r="M98" i="7" s="1"/>
  <c r="M77" i="7"/>
  <c r="M79" i="7" s="1"/>
  <c r="M77" i="5"/>
  <c r="M79" i="5" s="1"/>
  <c r="E16" i="3"/>
  <c r="D24" i="3"/>
  <c r="E12" i="3"/>
  <c r="E11" i="3"/>
  <c r="E10" i="3"/>
  <c r="E9" i="3"/>
  <c r="E13" i="3" l="1"/>
  <c r="C2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1DE9909A-6F3F-3D47-A0A6-4795648330D0}">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steven peutz</author>
  </authors>
  <commentList>
    <comment ref="H4" authorId="0" shapeId="0" xr:uid="{25783A37-24EF-AC40-950F-032E6C71E11E}">
      <text>
        <r>
          <rPr>
            <b/>
            <sz val="10"/>
            <color rgb="FF000000"/>
            <rFont val="Tahoma"/>
            <family val="2"/>
          </rPr>
          <t>steven peutz:</t>
        </r>
        <r>
          <rPr>
            <sz val="10"/>
            <color rgb="FF000000"/>
            <rFont val="Tahoma"/>
            <family val="2"/>
          </rPr>
          <t xml:space="preserve">
</t>
        </r>
        <r>
          <rPr>
            <sz val="10"/>
            <color rgb="FF000000"/>
            <rFont val="Tahoma"/>
            <family val="2"/>
          </rPr>
          <t>URL van de landingpage. Dwz de pagina waar naar toe gelinkt wordt.</t>
        </r>
      </text>
    </comment>
  </commentList>
</comments>
</file>

<file path=xl/sharedStrings.xml><?xml version="1.0" encoding="utf-8"?>
<sst xmlns="http://schemas.openxmlformats.org/spreadsheetml/2006/main" count="666" uniqueCount="262">
  <si>
    <t>In te vullen:</t>
  </si>
  <si>
    <t>PESO</t>
  </si>
  <si>
    <t>paid</t>
  </si>
  <si>
    <t>earned</t>
  </si>
  <si>
    <t>shared</t>
  </si>
  <si>
    <t>owned</t>
  </si>
  <si>
    <t>Medium</t>
  </si>
  <si>
    <t>Source</t>
  </si>
  <si>
    <t>Parameter 4</t>
  </si>
  <si>
    <t>Parameter 5</t>
  </si>
  <si>
    <t>Parameter 6</t>
  </si>
  <si>
    <t>sea</t>
  </si>
  <si>
    <t>display</t>
  </si>
  <si>
    <t>seo</t>
  </si>
  <si>
    <t>social</t>
  </si>
  <si>
    <t>email</t>
  </si>
  <si>
    <t>google</t>
  </si>
  <si>
    <t>bing</t>
  </si>
  <si>
    <t>facebook</t>
  </si>
  <si>
    <t>twitter</t>
  </si>
  <si>
    <t>newsletter</t>
  </si>
  <si>
    <t>alert</t>
  </si>
  <si>
    <t>uwvmagazine</t>
  </si>
  <si>
    <t>werkblad</t>
  </si>
  <si>
    <t>perspectief</t>
  </si>
  <si>
    <t>https://www.werk.nl/werk_nl/werknemer/home</t>
  </si>
  <si>
    <t>Datum publicatie</t>
  </si>
  <si>
    <t>Dag</t>
  </si>
  <si>
    <t>Maand</t>
  </si>
  <si>
    <t>Jaar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</si>
  <si>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</si>
  <si>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</si>
  <si>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</si>
  <si>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</si>
  <si>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</si>
  <si>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</si>
  <si>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</si>
  <si>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</si>
  <si>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</si>
  <si>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</si>
  <si>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</si>
  <si>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</si>
  <si>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</si>
  <si>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</si>
  <si>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</si>
  <si>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</si>
  <si>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</si>
  <si>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</si>
  <si>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</si>
  <si>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</si>
  <si>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</si>
  <si>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</si>
  <si>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</si>
  <si>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</si>
  <si>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</si>
  <si>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</si>
  <si>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</si>
  <si>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</si>
  <si>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</si>
  <si>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</si>
  <si>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</si>
  <si>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januari</t>
  </si>
  <si>
    <t>februari</t>
  </si>
  <si>
    <t>maart</t>
  </si>
  <si>
    <t>april</t>
  </si>
  <si>
    <t>mei</t>
  </si>
  <si>
    <t>juni</t>
  </si>
  <si>
    <t>juli</t>
  </si>
  <si>
    <t>augustus</t>
  </si>
  <si>
    <t>september</t>
  </si>
  <si>
    <t>oktober</t>
  </si>
  <si>
    <t>november</t>
  </si>
  <si>
    <t>december</t>
  </si>
  <si>
    <t>advertorial</t>
  </si>
  <si>
    <t>linkedin</t>
  </si>
  <si>
    <t>vacatures</t>
  </si>
  <si>
    <t>URL (incl. https://etc):</t>
  </si>
  <si>
    <t>Dag:</t>
  </si>
  <si>
    <t>Maand:</t>
  </si>
  <si>
    <t>Jaar:</t>
  </si>
  <si>
    <t>PESO:</t>
  </si>
  <si>
    <t>Medium:</t>
  </si>
  <si>
    <t>Source:</t>
  </si>
  <si>
    <t>Parameter 4:</t>
  </si>
  <si>
    <t>Parameter 5:</t>
  </si>
  <si>
    <t>Parameter 6:</t>
  </si>
  <si>
    <t>Advertising Media:</t>
  </si>
  <si>
    <t>extra "&amp;cc1":</t>
  </si>
  <si>
    <t>pm6placeholder</t>
  </si>
  <si>
    <t>pm5placeholder</t>
  </si>
  <si>
    <t>&gt;</t>
  </si>
  <si>
    <t>Check:</t>
  </si>
  <si>
    <t>URL incl media code:</t>
  </si>
  <si>
    <t>('de getagde URL')</t>
  </si>
  <si>
    <t>pm4placeholder</t>
  </si>
  <si>
    <t>tweakers</t>
  </si>
  <si>
    <t>stepstone</t>
  </si>
  <si>
    <t>referral</t>
  </si>
  <si>
    <t>werkbladmagazine</t>
  </si>
  <si>
    <t>leerenontwikkelnetwerk</t>
  </si>
  <si>
    <t>lerenenwerken</t>
  </si>
  <si>
    <t>servicepuntflex</t>
  </si>
  <si>
    <t>werkzoekenden</t>
  </si>
  <si>
    <t>werkgevers</t>
  </si>
  <si>
    <t>arbeidsbeperkten</t>
  </si>
  <si>
    <t>stakeholders</t>
  </si>
  <si>
    <t>ambachtsacademie</t>
  </si>
  <si>
    <t>vakantie</t>
  </si>
  <si>
    <t>&lt; tekst invoer</t>
  </si>
  <si>
    <t>&lt; vast</t>
  </si>
  <si>
    <t>&lt; autofilled</t>
  </si>
  <si>
    <t>&lt; leeg</t>
  </si>
  <si>
    <t>&lt; dropdown</t>
  </si>
  <si>
    <t>&lt; vrije tekst</t>
  </si>
  <si>
    <t>&lt;-onderwerp/doelgroep</t>
  </si>
  <si>
    <t>SOCIAL</t>
  </si>
  <si>
    <t>&lt;=</t>
  </si>
  <si>
    <t>van (minimaal) 5 parameters</t>
  </si>
  <si>
    <t>&lt;-optioneel</t>
  </si>
  <si>
    <t>&lt;-leeg laten</t>
  </si>
  <si>
    <t>q</t>
  </si>
  <si>
    <t>Protocol</t>
  </si>
  <si>
    <t>Domein</t>
  </si>
  <si>
    <t>https://</t>
  </si>
  <si>
    <t>htts://</t>
  </si>
  <si>
    <t>uwvmagazine.nl/</t>
  </si>
  <si>
    <t>perspectief.uwv.nl/</t>
  </si>
  <si>
    <t>www.uwv.nl/</t>
  </si>
  <si>
    <t>www.werkbladmagazine.nl/</t>
  </si>
  <si>
    <t>Publicatie datum:</t>
  </si>
  <si>
    <t>In te vullen (URL &amp; parameters):</t>
  </si>
  <si>
    <t>http://</t>
  </si>
  <si>
    <t>&lt;- gevuld door pub. datum links</t>
  </si>
  <si>
    <t>etc</t>
  </si>
  <si>
    <t>'EMAIL'</t>
  </si>
  <si>
    <t>'SOCIAL'</t>
  </si>
  <si>
    <t>&lt;- leeg laten</t>
  </si>
  <si>
    <t>URL Protocol:</t>
  </si>
  <si>
    <t>.</t>
  </si>
  <si>
    <t>len URL</t>
  </si>
  <si>
    <t>delta</t>
  </si>
  <si>
    <t>puntje</t>
  </si>
  <si>
    <t>len (create substitute)</t>
  </si>
  <si>
    <t>domein.len URL</t>
  </si>
  <si>
    <t>domein.len (create substitute)</t>
  </si>
  <si>
    <t>domein.delta</t>
  </si>
  <si>
    <t>n seperators:</t>
  </si>
  <si>
    <t>seperator check formule in segmenten</t>
  </si>
  <si>
    <t>formule -&gt;</t>
  </si>
  <si>
    <t>van 6</t>
  </si>
  <si>
    <t>van (minimaal) 5</t>
  </si>
  <si>
    <t>((LEN(F35)-LEN(SUBSTITUTE(F35;M71;"")))-(LEN(J9)-LEN(SUBSTITUTE(J9;M71;""))))</t>
  </si>
  <si>
    <t>ToDo: linken vakjes naast dropdown aan actieve veld..</t>
  </si>
  <si>
    <t>substring:</t>
  </si>
  <si>
    <t>?wt_mc=</t>
  </si>
  <si>
    <t>count substring in cell</t>
  </si>
  <si>
    <t>waar start</t>
  </si>
  <si>
    <t>2e? -&gt; start+1</t>
  </si>
  <si>
    <t>ToDo: extra pm met de &amp;cc= oid toeveogen</t>
  </si>
  <si>
    <t>webtrekk pmID check check</t>
  </si>
  <si>
    <t>substring</t>
  </si>
  <si>
    <t>(((LEN(F35)-LEN(SUBSTITUTE(F35;M90;""))))/7)</t>
  </si>
  <si>
    <t>van 1</t>
  </si>
  <si>
    <t>- Parameter check:</t>
  </si>
  <si>
    <t>- Seperator check:</t>
  </si>
  <si>
    <t>- Webtrekk '?wt_mc' check:</t>
  </si>
  <si>
    <t>questionmark count</t>
  </si>
  <si>
    <t>?</t>
  </si>
  <si>
    <t>n wt_mc:</t>
  </si>
  <si>
    <t>n ?:</t>
  </si>
  <si>
    <t>- Questionmark count:</t>
  </si>
  <si>
    <t>ToDo: questionmark count</t>
  </si>
  <si>
    <t>a</t>
  </si>
  <si>
    <t>b</t>
  </si>
  <si>
    <t>c</t>
  </si>
  <si>
    <t>d</t>
  </si>
  <si>
    <t>waarden 1</t>
  </si>
  <si>
    <t>waarden 2</t>
  </si>
  <si>
    <r>
      <t xml:space="preserve">Debugging </t>
    </r>
    <r>
      <rPr>
        <sz val="24"/>
        <color rgb="FF9C5700"/>
        <rFont val="Calibri"/>
        <family val="2"/>
        <scheme val="minor"/>
      </rPr>
      <t>▽</t>
    </r>
  </si>
  <si>
    <t>other</t>
  </si>
  <si>
    <t>other_1</t>
  </si>
  <si>
    <t>other_2</t>
  </si>
  <si>
    <t>other_3</t>
  </si>
  <si>
    <t>fhqweoif</t>
  </si>
  <si>
    <t>=IF(C11="a";REPLACE(F13;"a"</t>
  </si>
  <si>
    <t>ToDo: aparte tab voor perspectief tbv parameter 4 overzichtelijkheid?</t>
  </si>
  <si>
    <r>
      <rPr>
        <sz val="12"/>
        <color theme="0" tint="-0.34998626667073579"/>
        <rFont val="Verdana"/>
        <family val="2"/>
      </rPr>
      <t>URL</t>
    </r>
    <r>
      <rPr>
        <sz val="12"/>
        <color theme="1"/>
        <rFont val="Verdana"/>
        <family val="2"/>
      </rPr>
      <t xml:space="preserve"> Domein:</t>
    </r>
  </si>
  <si>
    <r>
      <rPr>
        <sz val="12"/>
        <color theme="0" tint="-0.34998626667073579"/>
        <rFont val="Verdana"/>
        <family val="2"/>
      </rPr>
      <t>URL</t>
    </r>
    <r>
      <rPr>
        <sz val="12"/>
        <color theme="1"/>
        <rFont val="Verdana"/>
        <family val="2"/>
      </rPr>
      <t xml:space="preserve"> Pad:</t>
    </r>
  </si>
  <si>
    <r>
      <rPr>
        <sz val="12"/>
        <color theme="0" tint="-0.34998626667073579"/>
        <rFont val="Verdana"/>
        <family val="2"/>
      </rPr>
      <t xml:space="preserve">URL </t>
    </r>
    <r>
      <rPr>
        <sz val="12"/>
        <color theme="1"/>
        <rFont val="Verdana"/>
        <family val="2"/>
      </rPr>
      <t>Pad:</t>
    </r>
  </si>
  <si>
    <t>Extra PM</t>
  </si>
  <si>
    <t>&lt;- optioneel, niet zomaar gebruiken</t>
  </si>
  <si>
    <t>&amp;cc1=afbeelding</t>
  </si>
  <si>
    <t>&amp;cc1=tekst</t>
  </si>
  <si>
    <t>&amp;cc1=</t>
  </si>
  <si>
    <t>&amp;cc2=</t>
  </si>
  <si>
    <t>&amp;cc3=</t>
  </si>
  <si>
    <t>&amp;cc1=header</t>
  </si>
  <si>
    <t>seperator check formule in segmenten.</t>
  </si>
  <si>
    <t>peso:</t>
  </si>
  <si>
    <t>medium:</t>
  </si>
  <si>
    <t>werkzoekende</t>
  </si>
  <si>
    <t>dg/topicAlert</t>
  </si>
  <si>
    <t>dg/topicMagazine</t>
  </si>
  <si>
    <t>dg/topicWBmagazine</t>
  </si>
  <si>
    <t>variabel-&gt;</t>
  </si>
  <si>
    <r>
      <t xml:space="preserve">Veel van de dropdowns van deze sheet (dit tabje) zijn 'vastgezet' voor </t>
    </r>
    <r>
      <rPr>
        <i/>
        <u/>
        <sz val="9"/>
        <color rgb="FF00B050"/>
        <rFont val="Verdana"/>
        <family val="2"/>
      </rPr>
      <t>email</t>
    </r>
  </si>
  <si>
    <t>youtube</t>
  </si>
  <si>
    <t>toevoegen_onderwerpen</t>
  </si>
  <si>
    <t>cc</t>
  </si>
  <si>
    <t>dienstverlening</t>
  </si>
  <si>
    <t>bijna2jaarziek</t>
  </si>
  <si>
    <t>werken</t>
  </si>
  <si>
    <t>actiefblijven</t>
  </si>
  <si>
    <t>hulpgevenkrijgen</t>
  </si>
  <si>
    <t>geld</t>
  </si>
  <si>
    <t>mijnziekte</t>
  </si>
  <si>
    <t>kunstcongres</t>
  </si>
  <si>
    <t>nieuws</t>
  </si>
  <si>
    <t>agendatips</t>
  </si>
  <si>
    <t>forum</t>
  </si>
  <si>
    <t>overige</t>
  </si>
  <si>
    <t>ondewerp_persectief</t>
  </si>
  <si>
    <t>ondwerpuwvmagazine</t>
  </si>
  <si>
    <t>onderwerp_werkbladmagazine</t>
  </si>
  <si>
    <t>www.uwv.nl</t>
  </si>
  <si>
    <t>perspectief.uwv.nl</t>
  </si>
  <si>
    <t>uwvmagazine.nl</t>
  </si>
  <si>
    <t>www.werkbladmagazine.nl</t>
  </si>
  <si>
    <t>Let op: het concatenate stuk werkt hier ook net iets anders dan voor email ivm de domeinnamen als input voor variabele gegevensvalidatie lists backend!</t>
  </si>
  <si>
    <t xml:space="preserve">&lt;- tekst invoer.  Begin en eindig zonder slash (/)  Bijvoorbeeld ' particulieren/zwanger ' </t>
  </si>
  <si>
    <t>testpad</t>
  </si>
  <si>
    <t>particulieren</t>
  </si>
  <si>
    <r>
      <t xml:space="preserve">Veel van de dropdowns van deze sheet (dit tabje) zijn 'vastgezet' voor </t>
    </r>
    <r>
      <rPr>
        <i/>
        <u/>
        <sz val="9"/>
        <color rgb="FF00B050"/>
        <rFont val="Verdana"/>
        <family val="2"/>
      </rPr>
      <t>social</t>
    </r>
  </si>
  <si>
    <t>&lt;- tekst invoer, optioneel. Bekijk voorbeelden voor pm6 (social)</t>
  </si>
  <si>
    <t>Automatische basis-check:</t>
  </si>
  <si>
    <t>wia</t>
  </si>
  <si>
    <t>Indien</t>
  </si>
  <si>
    <t>medium =</t>
  </si>
  <si>
    <t>source =</t>
  </si>
  <si>
    <t>pm 4 =</t>
  </si>
  <si>
    <t xml:space="preserve">   &gt; dan zijn voorbeelden van pm 6:</t>
  </si>
  <si>
    <t>cwqefg</t>
  </si>
  <si>
    <t>stringX</t>
  </si>
  <si>
    <t>formatting</t>
  </si>
  <si>
    <r>
      <t xml:space="preserve">je hebt perspectief gekozen, typ dan bij optionele 'parameter 6' een van deze 4 waarden: </t>
    </r>
    <r>
      <rPr>
        <i/>
        <sz val="12"/>
        <color theme="0"/>
        <rFont val="Verdana"/>
        <family val="2"/>
      </rPr>
      <t>wajong, wia, wao, algemeen</t>
    </r>
  </si>
  <si>
    <t>pm6_EMAIL!A1</t>
  </si>
  <si>
    <t>&lt;- teskt invoer, optioneel. Zie voorbeelden voor pm6_email</t>
  </si>
  <si>
    <t>arbeidsmarkt </t>
  </si>
  <si>
    <t>betalen                         </t>
  </si>
  <si>
    <t>evenementen                </t>
  </si>
  <si>
    <t>ziek                                        </t>
  </si>
  <si>
    <t>werkgeversportaal        </t>
  </si>
  <si>
    <t>arbeidsbeperkt              </t>
  </si>
  <si>
    <t>ontslag                                  </t>
  </si>
  <si>
    <t>erd                                   </t>
  </si>
  <si>
    <t>uit dienst</t>
  </si>
  <si>
    <t>zzp</t>
  </si>
  <si>
    <t>veelgestelde vragen</t>
  </si>
  <si>
    <t>wetenregelgeving</t>
  </si>
  <si>
    <t>tegemoetkoming</t>
  </si>
  <si>
    <t>premies</t>
  </si>
  <si>
    <t>ietsmetwerken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</si>
</sst>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9"/>
      <color theme="1"/>
      <name val="Verdana"/>
      <family val="2"/>
    </font>
    <font>
      <sz val="12"/>
      <color theme="1"/>
      <name val="Verdana"/>
      <family val="2"/>
    </font>
    <font>
      <i/>
      <sz val="12"/>
      <color theme="0" tint="-0.499984740745262"/>
      <name val="Verdana"/>
      <family val="2"/>
    </font>
    <font>
      <sz val="12"/>
      <color theme="0" tint="-0.34998626667073579"/>
      <name val="Verdana"/>
      <family val="2"/>
    </font>
    <font>
      <i/>
      <sz val="12"/>
      <color theme="0" tint="-0.34998626667073579"/>
      <name val="Verdana"/>
      <family val="2"/>
    </font>
    <font>
      <sz val="9"/>
      <name val="Verdana"/>
      <family val="2"/>
    </font>
    <font>
      <b/>
      <sz val="9"/>
      <color rgb="FFC00000"/>
      <name val="Verdana"/>
      <family val="2"/>
    </font>
    <font>
      <b/>
      <sz val="12"/>
      <color rgb="FF00B050"/>
      <name val="Verdana"/>
      <family val="2"/>
    </font>
    <font>
      <b/>
      <sz val="12"/>
      <color theme="3" tint="0.39997558519241921"/>
      <name val="Verdana"/>
      <family val="2"/>
    </font>
    <font>
      <i/>
      <sz val="9"/>
      <color theme="3" tint="0.39997558519241921"/>
      <name val="Verdana"/>
      <family val="2"/>
    </font>
    <font>
      <sz val="9"/>
      <color theme="1"/>
      <name val="Wingdings 3"/>
      <charset val="2"/>
    </font>
    <font>
      <sz val="9"/>
      <color theme="0" tint="-0.34998626667073579"/>
      <name val="Wingdings 3"/>
      <charset val="2"/>
    </font>
    <font>
      <i/>
      <sz val="12"/>
      <color theme="0" tint="-0.14999847407452621"/>
      <name val="Verdana"/>
      <family val="2"/>
    </font>
    <font>
      <sz val="14"/>
      <color theme="1"/>
      <name val="Verdana"/>
      <family val="2"/>
    </font>
    <font>
      <sz val="9"/>
      <color rgb="FFFF0000"/>
      <name val="Verdana"/>
      <family val="2"/>
    </font>
    <font>
      <b/>
      <sz val="12"/>
      <color theme="1"/>
      <name val="Verdana"/>
      <family val="2"/>
    </font>
    <font>
      <i/>
      <sz val="12"/>
      <color theme="0"/>
      <name val="Verdana"/>
      <family val="2"/>
    </font>
    <font>
      <b/>
      <i/>
      <sz val="20"/>
      <color rgb="FF00B050"/>
      <name val="Verdana"/>
      <family val="2"/>
    </font>
    <font>
      <b/>
      <sz val="9"/>
      <color rgb="FF0070C0"/>
      <name val="Verdana"/>
      <family val="2"/>
    </font>
    <font>
      <b/>
      <sz val="9"/>
      <color theme="1"/>
      <name val="Verdana"/>
      <family val="2"/>
    </font>
    <font>
      <sz val="12"/>
      <color rgb="FF9C5700"/>
      <name val="Calibri"/>
      <family val="2"/>
      <scheme val="minor"/>
    </font>
    <font>
      <sz val="16"/>
      <color rgb="FF0A0101"/>
      <name val="Helvetica Neue"/>
      <family val="2"/>
    </font>
    <font>
      <i/>
      <sz val="24"/>
      <color rgb="FF9C5700"/>
      <name val="Calibri"/>
      <family val="2"/>
      <scheme val="minor"/>
    </font>
    <font>
      <b/>
      <sz val="9"/>
      <color rgb="FF00B050"/>
      <name val="Verdana"/>
      <family val="2"/>
    </font>
    <font>
      <b/>
      <sz val="12"/>
      <color theme="0" tint="-0.499984740745262"/>
      <name val="Verdana"/>
      <family val="2"/>
    </font>
    <font>
      <u/>
      <sz val="9"/>
      <color theme="10"/>
      <name val="Verdana"/>
      <family val="2"/>
    </font>
    <font>
      <strike/>
      <sz val="9"/>
      <color rgb="FFFF0000"/>
      <name val="Verdana"/>
      <family val="2"/>
    </font>
    <font>
      <i/>
      <sz val="12"/>
      <color theme="1"/>
      <name val="Verdana"/>
      <family val="2"/>
    </font>
    <font>
      <i/>
      <sz val="9"/>
      <color theme="1"/>
      <name val="Verdana"/>
      <family val="2"/>
    </font>
    <font>
      <sz val="24"/>
      <color rgb="FF9C5700"/>
      <name val="Calibri"/>
      <family val="2"/>
      <scheme val="minor"/>
    </font>
    <font>
      <sz val="9"/>
      <color theme="0"/>
      <name val="Verdana"/>
      <family val="2"/>
    </font>
    <font>
      <sz val="9"/>
      <color theme="0" tint="-0.499984740745262"/>
      <name val="Verdana"/>
      <family val="2"/>
    </font>
    <font>
      <sz val="9"/>
      <color rgb="FF00B050"/>
      <name val="Verdana"/>
      <family val="2"/>
    </font>
    <font>
      <b/>
      <sz val="9"/>
      <color theme="7" tint="-0.249977111117893"/>
      <name val="Verdana"/>
      <family val="2"/>
    </font>
    <font>
      <i/>
      <sz val="9"/>
      <color rgb="FF00B050"/>
      <name val="Verdana"/>
      <family val="2"/>
    </font>
    <font>
      <i/>
      <u/>
      <sz val="9"/>
      <color rgb="FF00B050"/>
      <name val="Verdana"/>
      <family val="2"/>
    </font>
    <font>
      <b/>
      <sz val="10"/>
      <color theme="1"/>
      <name val="Verdana"/>
      <family val="2"/>
    </font>
    <font>
      <b/>
      <sz val="9"/>
      <color rgb="FF7030A0"/>
      <name val="Verdana"/>
      <family val="2"/>
    </font>
    <font>
      <sz val="14"/>
      <color rgb="FF0070C0"/>
      <name val="Verdana"/>
      <family val="2"/>
    </font>
    <font>
      <b/>
      <sz val="12"/>
      <color rgb="FF0070C0"/>
      <name val="Verdana"/>
      <family val="2"/>
    </font>
    <font>
      <sz val="10"/>
      <color rgb="FF000000"/>
      <name val="Tahoma"/>
      <family val="2"/>
    </font>
    <font>
      <b/>
      <sz val="10"/>
      <color rgb="FF000000"/>
      <name val="Tahoma"/>
      <family val="2"/>
    </font>
    <font>
      <b/>
      <sz val="9"/>
      <color rgb="FFFF0000"/>
      <name val="Verdana"/>
      <family val="2"/>
    </font>
    <font>
      <sz val="11"/>
      <color rgb="FF212121"/>
      <name val="Verdana"/>
      <family val="2"/>
    </font>
    <font>
      <sz val="9"/>
      <color rgb="FF212121"/>
      <name val="Verdana"/>
      <family val="2"/>
    </font>
    <font>
      <sz val="11"/>
      <color theme="1"/>
      <name val="Verdana"/>
      <family val="2"/>
    </font>
    <font>
      <sz val="11"/>
      <color rgb="FF0070C0"/>
      <name val="Verdana"/>
      <family val="2"/>
    </font>
    <font>
      <i/>
      <sz val="9"/>
      <color rgb="FF0070C0"/>
      <name val="Verdana"/>
      <family val="2"/>
    </font>
    <font>
      <sz val="12"/>
      <color theme="0"/>
      <name val="Verdana"/>
      <family val="2"/>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
      <patternFill patternType="solid">
        <fgColor rgb="FFFFFFFF"/>
        <bgColor rgb="FF000000"/>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top style="medium">
        <color indexed="64"/>
      </top>
      <bottom/>
      <diagonal/>
    </border>
  </borders>
  <cellStyleXfs count="3">
    <xf numFmtId="0" fontId="0" fillId="0" borderId="0"/>
    <xf numFmtId="0" fontId="20" fillId="9" borderId="0" applyNumberFormat="0" applyBorder="0" applyAlignment="0" applyProtection="0"/>
    <xf numFmtId="0" fontId="25" fillId="0" borderId="0" applyNumberFormat="0" applyFill="0" applyBorder="0" applyAlignment="0" applyProtection="0"/>
  </cellStyleXfs>
  <cellXfs count="99">
    <xf numFmtId="0" fontId="0" fillId="0" borderId="0" xfId="0"/>
    <xf numFmtId="49" fontId="0" fillId="0" borderId="0" xfId="0" applyNumberFormat="1"/>
    <xf numFmtId="0" fontId="1" fillId="0" borderId="0" xfId="0" applyFont="1"/>
    <xf numFmtId="0" fontId="1" fillId="0" borderId="0" xfId="0" applyFont="1" applyFill="1"/>
    <xf numFmtId="0" fontId="1" fillId="2" borderId="0" xfId="0" applyFont="1" applyFill="1"/>
    <xf numFmtId="0" fontId="4" fillId="0" borderId="0" xfId="0" applyFont="1"/>
    <xf numFmtId="0" fontId="1" fillId="4" borderId="0" xfId="0" applyFont="1" applyFill="1"/>
    <xf numFmtId="0" fontId="1" fillId="5" borderId="0" xfId="0" applyFont="1" applyFill="1"/>
    <xf numFmtId="0" fontId="0" fillId="5" borderId="0" xfId="0" applyFill="1"/>
    <xf numFmtId="0" fontId="0" fillId="4" borderId="0" xfId="0" applyFill="1"/>
    <xf numFmtId="0" fontId="4" fillId="4" borderId="0" xfId="0" applyFont="1" applyFill="1"/>
    <xf numFmtId="0" fontId="4" fillId="4" borderId="0" xfId="0" applyFont="1" applyFill="1" applyAlignment="1">
      <alignment horizontal="right"/>
    </xf>
    <xf numFmtId="0" fontId="2" fillId="4" borderId="0" xfId="0" applyFont="1" applyFill="1"/>
    <xf numFmtId="0" fontId="1" fillId="4" borderId="0" xfId="0" applyFont="1" applyFill="1" applyAlignment="1">
      <alignment horizontal="right"/>
    </xf>
    <xf numFmtId="0" fontId="3" fillId="4" borderId="0" xfId="0" applyFont="1" applyFill="1"/>
    <xf numFmtId="0" fontId="6" fillId="4" borderId="0" xfId="0" applyFont="1" applyFill="1"/>
    <xf numFmtId="0" fontId="7" fillId="4" borderId="0" xfId="0" quotePrefix="1" applyFont="1" applyFill="1"/>
    <xf numFmtId="0" fontId="5" fillId="3" borderId="0" xfId="0" applyFont="1" applyFill="1"/>
    <xf numFmtId="0" fontId="0" fillId="3" borderId="0" xfId="0" applyFill="1"/>
    <xf numFmtId="0" fontId="1" fillId="2" borderId="0" xfId="0" applyFont="1" applyFill="1" applyAlignment="1">
      <alignment horizontal="center"/>
    </xf>
    <xf numFmtId="0" fontId="8" fillId="0" borderId="0" xfId="0" applyFont="1" applyAlignment="1">
      <alignment horizontal="right"/>
    </xf>
    <xf numFmtId="0" fontId="8" fillId="4" borderId="0" xfId="0" applyFont="1" applyFill="1" applyAlignment="1">
      <alignment horizontal="right"/>
    </xf>
    <xf numFmtId="0" fontId="8" fillId="4" borderId="0" xfId="0" applyFont="1" applyFill="1"/>
    <xf numFmtId="0" fontId="9" fillId="4" borderId="0" xfId="0" applyFont="1" applyFill="1"/>
    <xf numFmtId="0" fontId="1" fillId="6" borderId="0" xfId="0" applyFont="1" applyFill="1"/>
    <xf numFmtId="0" fontId="0" fillId="0" borderId="0" xfId="0" applyFill="1"/>
    <xf numFmtId="0" fontId="14" fillId="0" borderId="0" xfId="0" applyFont="1"/>
    <xf numFmtId="0" fontId="14" fillId="0" borderId="0" xfId="0" applyFont="1" applyFill="1"/>
    <xf numFmtId="0" fontId="1" fillId="4" borderId="2" xfId="0" applyFont="1" applyFill="1" applyBorder="1"/>
    <xf numFmtId="0" fontId="1" fillId="4" borderId="0" xfId="0" applyFont="1" applyFill="1" applyAlignment="1">
      <alignment horizontal="center"/>
    </xf>
    <xf numFmtId="0" fontId="11" fillId="4" borderId="1" xfId="0" applyFont="1" applyFill="1" applyBorder="1"/>
    <xf numFmtId="0" fontId="12" fillId="4" borderId="0" xfId="0" applyFont="1" applyFill="1"/>
    <xf numFmtId="0" fontId="0" fillId="4" borderId="0" xfId="0" applyFill="1" applyAlignment="1">
      <alignment horizontal="center"/>
    </xf>
    <xf numFmtId="0" fontId="0" fillId="4" borderId="4" xfId="0" applyFill="1" applyBorder="1"/>
    <xf numFmtId="0" fontId="1" fillId="4" borderId="0" xfId="0" applyFont="1" applyFill="1" applyBorder="1"/>
    <xf numFmtId="0" fontId="11" fillId="4" borderId="0" xfId="0" applyFont="1" applyFill="1" applyBorder="1"/>
    <xf numFmtId="0" fontId="11" fillId="4" borderId="2" xfId="0" applyFont="1" applyFill="1" applyBorder="1"/>
    <xf numFmtId="0" fontId="3" fillId="4" borderId="0" xfId="0" applyFont="1" applyFill="1" applyAlignment="1">
      <alignment horizontal="center"/>
    </xf>
    <xf numFmtId="0" fontId="10" fillId="4" borderId="0" xfId="0" applyFont="1" applyFill="1"/>
    <xf numFmtId="0" fontId="13" fillId="4" borderId="0" xfId="0" applyFont="1" applyFill="1"/>
    <xf numFmtId="0" fontId="16" fillId="4" borderId="0" xfId="0" applyFont="1" applyFill="1"/>
    <xf numFmtId="0" fontId="16" fillId="4" borderId="0" xfId="0" applyFont="1" applyFill="1" applyBorder="1"/>
    <xf numFmtId="0" fontId="0" fillId="7" borderId="0" xfId="0" applyFill="1"/>
    <xf numFmtId="0" fontId="1" fillId="4" borderId="0" xfId="0" applyFont="1" applyFill="1" applyAlignment="1">
      <alignment horizontal="left" indent="7"/>
    </xf>
    <xf numFmtId="0" fontId="0" fillId="4" borderId="0" xfId="0" applyFill="1" applyAlignment="1">
      <alignment horizontal="left" indent="7"/>
    </xf>
    <xf numFmtId="0" fontId="18" fillId="0" borderId="0" xfId="0" applyFont="1"/>
    <xf numFmtId="0" fontId="19" fillId="0" borderId="0" xfId="0" applyFont="1"/>
    <xf numFmtId="0" fontId="0" fillId="0" borderId="0" xfId="0" applyFont="1"/>
    <xf numFmtId="0" fontId="17" fillId="4" borderId="0" xfId="0" quotePrefix="1" applyFont="1" applyFill="1"/>
    <xf numFmtId="49" fontId="0" fillId="4" borderId="0" xfId="0" applyNumberFormat="1" applyFill="1"/>
    <xf numFmtId="0" fontId="21" fillId="0" borderId="0" xfId="0" applyFont="1"/>
    <xf numFmtId="1" fontId="0" fillId="4" borderId="0" xfId="0" applyNumberFormat="1" applyFill="1"/>
    <xf numFmtId="0" fontId="20" fillId="9" borderId="0" xfId="1"/>
    <xf numFmtId="0" fontId="20" fillId="4" borderId="0" xfId="1" applyFill="1"/>
    <xf numFmtId="0" fontId="22" fillId="9" borderId="0" xfId="1" applyFont="1"/>
    <xf numFmtId="0" fontId="0" fillId="0" borderId="0" xfId="0" applyFill="1" applyAlignment="1">
      <alignment horizontal="right"/>
    </xf>
    <xf numFmtId="0" fontId="23" fillId="0" borderId="0" xfId="0" quotePrefix="1" applyFont="1" applyFill="1" applyAlignment="1">
      <alignment horizontal="right"/>
    </xf>
    <xf numFmtId="0" fontId="24" fillId="4" borderId="0" xfId="0" applyFont="1" applyFill="1" applyAlignment="1">
      <alignment horizontal="right"/>
    </xf>
    <xf numFmtId="0" fontId="14" fillId="4" borderId="0" xfId="0" applyFont="1" applyFill="1"/>
    <xf numFmtId="0" fontId="25" fillId="4" borderId="0" xfId="2" applyFill="1"/>
    <xf numFmtId="0" fontId="26" fillId="4" borderId="0" xfId="0" applyFont="1" applyFill="1"/>
    <xf numFmtId="0" fontId="15" fillId="0" borderId="0" xfId="0" applyFont="1"/>
    <xf numFmtId="0" fontId="2" fillId="4" borderId="0" xfId="0" quotePrefix="1" applyFont="1" applyFill="1" applyAlignment="1">
      <alignment horizontal="left"/>
    </xf>
    <xf numFmtId="0" fontId="28" fillId="4" borderId="0" xfId="0" applyFont="1" applyFill="1"/>
    <xf numFmtId="0" fontId="0" fillId="0" borderId="0" xfId="0" quotePrefix="1"/>
    <xf numFmtId="0" fontId="30" fillId="0" borderId="0" xfId="0" applyFont="1"/>
    <xf numFmtId="0" fontId="30" fillId="4" borderId="0" xfId="0" applyFont="1" applyFill="1"/>
    <xf numFmtId="0" fontId="27" fillId="4" borderId="0" xfId="0" applyFont="1" applyFill="1"/>
    <xf numFmtId="0" fontId="31" fillId="0" borderId="0" xfId="0" applyFont="1"/>
    <xf numFmtId="0" fontId="33" fillId="0" borderId="0" xfId="0" applyFont="1"/>
    <xf numFmtId="0" fontId="28" fillId="0" borderId="0" xfId="0" applyFont="1"/>
    <xf numFmtId="0" fontId="0" fillId="0" borderId="5" xfId="0" applyBorder="1"/>
    <xf numFmtId="0" fontId="0" fillId="0" borderId="0" xfId="0" applyBorder="1"/>
    <xf numFmtId="0" fontId="0" fillId="0" borderId="0" xfId="0" applyFill="1" applyBorder="1"/>
    <xf numFmtId="0" fontId="5" fillId="0" borderId="0" xfId="0" applyFont="1" applyFill="1" applyBorder="1"/>
    <xf numFmtId="0" fontId="36" fillId="0" borderId="0" xfId="0" applyFont="1"/>
    <xf numFmtId="0" fontId="37" fillId="0" borderId="0" xfId="0" applyFont="1"/>
    <xf numFmtId="0" fontId="39" fillId="7" borderId="3" xfId="0" applyFont="1" applyFill="1" applyBorder="1"/>
    <xf numFmtId="0" fontId="39" fillId="7" borderId="0" xfId="0" applyFont="1" applyFill="1" applyBorder="1"/>
    <xf numFmtId="0" fontId="39" fillId="7" borderId="3" xfId="0" applyFont="1" applyFill="1" applyBorder="1" applyAlignment="1">
      <alignment horizontal="left"/>
    </xf>
    <xf numFmtId="0" fontId="39" fillId="8" borderId="0" xfId="0" applyFont="1" applyFill="1"/>
    <xf numFmtId="0" fontId="39" fillId="7" borderId="0" xfId="0" applyFont="1" applyFill="1"/>
    <xf numFmtId="0" fontId="15" fillId="4" borderId="0" xfId="0" applyFont="1" applyFill="1" applyAlignment="1">
      <alignment horizontal="center"/>
    </xf>
    <xf numFmtId="0" fontId="38" fillId="7" borderId="0" xfId="0" applyFont="1" applyFill="1" applyAlignment="1">
      <alignment horizontal="center"/>
    </xf>
    <xf numFmtId="0" fontId="34" fillId="4" borderId="0" xfId="0" applyFont="1" applyFill="1" applyAlignment="1">
      <alignment horizontal="left"/>
    </xf>
    <xf numFmtId="0" fontId="32" fillId="4" borderId="0" xfId="0" applyFont="1" applyFill="1" applyAlignment="1">
      <alignment horizontal="left"/>
    </xf>
    <xf numFmtId="0" fontId="18" fillId="0" borderId="0" xfId="0" applyFont="1" applyAlignment="1">
      <alignment horizontal="center"/>
    </xf>
    <xf numFmtId="0" fontId="28" fillId="0" borderId="0" xfId="0" applyFont="1" applyAlignment="1">
      <alignment horizontal="center"/>
    </xf>
    <xf numFmtId="0" fontId="0" fillId="4" borderId="0" xfId="0" applyFill="1" applyAlignment="1">
      <alignment horizontal="center"/>
    </xf>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4" borderId="0" xfId="0" applyFont="1" applyFill="1"/>
    <xf numFmtId="0" fontId="48" fillId="4" borderId="0" xfId="0" applyFont="1" applyFill="1" applyBorder="1" applyAlignment="1">
      <alignment horizontal="left" wrapText="1"/>
    </xf>
    <xf numFmtId="0" fontId="25" fillId="0" borderId="0" xfId="2"/>
    <xf numFmtId="0" fontId="26" fillId="10" borderId="0" xfId="0" applyFont="1" applyFill="1"/>
    <xf numFmtId="0" fontId="14" fillId="10" borderId="0" xfId="0" applyFont="1" applyFill="1"/>
  </cellXfs>
  <cellStyles count="3">
    <cellStyle name="Hyperlink" xfId="2" builtinId="8"/>
    <cellStyle name="Neutral" xfId="1" builtinId="28"/>
    <cellStyle name="Normal" xfId="0" builtinId="0"/>
  </cellStyles>
  <dxfs count="31">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ill>
        <patternFill patternType="solid">
          <bgColor theme="5" tint="0.79998168889431442"/>
        </patternFill>
      </fill>
    </dxf>
    <dxf>
      <font>
        <color rgb="FF9C0006"/>
      </font>
      <fill>
        <patternFill>
          <bgColor rgb="FFFFC7CE"/>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
      <font>
        <color theme="9" tint="-0.24994659260841701"/>
      </font>
      <fill>
        <patternFill patternType="none">
          <bgColor auto="1"/>
        </patternFill>
      </fill>
    </dxf>
    <dxf>
      <font>
        <color rgb="FFFF0000"/>
      </font>
      <fill>
        <patternFill>
          <bgColor rgb="FFFF0000"/>
        </patternFill>
      </fill>
    </dxf>
    <dxf>
      <font>
        <color rgb="FFFF0000"/>
      </font>
      <fill>
        <patternFill>
          <bgColor rgb="FFFF0000"/>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color rgb="FF9C0006"/>
      </font>
      <fill>
        <patternFill>
          <bgColor theme="5" tint="0.79998168889431442"/>
        </patternFill>
      </fill>
      <border>
        <left style="thin">
          <color rgb="FFFF0000"/>
        </left>
        <right style="thin">
          <color rgb="FFFF0000"/>
        </right>
        <top style="thin">
          <color rgb="FFFF0000"/>
        </top>
        <bottom style="thin">
          <color rgb="FFFF0000"/>
        </bottom>
      </border>
    </dxf>
    <dxf>
      <font>
        <strike val="0"/>
        <u val="none"/>
        <color rgb="FF00B050"/>
      </font>
      <fill>
        <patternFill patternType="solid">
          <bgColor theme="6" tint="0.79998168889431442"/>
        </patternFill>
      </fill>
    </dxf>
    <dxf>
      <font>
        <b/>
        <i val="0"/>
        <color rgb="FF00B050"/>
      </font>
      <fill>
        <patternFill patternType="solid">
          <bgColor theme="6" tint="0.79998168889431442"/>
        </patternFill>
      </fill>
    </dxf>
    <dxf>
      <font>
        <b/>
        <i val="0"/>
        <color rgb="FFFF0000"/>
      </font>
      <fill>
        <patternFill>
          <bgColor theme="0"/>
        </patternFill>
      </fill>
    </dxf>
    <dxf>
      <font>
        <b/>
        <i val="0"/>
        <color rgb="FFFF0000"/>
      </font>
      <fill>
        <patternFill>
          <bgColor theme="5" tint="0.79998168889431442"/>
        </patternFill>
      </fill>
    </dxf>
    <dxf>
      <font>
        <b/>
        <i val="0"/>
        <strike val="0"/>
        <color rgb="FFFF0000"/>
      </font>
      <fill>
        <patternFill>
          <bgColor theme="5" tint="0.79998168889431442"/>
        </patternFill>
      </fill>
      <border>
        <left/>
        <right/>
        <top/>
        <bottom/>
      </border>
    </dxf>
    <dxf>
      <font>
        <b/>
        <i val="0"/>
        <color rgb="FF00B050"/>
      </font>
      <fill>
        <patternFill patternType="solid">
          <bgColor theme="6" tint="0.79998168889431442"/>
        </patternFill>
      </fill>
      <border>
        <left/>
        <right/>
        <top/>
        <bottom/>
      </border>
    </dxf>
  </dxfs>
  <tableStyles count="0" defaultTableStyle="TableStyleMedium2" defaultPivotStyle="PivotStyleLight16"/>
  <colors>
    <mruColors>
      <color rgb="FFFF0000"/>
      <color rgb="FFFCB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101600</xdr:colOff>
      <xdr:row>21</xdr:row>
      <xdr:rowOff>24656</xdr:rowOff>
    </xdr:from>
    <xdr:to>
      <xdr:col>16</xdr:col>
      <xdr:colOff>107374</xdr:colOff>
      <xdr:row>39</xdr:row>
      <xdr:rowOff>123536</xdr:rowOff>
    </xdr:to>
    <xdr:pic>
      <xdr:nvPicPr>
        <xdr:cNvPr id="4" name="Picture 3">
          <a:extLst>
            <a:ext uri="{FF2B5EF4-FFF2-40B4-BE49-F238E27FC236}">
              <a16:creationId xmlns:a16="http://schemas.microsoft.com/office/drawing/2014/main" id="{9E8AC1CD-7AC6-8F49-B3D2-F21FC66462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50800" y="4355356"/>
          <a:ext cx="3853874" cy="3781880"/>
        </a:xfrm>
        <a:prstGeom prst="rect">
          <a:avLst/>
        </a:prstGeom>
      </xdr:spPr>
    </xdr:pic>
    <xdr:clientData/>
  </xdr:twoCellAnchor>
  <xdr:twoCellAnchor>
    <xdr:from>
      <xdr:col>5</xdr:col>
      <xdr:colOff>34635</xdr:colOff>
      <xdr:row>110</xdr:row>
      <xdr:rowOff>69273</xdr:rowOff>
    </xdr:from>
    <xdr:to>
      <xdr:col>7</xdr:col>
      <xdr:colOff>1408545</xdr:colOff>
      <xdr:row>117</xdr:row>
      <xdr:rowOff>23091</xdr:rowOff>
    </xdr:to>
    <xdr:sp macro="" textlink="">
      <xdr:nvSpPr>
        <xdr:cNvPr id="3" name="TextBox 2">
          <a:extLst>
            <a:ext uri="{FF2B5EF4-FFF2-40B4-BE49-F238E27FC236}">
              <a16:creationId xmlns:a16="http://schemas.microsoft.com/office/drawing/2014/main" id="{03346EFD-AF10-844B-914E-8D54626CE8F7}"/>
            </a:ext>
          </a:extLst>
        </xdr:cNvPr>
        <xdr:cNvSpPr txBox="1"/>
      </xdr:nvSpPr>
      <xdr:spPr>
        <a:xfrm>
          <a:off x="4294908" y="19673455"/>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parameter 3 (Source)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292100</xdr:colOff>
      <xdr:row>22</xdr:row>
      <xdr:rowOff>15788</xdr:rowOff>
    </xdr:from>
    <xdr:to>
      <xdr:col>16</xdr:col>
      <xdr:colOff>103909</xdr:colOff>
      <xdr:row>39</xdr:row>
      <xdr:rowOff>127001</xdr:rowOff>
    </xdr:to>
    <xdr:pic>
      <xdr:nvPicPr>
        <xdr:cNvPr id="3" name="Picture 2">
          <a:extLst>
            <a:ext uri="{FF2B5EF4-FFF2-40B4-BE49-F238E27FC236}">
              <a16:creationId xmlns:a16="http://schemas.microsoft.com/office/drawing/2014/main" id="{DD9B2B7C-28E5-9140-B003-391A4527E2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03200" y="4549688"/>
          <a:ext cx="3659909" cy="3591013"/>
        </a:xfrm>
        <a:prstGeom prst="rect">
          <a:avLst/>
        </a:prstGeom>
      </xdr:spPr>
    </xdr:pic>
    <xdr:clientData/>
  </xdr:twoCellAnchor>
  <xdr:twoCellAnchor>
    <xdr:from>
      <xdr:col>3</xdr:col>
      <xdr:colOff>715819</xdr:colOff>
      <xdr:row>110</xdr:row>
      <xdr:rowOff>34636</xdr:rowOff>
    </xdr:from>
    <xdr:to>
      <xdr:col>7</xdr:col>
      <xdr:colOff>981365</xdr:colOff>
      <xdr:row>116</xdr:row>
      <xdr:rowOff>138545</xdr:rowOff>
    </xdr:to>
    <xdr:sp macro="" textlink="">
      <xdr:nvSpPr>
        <xdr:cNvPr id="2" name="TextBox 1">
          <a:extLst>
            <a:ext uri="{FF2B5EF4-FFF2-40B4-BE49-F238E27FC236}">
              <a16:creationId xmlns:a16="http://schemas.microsoft.com/office/drawing/2014/main" id="{0A0F3383-7B0C-D544-9EA3-108CE96E8E27}"/>
            </a:ext>
          </a:extLst>
        </xdr:cNvPr>
        <xdr:cNvSpPr txBox="1"/>
      </xdr:nvSpPr>
      <xdr:spPr>
        <a:xfrm>
          <a:off x="3844637" y="19685000"/>
          <a:ext cx="3694546" cy="1004454"/>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US" sz="1100"/>
          </a:br>
          <a:r>
            <a:rPr lang="en-US" sz="1100"/>
            <a:t>Values</a:t>
          </a:r>
          <a:r>
            <a:rPr lang="en-US" sz="1100" baseline="0"/>
            <a:t> parameter 4 zijn afhankelijk van de gekozen waarde bij URL domein (anders dan bij email, waar deze waarden afhankelijk zijn van Source)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99484</xdr:colOff>
      <xdr:row>23</xdr:row>
      <xdr:rowOff>21167</xdr:rowOff>
    </xdr:from>
    <xdr:to>
      <xdr:col>18</xdr:col>
      <xdr:colOff>423334</xdr:colOff>
      <xdr:row>32</xdr:row>
      <xdr:rowOff>74083</xdr:rowOff>
    </xdr:to>
    <xdr:sp macro="" textlink="">
      <xdr:nvSpPr>
        <xdr:cNvPr id="2" name="TextBox 1">
          <a:extLst>
            <a:ext uri="{FF2B5EF4-FFF2-40B4-BE49-F238E27FC236}">
              <a16:creationId xmlns:a16="http://schemas.microsoft.com/office/drawing/2014/main" id="{0F198812-586D-974F-806D-83A0AC036446}"/>
            </a:ext>
          </a:extLst>
        </xdr:cNvPr>
        <xdr:cNvSpPr txBox="1"/>
      </xdr:nvSpPr>
      <xdr:spPr>
        <a:xfrm>
          <a:off x="8798984" y="3598334"/>
          <a:ext cx="4387850" cy="1386416"/>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Opslisting</a:t>
          </a:r>
          <a:r>
            <a:rPr lang="en-US" sz="1400" baseline="0"/>
            <a:t> email en social is in principe niet nodig. Dit was oorspronkelijk ook neit opgesplitst maar 3tbv van overzicht bij het kiezen van een waarde (frontend) is beter om ook hier de selectievelden voor de gegevensvalidatie op te splitsen</a:t>
          </a:r>
          <a:endParaRPr lang="en-US" sz="1400"/>
        </a:p>
      </xdr:txBody>
    </xdr:sp>
    <xdr:clientData/>
  </xdr:twoCellAnchor>
  <xdr:twoCellAnchor>
    <xdr:from>
      <xdr:col>3</xdr:col>
      <xdr:colOff>137581</xdr:colOff>
      <xdr:row>11</xdr:row>
      <xdr:rowOff>42331</xdr:rowOff>
    </xdr:from>
    <xdr:to>
      <xdr:col>14</xdr:col>
      <xdr:colOff>137583</xdr:colOff>
      <xdr:row>26</xdr:row>
      <xdr:rowOff>116415</xdr:rowOff>
    </xdr:to>
    <xdr:sp macro="" textlink="">
      <xdr:nvSpPr>
        <xdr:cNvPr id="3" name="TextBox 2">
          <a:extLst>
            <a:ext uri="{FF2B5EF4-FFF2-40B4-BE49-F238E27FC236}">
              <a16:creationId xmlns:a16="http://schemas.microsoft.com/office/drawing/2014/main" id="{1DE0A569-EDE2-754C-B376-735D9AD78578}"/>
            </a:ext>
          </a:extLst>
        </xdr:cNvPr>
        <xdr:cNvSpPr txBox="1"/>
      </xdr:nvSpPr>
      <xdr:spPr>
        <a:xfrm>
          <a:off x="2381248" y="1693331"/>
          <a:ext cx="7810502" cy="2465917"/>
        </a:xfrm>
        <a:prstGeom prst="rect">
          <a:avLst/>
        </a:prstGeom>
        <a:solidFill>
          <a:srgbClr val="FF0000">
            <a:alpha val="67059"/>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p>
        <a:p>
          <a:pPr algn="l"/>
          <a:r>
            <a:rPr lang="en-US" sz="2400"/>
            <a:t>Dit blad niet aan sleutelen</a:t>
          </a:r>
          <a:r>
            <a:rPr lang="en-US" sz="2400" baseline="0"/>
            <a:t> tenzij je weet wat je doet. </a:t>
          </a:r>
          <a:br>
            <a:rPr lang="en-US" sz="2400" baseline="0"/>
          </a:br>
          <a:r>
            <a:rPr lang="en-US" sz="2400" baseline="0"/>
            <a:t>Voor toevoegen waarden voor bepaalde parameters (dat is altijd goed!) maar </a:t>
          </a:r>
          <a:br>
            <a:rPr lang="en-US" sz="2400" baseline="0"/>
          </a:br>
          <a:r>
            <a:rPr lang="en-US" sz="2400" baseline="0"/>
            <a:t>bij voorkeur even via mij doen; steven.peutz@uwv.nl)</a:t>
          </a:r>
          <a:endParaRPr lang="en-US" sz="2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31</xdr:row>
      <xdr:rowOff>116417</xdr:rowOff>
    </xdr:from>
    <xdr:to>
      <xdr:col>17</xdr:col>
      <xdr:colOff>10583</xdr:colOff>
      <xdr:row>44</xdr:row>
      <xdr:rowOff>21167</xdr:rowOff>
    </xdr:to>
    <xdr:sp macro="" textlink="">
      <xdr:nvSpPr>
        <xdr:cNvPr id="4" name="TextBox 3">
          <a:extLst>
            <a:ext uri="{FF2B5EF4-FFF2-40B4-BE49-F238E27FC236}">
              <a16:creationId xmlns:a16="http://schemas.microsoft.com/office/drawing/2014/main" id="{3968BE25-0D61-004A-9895-F7A7DDC08685}"/>
            </a:ext>
          </a:extLst>
        </xdr:cNvPr>
        <xdr:cNvSpPr txBox="1"/>
      </xdr:nvSpPr>
      <xdr:spPr>
        <a:xfrm>
          <a:off x="7620000" y="1792817"/>
          <a:ext cx="6424083" cy="18859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Wens:</a:t>
          </a:r>
          <a:br>
            <a:rPr lang="en-US" sz="1400"/>
          </a:br>
          <a:r>
            <a:rPr lang="en-US" sz="1400"/>
            <a:t>data &gt; gegevensvalidatie afhankelijk maken van eerder gekozen waarde (parameter waarde) die op hun beurt natuurlijk weer uit</a:t>
          </a:r>
          <a:r>
            <a:rPr lang="en-US" sz="1400" baseline="0"/>
            <a:t> gegevenvalidatie veld komen..</a:t>
          </a:r>
          <a:br>
            <a:rPr lang="en-US" sz="1400" baseline="0"/>
          </a:br>
          <a:r>
            <a:rPr lang="en-US" sz="1400" baseline="0"/>
            <a:t>Maar valt tegen.. lastig, ik kan de 'formule' voor die gegevensvalidatie niet te pakken krijgen, je kunt enkel de waarden zien.. If en replace krijg ik ook niet helemaal voor elkaar als workaround. Dus voor nu ws zo laten </a:t>
          </a: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457200</xdr:colOff>
      <xdr:row>4</xdr:row>
      <xdr:rowOff>76200</xdr:rowOff>
    </xdr:from>
    <xdr:to>
      <xdr:col>16</xdr:col>
      <xdr:colOff>723900</xdr:colOff>
      <xdr:row>28</xdr:row>
      <xdr:rowOff>63500</xdr:rowOff>
    </xdr:to>
    <xdr:sp macro="" textlink="">
      <xdr:nvSpPr>
        <xdr:cNvPr id="2" name="TextBox 1">
          <a:extLst>
            <a:ext uri="{FF2B5EF4-FFF2-40B4-BE49-F238E27FC236}">
              <a16:creationId xmlns:a16="http://schemas.microsoft.com/office/drawing/2014/main" id="{1015FD30-34B9-AA4A-B5F1-69DABE5198DE}"/>
            </a:ext>
          </a:extLst>
        </xdr:cNvPr>
        <xdr:cNvSpPr txBox="1"/>
      </xdr:nvSpPr>
      <xdr:spPr>
        <a:xfrm>
          <a:off x="8712200" y="711200"/>
          <a:ext cx="5219700" cy="42291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TOELICHTING</a:t>
          </a:r>
          <a:br>
            <a:rPr lang="en-US" sz="1800"/>
          </a:br>
          <a:r>
            <a:rPr lang="en-US" sz="1800"/>
            <a:t>Parameter 6 (ookwel 'pm 6') is optioneel.</a:t>
          </a:r>
          <a:r>
            <a:rPr lang="en-US" sz="1800" baseline="0"/>
            <a:t> </a:t>
          </a:r>
          <a:br>
            <a:rPr lang="en-US" sz="1800" baseline="0"/>
          </a:br>
          <a:r>
            <a:rPr lang="en-US" sz="1800" baseline="0"/>
            <a:t>Laat deze bij twijfel leeg</a:t>
          </a:r>
          <a:br>
            <a:rPr lang="en-US" sz="1800" baseline="0"/>
          </a:br>
          <a:endParaRPr lang="en-US" sz="1800" baseline="0"/>
        </a:p>
        <a:p>
          <a:r>
            <a:rPr lang="en-US" sz="1800" baseline="0"/>
            <a:t>Links zie je een aantal waarden die voor pm 6 gebruikt kunnen worden als het een nieuwsbrief (newsletter)  betreft met werkgevers doelgroep.</a:t>
          </a:r>
          <a:br>
            <a:rPr lang="en-US" sz="1800" baseline="0"/>
          </a:br>
          <a:br>
            <a:rPr lang="en-US" sz="1800" baseline="0"/>
          </a:br>
          <a:r>
            <a:rPr lang="en-US" sz="1800" baseline="0"/>
            <a:t>Deze gebruik je door in het EMAIL tabje in het vrije tekstveld deze waarden te typen.</a:t>
          </a:r>
          <a:endParaRPr lang="en-US"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800100</xdr:colOff>
      <xdr:row>5</xdr:row>
      <xdr:rowOff>63500</xdr:rowOff>
    </xdr:from>
    <xdr:to>
      <xdr:col>20</xdr:col>
      <xdr:colOff>241300</xdr:colOff>
      <xdr:row>33</xdr:row>
      <xdr:rowOff>25400</xdr:rowOff>
    </xdr:to>
    <xdr:sp macro="" textlink="">
      <xdr:nvSpPr>
        <xdr:cNvPr id="2" name="TextBox 1">
          <a:extLst>
            <a:ext uri="{FF2B5EF4-FFF2-40B4-BE49-F238E27FC236}">
              <a16:creationId xmlns:a16="http://schemas.microsoft.com/office/drawing/2014/main" id="{8D3E1A79-89AB-6B4A-A8A5-0D42049C55EE}"/>
            </a:ext>
          </a:extLst>
        </xdr:cNvPr>
        <xdr:cNvSpPr txBox="1"/>
      </xdr:nvSpPr>
      <xdr:spPr>
        <a:xfrm>
          <a:off x="11531600" y="825500"/>
          <a:ext cx="5219700" cy="42291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TOELICHTING</a:t>
          </a:r>
          <a:br>
            <a:rPr lang="en-US" sz="1800"/>
          </a:br>
          <a:r>
            <a:rPr lang="en-US" sz="1800"/>
            <a:t>Parameter 6 (ookwel 'pm 6') is optioneel.</a:t>
          </a:r>
          <a:r>
            <a:rPr lang="en-US" sz="1800" baseline="0"/>
            <a:t> </a:t>
          </a:r>
          <a:br>
            <a:rPr lang="en-US" sz="1800" baseline="0"/>
          </a:br>
          <a:r>
            <a:rPr lang="en-US" sz="1800" baseline="0"/>
            <a:t>Laat deze bij twijfel leeg</a:t>
          </a:r>
          <a:br>
            <a:rPr lang="en-US" sz="1800" baseline="0"/>
          </a:br>
          <a:endParaRPr lang="en-US" sz="1800" baseline="0"/>
        </a:p>
        <a:p>
          <a:r>
            <a:rPr lang="en-US" sz="1800" baseline="0">
              <a:solidFill>
                <a:schemeClr val="bg1">
                  <a:lumMod val="75000"/>
                </a:schemeClr>
              </a:solidFill>
            </a:rPr>
            <a:t>Links zie je een aantal waarden die voor pm 6 gebruikt kunnen worden als het een nieuwsbrief (newsletter)  betreft met werkgevers doelgroep.</a:t>
          </a:r>
          <a:br>
            <a:rPr lang="en-US" sz="1800" baseline="0"/>
          </a:br>
          <a:br>
            <a:rPr lang="en-US" sz="1800" baseline="0"/>
          </a:br>
          <a:r>
            <a:rPr lang="en-US" sz="1800" baseline="0"/>
            <a:t>Deze gebruik je door in het SOCIAL tabje in het vrije tekstveld deze waarden te typen.</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B761-A458-134A-B2B9-3EF2D82B458C}">
  <dimension ref="A1:V112"/>
  <sheetViews>
    <sheetView topLeftCell="A18" zoomScaleNormal="100" workbookViewId="0">
      <selection activeCell="D22" sqref="D22"/>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1640625" customWidth="1"/>
    <col min="6" max="6" width="14.1640625" customWidth="1"/>
    <col min="7" max="7" width="16.1640625" customWidth="1"/>
    <col min="8" max="8" width="20.5" customWidth="1"/>
    <col min="10" max="10" width="20" customWidth="1"/>
    <col min="11" max="11" width="2.33203125" customWidth="1"/>
    <col min="12" max="12" width="2.83203125" customWidth="1"/>
    <col min="13" max="13" width="25.33203125" customWidth="1"/>
    <col min="14" max="14" width="33" customWidth="1"/>
    <col min="15" max="15" width="15" customWidth="1"/>
    <col min="16" max="16" width="2.5" customWidth="1"/>
  </cols>
  <sheetData>
    <row r="1" spans="1:22" ht="25">
      <c r="A1" s="48" t="s">
        <v>134</v>
      </c>
      <c r="B1" s="9"/>
      <c r="C1" s="9"/>
      <c r="D1" s="9"/>
      <c r="E1" s="9"/>
      <c r="F1" s="9"/>
      <c r="G1" s="84" t="s">
        <v>205</v>
      </c>
      <c r="H1" s="85"/>
      <c r="I1" s="85"/>
      <c r="J1" s="85"/>
      <c r="K1" s="85"/>
      <c r="L1" s="85"/>
      <c r="M1" s="85"/>
      <c r="N1" s="85"/>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82" t="s">
        <v>129</v>
      </c>
      <c r="C4" s="82"/>
      <c r="D4" s="82"/>
      <c r="E4" s="9"/>
      <c r="F4" s="9"/>
      <c r="G4" s="9"/>
      <c r="H4" s="82" t="s">
        <v>130</v>
      </c>
      <c r="I4" s="82"/>
      <c r="J4" s="82"/>
      <c r="K4" s="6"/>
      <c r="L4" s="6"/>
      <c r="M4" s="6"/>
      <c r="N4" s="6"/>
      <c r="O4" s="6"/>
      <c r="P4" s="6"/>
      <c r="Q4" s="9"/>
      <c r="R4" s="9"/>
      <c r="S4" s="9"/>
      <c r="T4" s="9"/>
      <c r="U4" s="9"/>
      <c r="V4" s="9"/>
    </row>
    <row r="5" spans="1:22" ht="16">
      <c r="A5" s="9"/>
      <c r="B5" s="6"/>
      <c r="C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77" t="s">
        <v>59</v>
      </c>
      <c r="E7" s="30" t="s">
        <v>120</v>
      </c>
      <c r="F7" s="9"/>
      <c r="G7" s="9"/>
      <c r="H7" s="14" t="s">
        <v>137</v>
      </c>
      <c r="I7" s="37" t="s">
        <v>90</v>
      </c>
      <c r="J7" s="80"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78" t="s">
        <v>63</v>
      </c>
      <c r="E9" s="30" t="s">
        <v>120</v>
      </c>
      <c r="F9" s="9"/>
      <c r="G9" s="9"/>
      <c r="H9" s="6" t="s">
        <v>186</v>
      </c>
      <c r="I9" s="29" t="s">
        <v>90</v>
      </c>
      <c r="J9" s="81" t="s">
        <v>127</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79">
        <v>2019</v>
      </c>
      <c r="E11" s="30" t="s">
        <v>120</v>
      </c>
      <c r="F11" s="9"/>
      <c r="G11" s="9"/>
      <c r="H11" s="6" t="s">
        <v>187</v>
      </c>
      <c r="I11" s="29" t="s">
        <v>90</v>
      </c>
      <c r="J11" s="81" t="s">
        <v>231</v>
      </c>
      <c r="K11" s="6"/>
      <c r="L11" s="31"/>
      <c r="M11" s="12" t="s">
        <v>229</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59"/>
      <c r="F13" s="9"/>
      <c r="G13" s="9"/>
      <c r="H13" s="6" t="s">
        <v>80</v>
      </c>
      <c r="I13" s="29" t="s">
        <v>90</v>
      </c>
      <c r="J13" s="81" t="s">
        <v>5</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1" t="s">
        <v>15</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B17" s="9"/>
      <c r="C17" s="9"/>
      <c r="D17" s="9"/>
      <c r="E17" s="9"/>
      <c r="F17" s="9"/>
      <c r="G17" s="9"/>
      <c r="H17" s="6" t="s">
        <v>82</v>
      </c>
      <c r="I17" s="29" t="s">
        <v>90</v>
      </c>
      <c r="J17" s="81" t="s">
        <v>21</v>
      </c>
      <c r="K17" s="30" t="s">
        <v>120</v>
      </c>
      <c r="L17" s="40">
        <f>IF(LEN(J17)&gt;0,1,0)</f>
        <v>1</v>
      </c>
      <c r="M17" s="95" t="s">
        <v>244</v>
      </c>
      <c r="N17" s="95"/>
      <c r="O17" s="95"/>
      <c r="P17" s="6"/>
      <c r="Q17" s="9"/>
      <c r="R17" s="94"/>
      <c r="S17" s="9"/>
      <c r="T17" s="9"/>
      <c r="U17" s="9"/>
      <c r="V17" s="9"/>
    </row>
    <row r="18" spans="1:22" ht="16">
      <c r="A18" s="9"/>
      <c r="B18" s="9"/>
      <c r="C18" s="9"/>
      <c r="D18" s="9"/>
      <c r="E18" s="9"/>
      <c r="F18" s="9"/>
      <c r="G18" s="9"/>
      <c r="H18" s="6"/>
      <c r="I18" s="29"/>
      <c r="J18" s="6"/>
      <c r="K18" s="36"/>
      <c r="L18" s="40"/>
      <c r="M18" s="95"/>
      <c r="N18" s="95"/>
      <c r="O18" s="95"/>
      <c r="P18" s="6"/>
      <c r="Q18" s="9"/>
      <c r="R18" s="94"/>
      <c r="S18" s="9"/>
      <c r="T18" s="9"/>
      <c r="U18" s="9"/>
      <c r="V18" s="9"/>
    </row>
    <row r="19" spans="1:22" ht="16">
      <c r="A19" s="9"/>
      <c r="B19" s="9"/>
      <c r="C19" s="9"/>
      <c r="D19" s="9"/>
      <c r="E19" s="9"/>
      <c r="F19" s="9"/>
      <c r="G19" s="9"/>
      <c r="H19" s="6" t="s">
        <v>83</v>
      </c>
      <c r="I19" s="29" t="s">
        <v>90</v>
      </c>
      <c r="J19" s="81" t="s">
        <v>201</v>
      </c>
      <c r="K19" s="30" t="s">
        <v>120</v>
      </c>
      <c r="L19" s="40">
        <f>IF(LEN(J19)&gt;0,1,0)</f>
        <v>1</v>
      </c>
      <c r="M19" s="72"/>
      <c r="N19" s="6"/>
      <c r="O19" s="12"/>
      <c r="P19" s="6"/>
      <c r="Q19" s="9"/>
      <c r="R19" s="94"/>
      <c r="S19" s="9"/>
      <c r="T19" s="9"/>
      <c r="U19" s="9"/>
      <c r="V19" s="9"/>
    </row>
    <row r="20" spans="1:22" ht="16">
      <c r="A20" s="9"/>
      <c r="B20" s="60"/>
      <c r="C20" s="9"/>
      <c r="D20" s="9"/>
      <c r="E20" s="9"/>
      <c r="F20" s="9"/>
      <c r="G20" s="9"/>
      <c r="H20" s="6"/>
      <c r="I20" s="29"/>
      <c r="J20" s="6"/>
      <c r="K20" s="35"/>
      <c r="L20" s="40"/>
      <c r="M20" s="6"/>
      <c r="N20" s="6"/>
      <c r="O20" s="12"/>
      <c r="P20" s="6"/>
      <c r="Q20" s="9"/>
      <c r="R20" s="94"/>
      <c r="S20" s="9"/>
      <c r="T20" s="9"/>
      <c r="U20" s="9"/>
      <c r="V20" s="9"/>
    </row>
    <row r="21" spans="1:22" ht="16">
      <c r="A21" s="9"/>
      <c r="B21" s="58"/>
      <c r="C21" s="9"/>
      <c r="D21" s="9"/>
      <c r="E21" s="9"/>
      <c r="F21" s="9"/>
      <c r="G21" s="9"/>
      <c r="H21" s="14" t="s">
        <v>84</v>
      </c>
      <c r="I21" s="37" t="s">
        <v>90</v>
      </c>
      <c r="J21" s="80" t="str">
        <f>D11&amp;D9&amp;D7</f>
        <v>2019maart30</v>
      </c>
      <c r="K21" s="35"/>
      <c r="L21" s="40">
        <f>IF(LEN(J21)&gt;0,1,0)</f>
        <v>1</v>
      </c>
      <c r="M21" s="10" t="s">
        <v>132</v>
      </c>
      <c r="O21" s="12"/>
      <c r="P21" s="6"/>
      <c r="Q21" s="9"/>
      <c r="R21" s="9"/>
      <c r="S21" s="9"/>
      <c r="T21" s="9"/>
      <c r="U21" s="9"/>
      <c r="V21" s="9"/>
    </row>
    <row r="22" spans="1:22" ht="16">
      <c r="A22" s="9"/>
      <c r="B22" s="60"/>
      <c r="C22" s="9"/>
      <c r="D22" s="9"/>
      <c r="E22" s="9"/>
      <c r="F22" s="9"/>
      <c r="G22" s="9"/>
      <c r="H22" s="6"/>
      <c r="I22" s="29"/>
      <c r="J22" s="34"/>
      <c r="K22" s="35"/>
      <c r="L22" s="40"/>
      <c r="M22" s="6"/>
      <c r="N22" s="6"/>
      <c r="O22" s="12"/>
      <c r="P22" s="6"/>
      <c r="Q22" s="9"/>
      <c r="R22" s="9"/>
      <c r="S22" s="9"/>
      <c r="T22" s="9"/>
      <c r="U22" s="9"/>
      <c r="V22" s="9"/>
    </row>
    <row r="23" spans="1:22" ht="16">
      <c r="A23" s="9"/>
      <c r="B23" s="58"/>
      <c r="C23" s="9"/>
      <c r="D23" s="9"/>
      <c r="E23" s="9"/>
      <c r="F23" s="9"/>
      <c r="G23" s="9"/>
      <c r="H23" s="14" t="s">
        <v>85</v>
      </c>
      <c r="I23" s="37" t="s">
        <v>90</v>
      </c>
      <c r="J23" s="80"/>
      <c r="K23" s="35"/>
      <c r="L23" s="40">
        <v>0</v>
      </c>
      <c r="M23" s="10" t="s">
        <v>246</v>
      </c>
      <c r="N23" s="6"/>
      <c r="O23" s="12"/>
      <c r="P23" s="6"/>
      <c r="Q23" s="96" t="s">
        <v>245</v>
      </c>
      <c r="R23" s="9"/>
      <c r="S23" s="9"/>
      <c r="T23" s="9"/>
      <c r="U23" s="9"/>
      <c r="V23" s="9"/>
    </row>
    <row r="24" spans="1:22" ht="16">
      <c r="A24" s="9"/>
      <c r="B24" s="9"/>
      <c r="C24" s="9"/>
      <c r="D24" s="9"/>
      <c r="E24" s="9"/>
      <c r="F24" s="9"/>
      <c r="G24" s="9"/>
      <c r="H24" s="6"/>
      <c r="I24" s="29"/>
      <c r="J24" s="6"/>
      <c r="K24" s="35"/>
      <c r="L24" s="40"/>
      <c r="N24" s="6"/>
      <c r="O24" s="12"/>
      <c r="P24" s="6"/>
      <c r="Q24" s="9"/>
      <c r="R24" s="9"/>
      <c r="S24" s="9"/>
      <c r="T24" s="9"/>
      <c r="U24" s="9"/>
      <c r="V24" s="9"/>
    </row>
    <row r="25" spans="1:22" ht="16">
      <c r="A25" s="9"/>
      <c r="B25" s="63"/>
      <c r="C25" s="9"/>
      <c r="D25" s="9"/>
      <c r="E25" s="9"/>
      <c r="F25" s="9"/>
      <c r="G25" s="9"/>
      <c r="H25" s="14" t="s">
        <v>86</v>
      </c>
      <c r="I25" s="37" t="s">
        <v>90</v>
      </c>
      <c r="J25" s="80"/>
      <c r="K25" s="38"/>
      <c r="L25" s="40">
        <f>IF(LEN(J25)&gt;0,1,0)</f>
        <v>0</v>
      </c>
      <c r="M25" s="10" t="s">
        <v>136</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D27" s="9"/>
      <c r="E27" s="9"/>
      <c r="F27" s="9"/>
      <c r="G27" s="9"/>
      <c r="H27" s="14" t="s">
        <v>87</v>
      </c>
      <c r="I27" s="37" t="s">
        <v>90</v>
      </c>
      <c r="J27" s="80"/>
      <c r="K27" s="38"/>
      <c r="L27" s="40">
        <f>IF(LEN(J27)&gt;0,1,0)</f>
        <v>0</v>
      </c>
      <c r="M27" s="10" t="s">
        <v>190</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88" t="s">
        <v>234</v>
      </c>
      <c r="C30" s="88"/>
      <c r="D30" s="88"/>
      <c r="E30" s="9"/>
      <c r="F30" s="9"/>
      <c r="G30" s="9"/>
      <c r="H30" s="6"/>
      <c r="I30" s="6"/>
      <c r="J30" s="9"/>
      <c r="K30" s="6"/>
      <c r="L30" s="6"/>
      <c r="M30" s="6"/>
      <c r="N30" s="6"/>
      <c r="O30" s="6"/>
      <c r="P30" s="6"/>
      <c r="Q30" s="9"/>
      <c r="R30" s="9"/>
      <c r="S30" s="9"/>
      <c r="T30" s="9"/>
      <c r="U30" s="9"/>
      <c r="V30" s="9"/>
    </row>
    <row r="31" spans="1:22" ht="16">
      <c r="A31" s="9"/>
      <c r="B31" s="62" t="s">
        <v>163</v>
      </c>
      <c r="C31" s="9"/>
      <c r="D31" s="57">
        <f>(L13+L15+L17+L19+L21+L23)</f>
        <v>5</v>
      </c>
      <c r="E31" s="67" t="s">
        <v>150</v>
      </c>
      <c r="F31" s="9"/>
      <c r="G31" s="9"/>
      <c r="H31" s="9"/>
      <c r="I31" s="9"/>
      <c r="J31" s="6"/>
      <c r="K31" s="6"/>
      <c r="L31" s="6"/>
      <c r="M31" s="6"/>
      <c r="N31" s="6"/>
      <c r="O31" s="6"/>
      <c r="P31" s="6"/>
      <c r="Q31" s="9"/>
      <c r="R31" s="9"/>
      <c r="S31" s="9"/>
      <c r="T31" s="9"/>
      <c r="U31" s="9"/>
      <c r="V31" s="9"/>
    </row>
    <row r="32" spans="1:22" ht="16">
      <c r="A32" s="9"/>
      <c r="B32" s="62" t="s">
        <v>164</v>
      </c>
      <c r="C32" s="9"/>
      <c r="D32" s="57">
        <f>((LEN(F38)-LEN(SUBSTITUTE(F38,M74,"")))-(LEN(J9)-LEN(SUBSTITUTE(J9,M74,""))))</f>
        <v>6</v>
      </c>
      <c r="E32" s="67" t="s">
        <v>149</v>
      </c>
      <c r="F32" s="9"/>
      <c r="G32" s="9"/>
      <c r="H32" s="9"/>
      <c r="I32" s="9"/>
      <c r="J32" s="9"/>
      <c r="K32" s="12"/>
      <c r="L32" s="12"/>
      <c r="M32" s="12"/>
      <c r="N32" s="6"/>
      <c r="O32" s="6"/>
      <c r="P32" s="6"/>
      <c r="Q32" s="9"/>
      <c r="R32" s="9"/>
      <c r="S32" s="9"/>
      <c r="T32" s="9"/>
      <c r="U32" s="9"/>
      <c r="V32" s="9"/>
    </row>
    <row r="33" spans="1:22" ht="16">
      <c r="A33" s="9"/>
      <c r="B33" s="62" t="s">
        <v>165</v>
      </c>
      <c r="C33" s="9"/>
      <c r="D33" s="61">
        <f>(((LEN(F38)-LEN(SUBSTITUTE(F38,M93,""))))/7)</f>
        <v>1</v>
      </c>
      <c r="E33" s="67" t="s">
        <v>162</v>
      </c>
      <c r="F33" s="9"/>
      <c r="G33" s="9"/>
      <c r="H33" s="9"/>
      <c r="I33" s="9"/>
      <c r="J33" s="9"/>
      <c r="K33" s="6"/>
      <c r="L33" s="6"/>
      <c r="M33" s="6"/>
      <c r="N33" s="6"/>
      <c r="O33" s="6"/>
      <c r="P33" s="6"/>
      <c r="Q33" s="9"/>
      <c r="R33" s="9"/>
      <c r="S33" s="9"/>
      <c r="T33" s="9"/>
      <c r="U33" s="9"/>
      <c r="V33" s="9"/>
    </row>
    <row r="34" spans="1:22" ht="16">
      <c r="A34" s="9"/>
      <c r="B34" s="62" t="s">
        <v>170</v>
      </c>
      <c r="C34" s="9"/>
      <c r="D34" s="61">
        <f>((LEN(F38)-LEN(SUBSTITUTE(F38,M105,""))))</f>
        <v>1</v>
      </c>
      <c r="E34" s="67" t="s">
        <v>162</v>
      </c>
      <c r="F34" s="9"/>
      <c r="G34" s="9"/>
      <c r="H34" s="9"/>
      <c r="I34" s="9"/>
      <c r="J34" s="6"/>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3" t="str">
        <f>J7&amp;J9&amp;J11&amp;"/"&amp;"?wt_mc="&amp;J13&amp;"."&amp;J15&amp;"."&amp;J17&amp;"."&amp;J19&amp;"."&amp;J21&amp;"."&amp;J23&amp;"."&amp;J25</f>
        <v>https://www.uwv.nl/particulieren/?wt_mc=owned.email.alert.dg/topicAlert.2019maart30..</v>
      </c>
      <c r="G38" s="83"/>
      <c r="H38" s="83"/>
      <c r="I38" s="83"/>
      <c r="J38" s="83"/>
      <c r="K38" s="83"/>
      <c r="L38" s="83"/>
      <c r="M38" s="83"/>
      <c r="N38" s="83"/>
      <c r="O38" s="83"/>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9"/>
      <c r="G41" s="9"/>
      <c r="H41" s="9"/>
      <c r="I41" s="9"/>
      <c r="J41" s="9"/>
      <c r="K41" s="9"/>
      <c r="L41" s="9"/>
      <c r="M41" s="9"/>
      <c r="N41" s="9"/>
      <c r="O41" s="9"/>
      <c r="P41" s="9"/>
      <c r="Q41" s="9"/>
      <c r="R41" s="9"/>
      <c r="S41" s="9"/>
      <c r="T41" s="9"/>
      <c r="U41" s="9"/>
      <c r="V41" s="9"/>
    </row>
    <row r="42" spans="1:22">
      <c r="A42" s="9"/>
      <c r="B42" s="9"/>
      <c r="C42" s="9"/>
      <c r="D42" s="9"/>
      <c r="E42" s="9"/>
      <c r="F42" s="9"/>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F45" s="9"/>
      <c r="G45" s="9"/>
      <c r="H45" s="9"/>
      <c r="I45" s="9"/>
      <c r="J45" s="6"/>
      <c r="K45" s="6"/>
      <c r="L45" s="9"/>
      <c r="M45" s="6"/>
      <c r="N45" s="6"/>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B47" s="9"/>
      <c r="C47" s="9"/>
      <c r="D47" s="9"/>
      <c r="E47" s="9"/>
      <c r="F47" s="9"/>
      <c r="G47" s="9"/>
      <c r="H47" s="9"/>
      <c r="I47" s="9"/>
      <c r="J47" s="9"/>
      <c r="K47" s="9"/>
      <c r="L47" s="9"/>
      <c r="M47" s="9"/>
      <c r="N47" s="9"/>
      <c r="O47" s="9"/>
      <c r="P47" s="9"/>
      <c r="Q47" s="9"/>
      <c r="R47" s="9"/>
      <c r="S47" s="9"/>
      <c r="T47" s="9"/>
      <c r="U47" s="9"/>
      <c r="V47" s="9"/>
    </row>
    <row r="48" spans="1:22">
      <c r="A48" s="9"/>
      <c r="B48" s="9"/>
      <c r="C48" s="9"/>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178</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147</v>
      </c>
    </row>
    <row r="74" spans="1:22">
      <c r="F74" s="25"/>
      <c r="G74" s="25"/>
      <c r="H74" s="55"/>
      <c r="I74" s="25"/>
      <c r="J74" s="25" t="s">
        <v>141</v>
      </c>
      <c r="M74" s="55" t="s">
        <v>138</v>
      </c>
    </row>
    <row r="75" spans="1:22">
      <c r="F75" s="25" t="s">
        <v>143</v>
      </c>
      <c r="G75" s="25"/>
      <c r="H75" s="25">
        <f>LEN(J9)</f>
        <v>11</v>
      </c>
      <c r="I75" s="25"/>
      <c r="J75" s="25" t="s">
        <v>139</v>
      </c>
      <c r="M75" s="25">
        <f>LEN(F38)</f>
        <v>85</v>
      </c>
    </row>
    <row r="76" spans="1:22">
      <c r="F76" s="25" t="s">
        <v>144</v>
      </c>
      <c r="G76" s="25"/>
      <c r="H76" s="55">
        <f>LEN(SUBSTITUTE(J9,M74,""))</f>
        <v>9</v>
      </c>
      <c r="I76" s="25"/>
      <c r="J76" s="25" t="s">
        <v>142</v>
      </c>
      <c r="M76" s="25">
        <f>LEN(SUBSTITUTE(F38,M74,""))</f>
        <v>77</v>
      </c>
    </row>
    <row r="77" spans="1:22">
      <c r="F77" s="25" t="s">
        <v>145</v>
      </c>
      <c r="G77" s="25"/>
      <c r="H77" s="25">
        <f>H75-H76</f>
        <v>2</v>
      </c>
      <c r="I77" s="25"/>
      <c r="J77" s="25" t="s">
        <v>140</v>
      </c>
      <c r="M77" s="25">
        <f>M75-M76</f>
        <v>8</v>
      </c>
    </row>
    <row r="78" spans="1:22">
      <c r="F78" s="25"/>
      <c r="G78" s="25"/>
      <c r="H78" s="25"/>
      <c r="I78" s="25"/>
      <c r="J78" s="25"/>
      <c r="M78" s="25"/>
    </row>
    <row r="79" spans="1:22">
      <c r="F79" s="25"/>
      <c r="G79" s="25"/>
      <c r="H79" s="25"/>
      <c r="I79" s="25"/>
      <c r="J79" s="25" t="s">
        <v>146</v>
      </c>
      <c r="M79" s="25">
        <f>M77-H77</f>
        <v>6</v>
      </c>
    </row>
    <row r="80" spans="1:22">
      <c r="F80" s="25"/>
      <c r="G80" s="25"/>
      <c r="H80" s="56" t="s">
        <v>148</v>
      </c>
      <c r="I80" s="25"/>
      <c r="J80" s="26" t="s">
        <v>151</v>
      </c>
      <c r="K80" s="25"/>
    </row>
    <row r="85" spans="2:13" ht="16">
      <c r="F85" s="2" t="s">
        <v>159</v>
      </c>
    </row>
    <row r="87" spans="2:13">
      <c r="F87" t="s">
        <v>153</v>
      </c>
      <c r="H87" t="s">
        <v>154</v>
      </c>
      <c r="J87" t="s">
        <v>155</v>
      </c>
      <c r="M87" t="b">
        <f>ISNUMBER(SEARCH(H87,F38))</f>
        <v>1</v>
      </c>
    </row>
    <row r="88" spans="2:13">
      <c r="J88" t="s">
        <v>156</v>
      </c>
      <c r="M88">
        <f>SEARCH(H87,F38)</f>
        <v>34</v>
      </c>
    </row>
    <row r="89" spans="2:13">
      <c r="J89" t="s">
        <v>157</v>
      </c>
      <c r="M89">
        <f>M88+1</f>
        <v>35</v>
      </c>
    </row>
    <row r="90" spans="2:13">
      <c r="H90" s="56" t="s">
        <v>148</v>
      </c>
      <c r="J90" s="26"/>
    </row>
    <row r="91" spans="2:13">
      <c r="B91" s="97" t="s">
        <v>152</v>
      </c>
      <c r="J91" s="26" t="s">
        <v>161</v>
      </c>
    </row>
    <row r="92" spans="2:13">
      <c r="B92" s="98" t="s">
        <v>158</v>
      </c>
      <c r="F92" s="25"/>
      <c r="G92" s="25"/>
      <c r="H92" s="25"/>
    </row>
    <row r="93" spans="2:13">
      <c r="B93" s="97" t="s">
        <v>171</v>
      </c>
      <c r="F93" s="25"/>
      <c r="G93" s="25"/>
      <c r="H93" s="55"/>
      <c r="J93" s="25" t="s">
        <v>160</v>
      </c>
      <c r="M93" t="s">
        <v>154</v>
      </c>
    </row>
    <row r="94" spans="2:13">
      <c r="B94" s="98" t="s">
        <v>185</v>
      </c>
      <c r="F94" s="25"/>
      <c r="G94" s="25"/>
      <c r="H94" s="25"/>
      <c r="J94" s="25" t="s">
        <v>139</v>
      </c>
      <c r="M94" s="25">
        <f>LEN(F38)</f>
        <v>85</v>
      </c>
    </row>
    <row r="95" spans="2:13">
      <c r="J95" s="25" t="s">
        <v>142</v>
      </c>
      <c r="M95" s="25">
        <f>LEN(SUBSTITUTE(F38,M93,""))</f>
        <v>78</v>
      </c>
    </row>
    <row r="96" spans="2:13">
      <c r="J96" s="25" t="s">
        <v>140</v>
      </c>
      <c r="M96" s="25">
        <f>M94-M95</f>
        <v>7</v>
      </c>
    </row>
    <row r="97" spans="6:13">
      <c r="J97" s="25"/>
      <c r="M97" s="25"/>
    </row>
    <row r="98" spans="6:13">
      <c r="J98" s="25" t="s">
        <v>168</v>
      </c>
      <c r="M98" s="25">
        <f>M96/7</f>
        <v>1</v>
      </c>
    </row>
    <row r="99" spans="6:13">
      <c r="K99" s="25"/>
      <c r="M99" s="26">
        <f>(((LEN(F38)-LEN(SUBSTITUTE(F38,M93,""))))/7)</f>
        <v>1</v>
      </c>
    </row>
    <row r="100" spans="6:13">
      <c r="J100" s="26" t="s">
        <v>161</v>
      </c>
    </row>
    <row r="104" spans="6:13" ht="16">
      <c r="F104" s="2" t="s">
        <v>166</v>
      </c>
    </row>
    <row r="105" spans="6:13">
      <c r="J105" s="25" t="s">
        <v>160</v>
      </c>
      <c r="M105" t="s">
        <v>167</v>
      </c>
    </row>
    <row r="106" spans="6:13">
      <c r="J106" s="25" t="s">
        <v>139</v>
      </c>
      <c r="M106" s="25">
        <f>LEN(F38)</f>
        <v>85</v>
      </c>
    </row>
    <row r="107" spans="6:13">
      <c r="J107" s="25" t="s">
        <v>142</v>
      </c>
      <c r="M107" s="25">
        <f>LEN(SUBSTITUTE(F38,M105,""))</f>
        <v>84</v>
      </c>
    </row>
    <row r="108" spans="6:13">
      <c r="J108" s="25" t="s">
        <v>140</v>
      </c>
      <c r="M108" s="25">
        <f>M106-M107</f>
        <v>1</v>
      </c>
    </row>
    <row r="109" spans="6:13">
      <c r="J109" s="25"/>
      <c r="M109" s="25"/>
    </row>
    <row r="110" spans="6:13">
      <c r="J110" s="25" t="s">
        <v>169</v>
      </c>
      <c r="M110" s="25">
        <f>M108</f>
        <v>1</v>
      </c>
    </row>
    <row r="111" spans="6:13">
      <c r="K111" s="25"/>
      <c r="M111" s="26">
        <f>((LEN(F38)-LEN(SUBSTITUTE(F38,M105,""))))</f>
        <v>1</v>
      </c>
    </row>
    <row r="112" spans="6:13">
      <c r="J112" s="26" t="s">
        <v>161</v>
      </c>
    </row>
  </sheetData>
  <dataConsolidate/>
  <mergeCells count="6">
    <mergeCell ref="B4:D4"/>
    <mergeCell ref="F38:O38"/>
    <mergeCell ref="G1:N1"/>
    <mergeCell ref="H4:J4"/>
    <mergeCell ref="B30:D30"/>
    <mergeCell ref="M17:O18"/>
  </mergeCells>
  <conditionalFormatting sqref="D31">
    <cfRule type="cellIs" dxfId="30" priority="13" operator="greaterThanOrEqual">
      <formula>5</formula>
    </cfRule>
    <cfRule type="cellIs" dxfId="29" priority="14" operator="lessThan">
      <formula>5</formula>
    </cfRule>
  </conditionalFormatting>
  <conditionalFormatting sqref="D32">
    <cfRule type="cellIs" dxfId="28" priority="11" operator="greaterThan">
      <formula>6</formula>
    </cfRule>
    <cfRule type="cellIs" dxfId="27" priority="12" operator="lessThan">
      <formula>6</formula>
    </cfRule>
    <cfRule type="cellIs" dxfId="26" priority="15" operator="equal">
      <formula>6</formula>
    </cfRule>
  </conditionalFormatting>
  <conditionalFormatting sqref="D33">
    <cfRule type="cellIs" dxfId="25" priority="8" operator="equal">
      <formula>1</formula>
    </cfRule>
    <cfRule type="cellIs" dxfId="24" priority="9" operator="greaterThan">
      <formula>1</formula>
    </cfRule>
    <cfRule type="cellIs" dxfId="23" priority="10" operator="lessThan">
      <formula>1</formula>
    </cfRule>
  </conditionalFormatting>
  <conditionalFormatting sqref="D34">
    <cfRule type="cellIs" dxfId="22" priority="5" operator="equal">
      <formula>1</formula>
    </cfRule>
    <cfRule type="cellIs" dxfId="21" priority="6" operator="greaterThan">
      <formula>1</formula>
    </cfRule>
    <cfRule type="cellIs" dxfId="20" priority="7" operator="lessThan">
      <formula>1</formula>
    </cfRule>
  </conditionalFormatting>
  <conditionalFormatting sqref="E38">
    <cfRule type="cellIs" dxfId="19" priority="4" operator="lessThanOrEqual">
      <formula>12</formula>
    </cfRule>
  </conditionalFormatting>
  <conditionalFormatting sqref="P38">
    <cfRule type="cellIs" dxfId="18" priority="3" operator="lessThanOrEqual">
      <formula>12</formula>
    </cfRule>
  </conditionalFormatting>
  <conditionalFormatting sqref="M17">
    <cfRule type="expression" dxfId="17" priority="1">
      <formula>J$17="perspectief"</formula>
    </cfRule>
  </conditionalFormatting>
  <dataValidations count="1">
    <dataValidation type="list" allowBlank="1" showInputMessage="1" showErrorMessage="1" sqref="J19" xr:uid="{2122ADD6-1221-3646-AE7B-7ED119AF4CFC}">
      <formula1>INDIRECT($J$17)</formula1>
    </dataValidation>
  </dataValidations>
  <hyperlinks>
    <hyperlink ref="E7" location="EMAIL!D7" display="q" xr:uid="{AF88DF36-77DA-3746-B29F-10BB69837A82}"/>
    <hyperlink ref="K7" location="EMAIL!J7" display="q" xr:uid="{9B66F141-9291-3349-86E9-BF64116961D8}"/>
    <hyperlink ref="K9" location="EMAIL!J9" display="q" xr:uid="{932EB124-BD2F-4A4B-A277-B8B013CD4D1A}"/>
    <hyperlink ref="K13" location="EMAIL!J13" display="q" xr:uid="{DE4F44CF-C3E3-B049-B4E8-B322ADD66065}"/>
    <hyperlink ref="K15" location="EMAIL!J15" display="q" xr:uid="{D7DD3BDD-C24E-0544-A903-03C62AF563C7}"/>
    <hyperlink ref="K17" location="EMAIL!J17" display="q" xr:uid="{F1A8DC2E-023D-7B4B-8BF7-629501288C01}"/>
    <hyperlink ref="K19" location="EMAIL!J19" display="q" xr:uid="{BAA66FC6-1456-014D-A320-08168B9EDBBE}"/>
    <hyperlink ref="E9" location="EMAIL!D9" display="q" xr:uid="{656A3A54-F146-AC4A-BA2B-68D800189D96}"/>
    <hyperlink ref="E11" location="EMAIL!D11" display="q" xr:uid="{E9C18D43-4D9D-654A-B380-2710A4BA722C}"/>
    <hyperlink ref="Q23" location="pm6_EMAIL!A1" display="pm6_EMAIL!A1" xr:uid="{F0549515-86CF-9F48-AC34-0DAEBFFFD282}"/>
  </hyperlink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E4BCE0B-B855-644E-BF9F-02D8F2B99BBC}">
          <x14:formula1>
            <xm:f>Backend_Values!$L$2:$L$3</xm:f>
          </x14:formula1>
          <xm:sqref>J7</xm:sqref>
        </x14:dataValidation>
        <x14:dataValidation type="list" allowBlank="1" showInputMessage="1" showErrorMessage="1" xr:uid="{A5709916-C280-4949-84B6-4C13E4B808E1}">
          <x14:formula1>
            <xm:f>Backend_Values!$M$2:$M$5</xm:f>
          </x14:formula1>
          <xm:sqref>J9</xm:sqref>
        </x14:dataValidation>
        <x14:dataValidation type="list" allowBlank="1" showErrorMessage="1" errorTitle="Ongeldige invoer" error="Ongeldige invoer" xr:uid="{AB7FE2B9-7DC1-1543-8BDA-A39784BA8C90}">
          <x14:formula1>
            <xm:f>Backend_Values!$A$2</xm:f>
          </x14:formula1>
          <xm:sqref>J13</xm:sqref>
        </x14:dataValidation>
        <x14:dataValidation type="list" allowBlank="1" showInputMessage="1" showErrorMessage="1" errorTitle="Ongeldige invoer" error="Ongeldige invoer" xr:uid="{54EA3924-C0B8-E443-9C97-93F3DDBA1208}">
          <x14:formula1>
            <xm:f>Backend_Values!$B$2</xm:f>
          </x14:formula1>
          <xm:sqref>J15</xm:sqref>
        </x14:dataValidation>
        <x14:dataValidation type="list" allowBlank="1" showErrorMessage="1" errorTitle="Ongeldige invoer" error="Ongeldige invoer" xr:uid="{8AD195F3-82A1-F545-9FD6-55CDC3C01790}">
          <x14:formula1>
            <xm:f>Backend_Values!$C$2:$C$6</xm:f>
          </x14:formula1>
          <xm:sqref>J17</xm:sqref>
        </x14:dataValidation>
        <x14:dataValidation type="list" allowBlank="1" showErrorMessage="1" errorTitle="Ongeldige invoer" error="Ongeldige invoer" xr:uid="{D0983C5A-60B7-1C4A-BAB0-3D5EE3F46C4F}">
          <x14:formula1>
            <xm:f>Backend_Values!$J$2:$J$4</xm:f>
          </x14:formula1>
          <xm:sqref>D11</xm:sqref>
        </x14:dataValidation>
        <x14:dataValidation type="list" allowBlank="1" showErrorMessage="1" errorTitle="Ongeldige invoer" error="Ongeldige invoer" xr:uid="{6EF87555-8976-2849-B962-B5DF6A90A78D}">
          <x14:formula1>
            <xm:f>Backend_Values!$I$2:$I$13</xm:f>
          </x14:formula1>
          <xm:sqref>D9</xm:sqref>
        </x14:dataValidation>
        <x14:dataValidation type="list" allowBlank="1" showErrorMessage="1" errorTitle="Ongeldige invoer" error="Ongeldige invoer" xr:uid="{C0687040-881B-4A48-9075-C67677E9A8DA}">
          <x14:formula1>
            <xm:f>Backend_Values!$H$2:$H$32</xm:f>
          </x14:formula1>
          <xm:sqref>D7</xm:sqref>
        </x14:dataValidation>
        <x14:dataValidation type="list" allowBlank="1" showErrorMessage="1" errorTitle="Ongeldige invoer" error="Ongeldige invoer" xr:uid="{94629310-F0B4-8D40-AA1D-61023F868340}">
          <x14:formula1>
            <xm:f>Backend_Values!$A$2:$A$4</xm:f>
          </x14:formula1>
          <xm:sqref>J14</xm:sqref>
        </x14:dataValidation>
        <x14:dataValidation type="list" allowBlank="1" showInputMessage="1" showErrorMessage="1" errorTitle="Ongeldige invoer" error="Ongeldige invoer" xr:uid="{1FF533EE-528A-BB41-8D2B-73F1B13B5DEA}">
          <x14:formula1>
            <xm:f>Backend_Values!$B$2:$B$6</xm:f>
          </x14:formula1>
          <xm:sqref>J16</xm:sqref>
        </x14:dataValidation>
        <x14:dataValidation type="list" allowBlank="1" showErrorMessage="1" errorTitle="Ongeldige invoer" error="Ongeldige invoer" xr:uid="{0540C897-F53E-6F40-9E47-9188C6BE1105}">
          <x14:formula1>
            <xm:f>Backend_Values!$C$2:$C$11</xm:f>
          </x14:formula1>
          <xm:sqref>J18</xm:sqref>
        </x14:dataValidation>
        <x14:dataValidation type="list" allowBlank="1" showInputMessage="1" showErrorMessage="1" xr:uid="{CEAE6862-E497-CA43-AB1E-8EF97D3BFCE3}">
          <x14:formula1>
            <xm:f>Backend_Values!$P$3:$P$14</xm:f>
          </x14:formula1>
          <xm:sqref>J27</xm:sqref>
        </x14:dataValidation>
        <x14:dataValidation type="list" allowBlank="1" showInputMessage="1" showErrorMessage="1" xr:uid="{595D2501-774B-444B-B118-0F9B607BD7FB}">
          <x14:formula1>
            <xm:f>Backend_Values!D3:D6</xm:f>
          </x14:formula1>
          <xm:sqref>J20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6925-3EDD-E841-8E4A-40EBC17B9346}">
  <dimension ref="A1:V112"/>
  <sheetViews>
    <sheetView tabSelected="1" zoomScaleNormal="100" workbookViewId="0">
      <selection activeCell="D22" sqref="D22"/>
    </sheetView>
  </sheetViews>
  <sheetFormatPr baseColWidth="10" defaultColWidth="8.83203125" defaultRowHeight="12"/>
  <cols>
    <col min="1" max="1" width="6.5" customWidth="1"/>
    <col min="2" max="2" width="19.83203125" customWidth="1"/>
    <col min="3" max="3" width="14.6640625" customWidth="1"/>
    <col min="4" max="4" width="12.6640625" customWidth="1"/>
    <col min="5" max="5" width="2.33203125" customWidth="1"/>
    <col min="6" max="6" width="14" customWidth="1"/>
    <col min="7" max="7" width="16" customWidth="1"/>
    <col min="8" max="8" width="20" customWidth="1"/>
    <col min="10" max="10" width="20" customWidth="1"/>
    <col min="11" max="11" width="2.5" customWidth="1"/>
    <col min="12" max="12" width="2.83203125" customWidth="1"/>
    <col min="13" max="13" width="25.33203125" customWidth="1"/>
    <col min="14" max="14" width="33" customWidth="1"/>
    <col min="15" max="15" width="15" customWidth="1"/>
    <col min="16" max="16" width="2.5" customWidth="1"/>
  </cols>
  <sheetData>
    <row r="1" spans="1:22" ht="25">
      <c r="A1" s="48" t="s">
        <v>135</v>
      </c>
      <c r="B1" s="9"/>
      <c r="C1" s="9"/>
      <c r="D1" s="9"/>
      <c r="E1" s="9"/>
      <c r="F1" s="9"/>
      <c r="G1" s="84" t="s">
        <v>232</v>
      </c>
      <c r="H1" s="85"/>
      <c r="I1" s="85"/>
      <c r="J1" s="85"/>
      <c r="K1" s="85"/>
      <c r="L1" s="85"/>
      <c r="M1" s="85"/>
      <c r="N1" s="85"/>
      <c r="O1" s="9"/>
      <c r="P1" s="9"/>
      <c r="Q1" s="9"/>
      <c r="R1" s="9"/>
      <c r="S1" s="9"/>
      <c r="T1" s="9"/>
      <c r="U1" s="9"/>
      <c r="V1" s="9"/>
    </row>
    <row r="2" spans="1:22">
      <c r="A2" s="9"/>
      <c r="B2" s="9"/>
      <c r="C2" s="9"/>
      <c r="D2" s="9"/>
      <c r="E2" s="9"/>
      <c r="F2" s="9"/>
      <c r="G2" s="9"/>
      <c r="H2" s="9"/>
      <c r="I2" s="9"/>
      <c r="J2" s="9"/>
      <c r="K2" s="9"/>
      <c r="L2" s="9"/>
      <c r="M2" s="9"/>
      <c r="N2" s="9"/>
      <c r="O2" s="9"/>
      <c r="P2" s="9"/>
      <c r="Q2" s="9"/>
      <c r="R2" s="9"/>
      <c r="S2" s="9"/>
      <c r="T2" s="9"/>
      <c r="U2" s="9"/>
      <c r="V2" s="9"/>
    </row>
    <row r="3" spans="1:22" ht="16">
      <c r="A3" s="9"/>
      <c r="B3" s="9"/>
      <c r="C3" s="9"/>
      <c r="D3" s="9"/>
      <c r="E3" s="9"/>
      <c r="F3" s="9"/>
      <c r="G3" s="9"/>
      <c r="H3" s="9"/>
      <c r="I3" s="6"/>
      <c r="J3" s="9"/>
      <c r="K3" s="6"/>
      <c r="L3" s="6"/>
      <c r="M3" s="6"/>
      <c r="N3" s="6"/>
      <c r="O3" s="6"/>
      <c r="P3" s="6"/>
      <c r="Q3" s="9"/>
      <c r="R3" s="9"/>
      <c r="S3" s="9"/>
      <c r="T3" s="9"/>
      <c r="U3" s="9"/>
      <c r="V3" s="9"/>
    </row>
    <row r="4" spans="1:22" ht="16">
      <c r="A4" s="9"/>
      <c r="B4" s="82" t="s">
        <v>129</v>
      </c>
      <c r="C4" s="82"/>
      <c r="D4" s="82"/>
      <c r="E4" s="9"/>
      <c r="F4" s="9"/>
      <c r="G4" s="9"/>
      <c r="H4" s="82" t="s">
        <v>130</v>
      </c>
      <c r="I4" s="82"/>
      <c r="J4" s="82"/>
      <c r="K4" s="6"/>
      <c r="L4" s="6"/>
      <c r="M4" s="6"/>
      <c r="N4" s="6"/>
      <c r="O4" s="6"/>
      <c r="P4" s="6"/>
      <c r="Q4" s="9"/>
      <c r="R4" s="9"/>
      <c r="S4" s="9"/>
      <c r="T4" s="9"/>
      <c r="U4" s="9"/>
      <c r="V4" s="9"/>
    </row>
    <row r="5" spans="1:22" ht="16">
      <c r="A5" s="9"/>
      <c r="B5" s="6"/>
      <c r="C5" s="6"/>
      <c r="D5" s="6"/>
      <c r="E5" s="9"/>
      <c r="F5" s="9"/>
      <c r="G5" s="9"/>
      <c r="H5" s="6"/>
      <c r="I5" s="6"/>
      <c r="J5" s="6"/>
      <c r="K5" s="6"/>
      <c r="L5" s="6"/>
      <c r="M5" s="6"/>
      <c r="N5" s="6"/>
      <c r="O5" s="6"/>
      <c r="P5" s="6"/>
      <c r="Q5" s="9"/>
      <c r="R5" s="9"/>
      <c r="S5" s="9"/>
      <c r="T5" s="9"/>
      <c r="U5" s="9"/>
      <c r="V5" s="9"/>
    </row>
    <row r="6" spans="1:22" ht="16">
      <c r="A6" s="9"/>
      <c r="B6" s="10"/>
      <c r="C6" s="11"/>
      <c r="D6" s="6"/>
      <c r="E6" s="28"/>
      <c r="F6" s="9"/>
      <c r="G6" s="9"/>
      <c r="H6" s="6"/>
      <c r="I6" s="6"/>
      <c r="J6" s="6"/>
      <c r="K6" s="6"/>
      <c r="L6" s="6"/>
      <c r="M6" s="6"/>
      <c r="N6" s="6"/>
      <c r="O6" s="6"/>
      <c r="P6" s="6"/>
      <c r="Q6" s="9"/>
      <c r="R6" s="9"/>
      <c r="S6" s="9"/>
      <c r="T6" s="9"/>
      <c r="U6" s="6"/>
      <c r="V6" s="9"/>
    </row>
    <row r="7" spans="1:22" ht="16">
      <c r="A7" s="9"/>
      <c r="B7" s="43" t="s">
        <v>77</v>
      </c>
      <c r="C7" s="29" t="s">
        <v>90</v>
      </c>
      <c r="D7" s="77" t="s">
        <v>33</v>
      </c>
      <c r="E7" s="30" t="s">
        <v>120</v>
      </c>
      <c r="F7" s="9"/>
      <c r="G7" s="9"/>
      <c r="H7" s="14" t="s">
        <v>137</v>
      </c>
      <c r="I7" s="37" t="s">
        <v>90</v>
      </c>
      <c r="J7" s="80" t="s">
        <v>123</v>
      </c>
      <c r="K7" s="30" t="s">
        <v>120</v>
      </c>
      <c r="L7" s="31"/>
      <c r="M7" s="6"/>
      <c r="N7" s="6"/>
      <c r="O7" s="9"/>
      <c r="P7" s="6"/>
      <c r="Q7" s="9"/>
      <c r="R7" s="9"/>
      <c r="S7" s="9"/>
      <c r="T7" s="9"/>
      <c r="U7" s="6"/>
      <c r="V7" s="9"/>
    </row>
    <row r="8" spans="1:22" ht="16">
      <c r="A8" s="9"/>
      <c r="B8" s="44"/>
      <c r="C8" s="32"/>
      <c r="D8" s="9"/>
      <c r="E8" s="33"/>
      <c r="F8" s="9"/>
      <c r="G8" s="9"/>
      <c r="H8" s="6"/>
      <c r="I8" s="29"/>
      <c r="J8" s="6"/>
      <c r="K8" s="6"/>
      <c r="L8" s="6"/>
      <c r="M8" s="6"/>
      <c r="N8" s="6"/>
      <c r="O8" s="12"/>
      <c r="P8" s="6"/>
      <c r="Q8" s="9"/>
      <c r="R8" s="9"/>
      <c r="S8" s="9"/>
      <c r="T8" s="9"/>
      <c r="U8" s="6"/>
      <c r="V8" s="9"/>
    </row>
    <row r="9" spans="1:22" ht="16">
      <c r="A9" s="9"/>
      <c r="B9" s="43" t="s">
        <v>78</v>
      </c>
      <c r="C9" s="29" t="s">
        <v>90</v>
      </c>
      <c r="D9" s="78" t="s">
        <v>63</v>
      </c>
      <c r="E9" s="30" t="s">
        <v>120</v>
      </c>
      <c r="F9" s="9"/>
      <c r="G9" s="9"/>
      <c r="H9" s="6" t="s">
        <v>186</v>
      </c>
      <c r="I9" s="29" t="s">
        <v>90</v>
      </c>
      <c r="J9" s="81" t="s">
        <v>225</v>
      </c>
      <c r="K9" s="30" t="s">
        <v>120</v>
      </c>
      <c r="L9" s="31"/>
      <c r="M9" s="6"/>
      <c r="N9" s="6"/>
      <c r="O9" s="12"/>
      <c r="P9" s="6"/>
      <c r="Q9" s="9"/>
      <c r="R9" s="9"/>
      <c r="S9" s="9"/>
      <c r="T9" s="9"/>
      <c r="U9" s="6"/>
      <c r="V9" s="9"/>
    </row>
    <row r="10" spans="1:22" ht="16">
      <c r="A10" s="9"/>
      <c r="B10" s="44"/>
      <c r="C10" s="32"/>
      <c r="D10" s="9"/>
      <c r="E10" s="9"/>
      <c r="F10" s="9"/>
      <c r="G10" s="9"/>
      <c r="H10" s="6"/>
      <c r="I10" s="29"/>
      <c r="J10" s="6"/>
      <c r="K10" s="6"/>
      <c r="L10" s="6"/>
      <c r="M10" s="6"/>
      <c r="N10" s="6"/>
      <c r="O10" s="12"/>
      <c r="P10" s="6"/>
      <c r="Q10" s="9"/>
      <c r="R10" s="9"/>
      <c r="S10" s="9"/>
      <c r="T10" s="9"/>
      <c r="U10" s="6"/>
      <c r="V10" s="9"/>
    </row>
    <row r="11" spans="1:22" ht="16">
      <c r="A11" s="9"/>
      <c r="B11" s="43" t="s">
        <v>79</v>
      </c>
      <c r="C11" s="29" t="s">
        <v>90</v>
      </c>
      <c r="D11" s="79">
        <v>2019</v>
      </c>
      <c r="E11" s="30" t="s">
        <v>120</v>
      </c>
      <c r="F11" s="9"/>
      <c r="G11" s="9"/>
      <c r="H11" s="6" t="s">
        <v>188</v>
      </c>
      <c r="I11" s="29" t="s">
        <v>90</v>
      </c>
      <c r="J11" s="81" t="s">
        <v>230</v>
      </c>
      <c r="K11" s="6"/>
      <c r="L11" s="31"/>
      <c r="M11" s="10" t="s">
        <v>229</v>
      </c>
      <c r="O11" s="12"/>
      <c r="P11" s="6"/>
      <c r="Q11" s="9"/>
      <c r="R11" s="9"/>
      <c r="S11" s="9"/>
      <c r="T11" s="9"/>
      <c r="U11" s="6"/>
      <c r="V11" s="9"/>
    </row>
    <row r="12" spans="1:22" ht="16">
      <c r="A12" s="9"/>
      <c r="B12" s="6"/>
      <c r="C12" s="6"/>
      <c r="D12" s="6"/>
      <c r="E12" s="9"/>
      <c r="F12" s="9"/>
      <c r="G12" s="9"/>
      <c r="H12" s="6"/>
      <c r="I12" s="29"/>
      <c r="J12" s="6"/>
      <c r="K12" s="6"/>
      <c r="L12" s="6"/>
      <c r="M12" s="6"/>
      <c r="N12" s="6"/>
      <c r="O12" s="12"/>
      <c r="P12" s="6"/>
      <c r="Q12" s="9"/>
      <c r="R12" s="9"/>
      <c r="S12" s="9"/>
      <c r="T12" s="9"/>
      <c r="U12" s="6"/>
      <c r="V12" s="9"/>
    </row>
    <row r="13" spans="1:22" ht="16">
      <c r="A13" s="9"/>
      <c r="B13" s="9"/>
      <c r="C13" s="9"/>
      <c r="D13" s="9"/>
      <c r="E13" s="9"/>
      <c r="F13" s="9"/>
      <c r="G13" s="9"/>
      <c r="H13" s="6" t="s">
        <v>80</v>
      </c>
      <c r="I13" s="29" t="s">
        <v>90</v>
      </c>
      <c r="J13" s="81" t="s">
        <v>4</v>
      </c>
      <c r="K13" s="30" t="s">
        <v>120</v>
      </c>
      <c r="L13" s="40">
        <f>IF(LEN(J13)&gt;0,1,0)</f>
        <v>1</v>
      </c>
      <c r="M13" s="6"/>
      <c r="N13" s="6"/>
      <c r="O13" s="12"/>
      <c r="P13" s="6"/>
      <c r="Q13" s="9"/>
      <c r="R13" s="9"/>
      <c r="S13" s="9"/>
      <c r="T13" s="9"/>
      <c r="U13" s="9"/>
      <c r="V13" s="9"/>
    </row>
    <row r="14" spans="1:22" ht="16">
      <c r="A14" s="9"/>
      <c r="B14" s="9"/>
      <c r="C14" s="9"/>
      <c r="D14" s="9"/>
      <c r="E14" s="9"/>
      <c r="F14" s="9"/>
      <c r="G14" s="9"/>
      <c r="H14" s="6"/>
      <c r="I14" s="29"/>
      <c r="J14" s="6"/>
      <c r="K14" s="35"/>
      <c r="L14" s="41"/>
      <c r="M14" s="6"/>
      <c r="N14" s="6"/>
      <c r="O14" s="12"/>
      <c r="P14" s="6"/>
      <c r="Q14" s="9"/>
      <c r="R14" s="9"/>
      <c r="S14" s="9"/>
      <c r="T14" s="9"/>
      <c r="U14" s="9"/>
      <c r="V14" s="9"/>
    </row>
    <row r="15" spans="1:22" ht="16">
      <c r="A15" s="9"/>
      <c r="B15" s="9"/>
      <c r="C15" s="9"/>
      <c r="D15" s="9"/>
      <c r="E15" s="9"/>
      <c r="F15" s="9"/>
      <c r="G15" s="9"/>
      <c r="H15" s="6" t="s">
        <v>81</v>
      </c>
      <c r="I15" s="29" t="s">
        <v>90</v>
      </c>
      <c r="J15" s="81" t="s">
        <v>14</v>
      </c>
      <c r="K15" s="30" t="s">
        <v>120</v>
      </c>
      <c r="L15" s="40">
        <f>IF(LEN(J15)&gt;0,1,0)</f>
        <v>1</v>
      </c>
      <c r="M15" s="6"/>
      <c r="N15" s="6"/>
      <c r="O15" s="12"/>
      <c r="P15" s="6"/>
      <c r="Q15" s="9"/>
      <c r="R15" s="9"/>
      <c r="S15" s="9"/>
      <c r="T15" s="9"/>
      <c r="U15" s="9"/>
      <c r="V15" s="9"/>
    </row>
    <row r="16" spans="1:22" ht="16">
      <c r="A16" s="9"/>
      <c r="B16" s="9"/>
      <c r="C16" s="9"/>
      <c r="D16" s="9"/>
      <c r="E16" s="9"/>
      <c r="F16" s="9"/>
      <c r="G16" s="9"/>
      <c r="H16" s="6"/>
      <c r="I16" s="29"/>
      <c r="J16" s="6"/>
      <c r="K16" s="35"/>
      <c r="L16" s="40"/>
      <c r="M16" s="6"/>
      <c r="N16" s="6"/>
      <c r="O16" s="12"/>
      <c r="P16" s="6"/>
      <c r="Q16" s="9"/>
      <c r="R16" s="9"/>
      <c r="S16" s="9"/>
      <c r="T16" s="9"/>
      <c r="U16" s="9"/>
      <c r="V16" s="9"/>
    </row>
    <row r="17" spans="1:22" ht="16">
      <c r="A17" s="9"/>
      <c r="C17" s="9"/>
      <c r="D17" s="9"/>
      <c r="E17" s="9"/>
      <c r="F17" s="9"/>
      <c r="G17" s="9"/>
      <c r="H17" s="6" t="s">
        <v>82</v>
      </c>
      <c r="I17" s="29" t="s">
        <v>90</v>
      </c>
      <c r="J17" s="81" t="s">
        <v>18</v>
      </c>
      <c r="K17" s="30" t="s">
        <v>120</v>
      </c>
      <c r="L17" s="40">
        <f>IF(LEN(J17)&gt;0,1,0)</f>
        <v>1</v>
      </c>
      <c r="M17" s="6"/>
      <c r="N17" s="6"/>
      <c r="O17" s="12"/>
      <c r="P17" s="6"/>
      <c r="Q17" s="9"/>
      <c r="R17" s="9"/>
      <c r="S17" s="9"/>
      <c r="T17" s="9"/>
      <c r="U17" s="9"/>
      <c r="V17" s="9"/>
    </row>
    <row r="18" spans="1:22" ht="16">
      <c r="A18" s="9"/>
      <c r="B18" s="9"/>
      <c r="C18" s="9"/>
      <c r="D18" s="9"/>
      <c r="E18" s="9"/>
      <c r="F18" s="9"/>
      <c r="G18" s="9"/>
      <c r="H18" s="6"/>
      <c r="I18" s="29"/>
      <c r="J18" s="6"/>
      <c r="K18" s="36"/>
      <c r="L18" s="40"/>
      <c r="M18" s="6"/>
      <c r="N18" s="6"/>
      <c r="O18" s="12"/>
      <c r="P18" s="6"/>
      <c r="Q18" s="9"/>
      <c r="R18" s="9"/>
      <c r="S18" s="9"/>
      <c r="T18" s="9"/>
      <c r="U18" s="9"/>
      <c r="V18" s="9"/>
    </row>
    <row r="19" spans="1:22" ht="16">
      <c r="A19" s="9"/>
      <c r="B19" s="9"/>
      <c r="C19" s="9"/>
      <c r="D19" s="9"/>
      <c r="E19" s="9"/>
      <c r="F19" s="9"/>
      <c r="G19" s="9"/>
      <c r="H19" s="6" t="s">
        <v>83</v>
      </c>
      <c r="I19" s="29" t="s">
        <v>90</v>
      </c>
      <c r="J19" s="81" t="s">
        <v>75</v>
      </c>
      <c r="K19" s="30" t="s">
        <v>120</v>
      </c>
      <c r="L19" s="40">
        <f>IF(LEN(J19)&gt;0,1,0)</f>
        <v>1</v>
      </c>
      <c r="M19" s="6"/>
      <c r="N19" s="6"/>
      <c r="O19" s="12"/>
      <c r="P19" s="6"/>
      <c r="Q19" s="9"/>
      <c r="R19" s="9"/>
      <c r="S19" s="9"/>
      <c r="T19" s="9"/>
      <c r="U19" s="9"/>
      <c r="V19" s="9"/>
    </row>
    <row r="20" spans="1:22" ht="16">
      <c r="A20" s="9"/>
      <c r="B20" s="60"/>
      <c r="C20" s="9"/>
      <c r="D20" s="9"/>
      <c r="E20" s="9"/>
      <c r="F20" s="9"/>
      <c r="G20" s="9"/>
      <c r="H20" s="6"/>
      <c r="I20" s="29"/>
      <c r="J20" s="6"/>
      <c r="K20" s="35"/>
      <c r="L20" s="40"/>
      <c r="M20" s="6"/>
      <c r="N20" s="6"/>
      <c r="O20" s="12"/>
      <c r="P20" s="6"/>
      <c r="Q20" s="9"/>
      <c r="R20" s="9"/>
      <c r="S20" s="9"/>
      <c r="T20" s="9"/>
      <c r="U20" s="9"/>
      <c r="V20" s="9"/>
    </row>
    <row r="21" spans="1:22" ht="16">
      <c r="A21" s="9"/>
      <c r="B21" s="58"/>
      <c r="C21" s="9"/>
      <c r="D21" s="9"/>
      <c r="E21" s="9"/>
      <c r="F21" s="9"/>
      <c r="G21" s="9"/>
      <c r="H21" s="14" t="s">
        <v>84</v>
      </c>
      <c r="I21" s="37" t="s">
        <v>90</v>
      </c>
      <c r="J21" s="80" t="str">
        <f>D11&amp;D9&amp;D7</f>
        <v>2019maart04</v>
      </c>
      <c r="K21" s="35"/>
      <c r="L21" s="40">
        <f>IF(LEN(J21)&gt;0,1,0)</f>
        <v>1</v>
      </c>
      <c r="M21" s="10" t="s">
        <v>132</v>
      </c>
      <c r="O21" s="12"/>
      <c r="P21" s="6"/>
      <c r="Q21" s="9"/>
      <c r="R21" s="9"/>
      <c r="S21" s="9"/>
      <c r="T21" s="9"/>
      <c r="U21" s="9"/>
      <c r="V21" s="9"/>
    </row>
    <row r="22" spans="1:22" ht="16">
      <c r="A22" s="9"/>
      <c r="B22" s="60"/>
      <c r="C22" s="9"/>
      <c r="D22" s="9"/>
      <c r="E22" s="9"/>
      <c r="F22" s="9"/>
      <c r="G22" s="9"/>
      <c r="H22" s="6"/>
      <c r="I22" s="29"/>
      <c r="J22" s="34"/>
      <c r="K22" s="35"/>
      <c r="L22" s="40"/>
      <c r="M22" s="6"/>
      <c r="N22" s="6"/>
      <c r="O22" s="12"/>
      <c r="P22" s="6"/>
      <c r="Q22" s="9"/>
      <c r="R22" s="9"/>
      <c r="S22" s="9"/>
      <c r="T22" s="9"/>
      <c r="U22" s="9"/>
      <c r="V22" s="9"/>
    </row>
    <row r="23" spans="1:22" ht="16">
      <c r="A23" s="9"/>
      <c r="B23" s="9"/>
      <c r="C23" s="9"/>
      <c r="D23" s="9"/>
      <c r="E23" s="9"/>
      <c r="F23" s="9"/>
      <c r="G23" s="9"/>
      <c r="H23" s="14" t="s">
        <v>85</v>
      </c>
      <c r="I23" s="37" t="s">
        <v>90</v>
      </c>
      <c r="J23" s="80"/>
      <c r="K23" s="35"/>
      <c r="L23" s="40">
        <v>0</v>
      </c>
      <c r="M23" s="10" t="s">
        <v>233</v>
      </c>
      <c r="N23" s="6"/>
      <c r="O23" s="12"/>
      <c r="P23" s="6"/>
      <c r="Q23" s="9"/>
      <c r="R23" s="9"/>
      <c r="S23" s="9"/>
      <c r="T23" s="9"/>
      <c r="U23" s="9"/>
      <c r="V23" s="9"/>
    </row>
    <row r="24" spans="1:22" ht="16">
      <c r="A24" s="9"/>
      <c r="B24" s="9"/>
      <c r="C24" s="9"/>
      <c r="D24" s="9"/>
      <c r="E24" s="9"/>
      <c r="F24" s="9"/>
      <c r="G24" s="9"/>
      <c r="H24" s="6"/>
      <c r="I24" s="29"/>
      <c r="J24" s="6"/>
      <c r="K24" s="35"/>
      <c r="L24" s="40"/>
      <c r="M24" s="6"/>
      <c r="N24" s="6"/>
      <c r="O24" s="12"/>
      <c r="P24" s="6"/>
      <c r="Q24" s="9"/>
      <c r="R24" s="9"/>
      <c r="S24" s="9"/>
      <c r="T24" s="9"/>
      <c r="U24" s="9"/>
      <c r="V24" s="9"/>
    </row>
    <row r="25" spans="1:22" ht="16">
      <c r="A25" s="9"/>
      <c r="B25" s="9"/>
      <c r="C25" s="9"/>
      <c r="D25" s="9"/>
      <c r="E25" s="9"/>
      <c r="F25" s="9"/>
      <c r="G25" s="9"/>
      <c r="H25" s="14" t="s">
        <v>86</v>
      </c>
      <c r="I25" s="37" t="s">
        <v>90</v>
      </c>
      <c r="J25" s="80"/>
      <c r="K25" s="38"/>
      <c r="L25" s="40">
        <f>IF(LEN(J25)&gt;0,1,0)</f>
        <v>0</v>
      </c>
      <c r="M25" s="10" t="s">
        <v>136</v>
      </c>
      <c r="N25" s="6"/>
      <c r="O25" s="12"/>
      <c r="P25" s="6"/>
      <c r="Q25" s="9"/>
      <c r="R25" s="9"/>
      <c r="S25" s="9"/>
      <c r="T25" s="9"/>
      <c r="U25" s="9"/>
      <c r="V25" s="9"/>
    </row>
    <row r="26" spans="1:22" ht="16">
      <c r="A26" s="9"/>
      <c r="B26" s="9"/>
      <c r="C26" s="9"/>
      <c r="D26" s="9"/>
      <c r="E26" s="9"/>
      <c r="F26" s="9"/>
      <c r="G26" s="9"/>
      <c r="H26" s="14"/>
      <c r="I26" s="37"/>
      <c r="J26" s="6"/>
      <c r="K26" s="38"/>
      <c r="L26" s="40"/>
      <c r="M26" s="6"/>
      <c r="N26" s="6"/>
      <c r="O26" s="12"/>
      <c r="P26" s="6"/>
      <c r="Q26" s="9"/>
      <c r="R26" s="9"/>
      <c r="S26" s="9"/>
      <c r="T26" s="9"/>
      <c r="U26" s="9"/>
      <c r="V26" s="9"/>
    </row>
    <row r="27" spans="1:22" ht="16">
      <c r="A27" s="9"/>
      <c r="B27" s="9"/>
      <c r="C27" s="9"/>
      <c r="D27" s="9"/>
      <c r="E27" s="9"/>
      <c r="F27" s="9"/>
      <c r="G27" s="9"/>
      <c r="H27" s="14" t="s">
        <v>87</v>
      </c>
      <c r="I27" s="37" t="s">
        <v>90</v>
      </c>
      <c r="J27" s="80"/>
      <c r="K27" s="38"/>
      <c r="L27" s="40">
        <f>IF(LEN(J27)&gt;0,1,0)</f>
        <v>0</v>
      </c>
      <c r="M27" s="10" t="s">
        <v>190</v>
      </c>
      <c r="N27" s="6"/>
      <c r="O27" s="12"/>
      <c r="P27" s="6"/>
      <c r="Q27" s="9"/>
      <c r="R27" s="9"/>
      <c r="S27" s="9"/>
      <c r="T27" s="9"/>
      <c r="U27" s="9"/>
      <c r="V27" s="9"/>
    </row>
    <row r="28" spans="1:22" ht="16">
      <c r="A28" s="9"/>
      <c r="B28" s="9"/>
      <c r="C28" s="9"/>
      <c r="D28" s="9"/>
      <c r="E28" s="9"/>
      <c r="F28" s="9"/>
      <c r="G28" s="9"/>
      <c r="H28" s="6"/>
      <c r="I28" s="6"/>
      <c r="J28" s="6"/>
      <c r="K28" s="6"/>
      <c r="L28" s="6"/>
      <c r="M28" s="6"/>
      <c r="N28" s="6"/>
      <c r="O28" s="6"/>
      <c r="P28" s="6"/>
      <c r="Q28" s="9"/>
      <c r="R28" s="9"/>
      <c r="S28" s="9"/>
      <c r="T28" s="9"/>
      <c r="U28" s="9"/>
      <c r="V28" s="9"/>
    </row>
    <row r="29" spans="1:22" ht="16">
      <c r="A29" s="9"/>
      <c r="C29" s="9"/>
      <c r="D29" s="9"/>
      <c r="E29" s="9"/>
      <c r="F29" s="9"/>
      <c r="G29" s="9"/>
      <c r="H29" s="6"/>
      <c r="I29" s="6"/>
      <c r="J29" s="6"/>
      <c r="K29" s="6"/>
      <c r="L29" s="6"/>
      <c r="M29" s="6"/>
      <c r="N29" s="6"/>
      <c r="O29" s="6"/>
      <c r="P29" s="6"/>
      <c r="Q29" s="9"/>
      <c r="R29" s="9"/>
      <c r="S29" s="9"/>
      <c r="T29" s="9"/>
      <c r="U29" s="9"/>
      <c r="V29" s="9"/>
    </row>
    <row r="30" spans="1:22" ht="16">
      <c r="A30" s="9"/>
      <c r="B30" s="88" t="s">
        <v>234</v>
      </c>
      <c r="C30" s="88"/>
      <c r="D30" s="88"/>
      <c r="E30" s="9"/>
      <c r="F30" s="9"/>
      <c r="G30" s="9"/>
      <c r="H30" s="6"/>
      <c r="I30" s="6"/>
      <c r="J30" s="9"/>
      <c r="K30" s="6"/>
      <c r="L30" s="6"/>
      <c r="M30" s="6"/>
      <c r="N30" s="6"/>
      <c r="O30" s="6"/>
      <c r="P30" s="6"/>
      <c r="Q30" s="9"/>
      <c r="R30" s="9"/>
      <c r="S30" s="9"/>
      <c r="T30" s="9"/>
      <c r="U30" s="9"/>
      <c r="V30" s="9"/>
    </row>
    <row r="31" spans="1:22" ht="16">
      <c r="A31" s="9"/>
      <c r="B31" s="62" t="s">
        <v>163</v>
      </c>
      <c r="C31" s="9"/>
      <c r="D31" s="57">
        <f>(L13+L15+L17+L19+L21+L23)</f>
        <v>5</v>
      </c>
      <c r="E31" s="67" t="s">
        <v>150</v>
      </c>
      <c r="F31" s="6"/>
      <c r="G31" s="9"/>
      <c r="H31" s="9"/>
      <c r="I31" s="9"/>
      <c r="J31" s="9"/>
      <c r="K31" s="6"/>
      <c r="L31" s="6"/>
      <c r="M31" s="6"/>
      <c r="N31" s="6"/>
      <c r="O31" s="6"/>
      <c r="P31" s="6"/>
      <c r="Q31" s="9"/>
      <c r="R31" s="9"/>
      <c r="S31" s="9"/>
      <c r="T31" s="9"/>
      <c r="U31" s="9"/>
      <c r="V31" s="9"/>
    </row>
    <row r="32" spans="1:22" ht="16">
      <c r="A32" s="9"/>
      <c r="B32" s="62" t="s">
        <v>164</v>
      </c>
      <c r="C32" s="9"/>
      <c r="D32" s="57">
        <f>((LEN(F38)-LEN(SUBSTITUTE(F38,M74,"")))-(LEN(J9)-LEN(SUBSTITUTE(J9,M74,""))))</f>
        <v>6</v>
      </c>
      <c r="E32" s="67" t="s">
        <v>149</v>
      </c>
      <c r="F32" s="9"/>
      <c r="G32" s="9"/>
      <c r="H32" s="9"/>
      <c r="I32" s="9"/>
      <c r="J32" s="9"/>
      <c r="K32" s="12"/>
      <c r="L32" s="12"/>
      <c r="M32" s="12"/>
      <c r="N32" s="6"/>
      <c r="O32" s="6"/>
      <c r="P32" s="6"/>
      <c r="Q32" s="9"/>
      <c r="R32" s="9"/>
      <c r="S32" s="9"/>
      <c r="T32" s="9"/>
      <c r="U32" s="9"/>
      <c r="V32" s="9"/>
    </row>
    <row r="33" spans="1:22" ht="16">
      <c r="A33" s="9"/>
      <c r="B33" s="62" t="s">
        <v>165</v>
      </c>
      <c r="C33" s="9"/>
      <c r="D33" s="61">
        <f>(((LEN(F38)-LEN(SUBSTITUTE(F38,M93,""))))/7)</f>
        <v>1</v>
      </c>
      <c r="E33" s="67" t="s">
        <v>162</v>
      </c>
      <c r="F33" s="9"/>
      <c r="G33" s="9"/>
      <c r="H33" s="9"/>
      <c r="I33" s="9"/>
      <c r="J33" s="9"/>
      <c r="K33" s="12"/>
      <c r="L33" s="12"/>
      <c r="M33" s="12"/>
      <c r="N33" s="6"/>
      <c r="O33" s="6"/>
      <c r="P33" s="6"/>
      <c r="Q33" s="9"/>
      <c r="R33" s="9"/>
      <c r="S33" s="9"/>
      <c r="T33" s="9"/>
      <c r="U33" s="9"/>
      <c r="V33" s="9"/>
    </row>
    <row r="34" spans="1:22" ht="16">
      <c r="A34" s="9"/>
      <c r="B34" s="62" t="s">
        <v>170</v>
      </c>
      <c r="C34" s="9"/>
      <c r="D34" s="61">
        <f>((LEN(F38)-LEN(SUBSTITUTE(F38,M105,""))))</f>
        <v>1</v>
      </c>
      <c r="E34" s="67" t="s">
        <v>162</v>
      </c>
      <c r="F34" s="6"/>
      <c r="G34" s="9"/>
      <c r="H34" s="9"/>
      <c r="I34" s="9"/>
      <c r="J34" s="9"/>
      <c r="K34" s="6"/>
      <c r="L34" s="6"/>
      <c r="M34" s="6"/>
      <c r="N34" s="6"/>
      <c r="O34" s="6"/>
      <c r="P34" s="6"/>
      <c r="Q34" s="9"/>
      <c r="R34" s="9"/>
      <c r="S34" s="9"/>
      <c r="T34" s="9"/>
      <c r="U34" s="9"/>
      <c r="V34" s="9"/>
    </row>
    <row r="35" spans="1:22" ht="16">
      <c r="A35" s="9"/>
      <c r="B35" s="9"/>
      <c r="C35" s="9"/>
      <c r="D35" s="9"/>
      <c r="E35" s="9"/>
      <c r="F35" s="9"/>
      <c r="G35" s="9"/>
      <c r="H35" s="6"/>
      <c r="I35" s="6"/>
      <c r="J35" s="6"/>
      <c r="K35" s="6"/>
      <c r="L35" s="6"/>
      <c r="M35" s="6"/>
      <c r="N35" s="6"/>
      <c r="O35" s="6"/>
      <c r="P35" s="6"/>
      <c r="Q35" s="9"/>
      <c r="R35" s="9"/>
      <c r="S35" s="9"/>
      <c r="T35" s="9"/>
      <c r="U35" s="9"/>
      <c r="V35" s="9"/>
    </row>
    <row r="36" spans="1:22" ht="16">
      <c r="A36" s="9"/>
      <c r="B36" s="9"/>
      <c r="C36" s="9"/>
      <c r="D36" s="9"/>
      <c r="E36" s="9"/>
      <c r="F36" s="9"/>
      <c r="G36" s="9"/>
      <c r="H36" s="6"/>
      <c r="I36" s="6"/>
      <c r="J36" s="6"/>
      <c r="K36" s="6"/>
      <c r="L36" s="6"/>
      <c r="M36" s="6"/>
      <c r="N36" s="6"/>
      <c r="O36" s="6"/>
      <c r="P36" s="6"/>
      <c r="Q36" s="9"/>
      <c r="R36" s="9"/>
      <c r="S36" s="9"/>
      <c r="T36" s="9"/>
      <c r="U36" s="9"/>
      <c r="V36" s="9"/>
    </row>
    <row r="37" spans="1:22" ht="16">
      <c r="A37" s="9"/>
      <c r="B37" s="9"/>
      <c r="C37" s="9"/>
      <c r="D37" s="9"/>
      <c r="E37" s="9"/>
      <c r="F37" s="9"/>
      <c r="G37" s="9"/>
      <c r="H37" s="6"/>
      <c r="I37" s="6"/>
      <c r="J37" s="6"/>
      <c r="K37" s="6"/>
      <c r="L37" s="6"/>
      <c r="M37" s="6"/>
      <c r="N37" s="6"/>
      <c r="O37" s="6"/>
      <c r="P37" s="6"/>
      <c r="Q37" s="9"/>
      <c r="R37" s="9"/>
      <c r="S37" s="9"/>
      <c r="T37" s="9"/>
      <c r="U37" s="9"/>
      <c r="V37" s="9"/>
    </row>
    <row r="38" spans="1:22" ht="18">
      <c r="A38" s="9"/>
      <c r="B38" s="9"/>
      <c r="C38" s="39" t="s">
        <v>92</v>
      </c>
      <c r="D38" s="39"/>
      <c r="E38" s="65">
        <f>SUM(D31:D34)</f>
        <v>13</v>
      </c>
      <c r="F38" s="83" t="str">
        <f>J7&amp;J9&amp;"/"&amp;J11&amp;"/"&amp;"?wt_mc="&amp;J13&amp;"."&amp;J15&amp;"."&amp;J17&amp;"."&amp;J19&amp;"."&amp;J21&amp;"."&amp;J23&amp;"."&amp;J25</f>
        <v>https://perspectief.uwv.nl/testpad/?wt_mc=shared.social.facebook.vacatures.2019maart04..</v>
      </c>
      <c r="G38" s="83"/>
      <c r="H38" s="83"/>
      <c r="I38" s="83"/>
      <c r="J38" s="83"/>
      <c r="K38" s="83"/>
      <c r="L38" s="83"/>
      <c r="M38" s="83"/>
      <c r="N38" s="83"/>
      <c r="O38" s="83"/>
      <c r="P38" s="66">
        <f>SUM(D31:D34)</f>
        <v>13</v>
      </c>
      <c r="Q38" s="9"/>
      <c r="R38" s="9"/>
      <c r="S38" s="9"/>
      <c r="T38" s="9"/>
      <c r="U38" s="9"/>
      <c r="V38" s="9"/>
    </row>
    <row r="39" spans="1:22" ht="16">
      <c r="A39" s="9"/>
      <c r="B39" s="9"/>
      <c r="C39" s="10" t="s">
        <v>93</v>
      </c>
      <c r="D39" s="6"/>
      <c r="E39" s="6"/>
      <c r="F39" s="6"/>
      <c r="G39" s="6"/>
      <c r="H39" s="6"/>
      <c r="I39" s="6"/>
      <c r="J39" s="6"/>
      <c r="K39" s="6"/>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c r="A41" s="9"/>
      <c r="B41" s="9"/>
      <c r="C41" s="9"/>
      <c r="D41" s="9"/>
      <c r="E41" s="9"/>
      <c r="F41" s="49"/>
      <c r="G41" s="9"/>
      <c r="H41" s="9"/>
      <c r="I41" s="9"/>
      <c r="J41" s="9"/>
      <c r="K41" s="9"/>
      <c r="L41" s="9"/>
      <c r="M41" s="9"/>
      <c r="N41" s="9"/>
      <c r="O41" s="9"/>
      <c r="P41" s="9"/>
      <c r="Q41" s="9"/>
      <c r="R41" s="9"/>
      <c r="S41" s="9"/>
      <c r="T41" s="9"/>
      <c r="U41" s="9"/>
      <c r="V41" s="9"/>
    </row>
    <row r="42" spans="1:22" ht="15" customHeight="1">
      <c r="A42" s="9"/>
      <c r="B42" s="9"/>
      <c r="C42" s="9"/>
      <c r="D42" s="9"/>
      <c r="E42" s="9"/>
      <c r="F42" s="50"/>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A44" s="9"/>
      <c r="B44" s="9"/>
      <c r="C44" s="9"/>
      <c r="D44" s="9"/>
      <c r="E44" s="9"/>
      <c r="F44" s="9"/>
      <c r="G44" s="9"/>
      <c r="H44" s="9"/>
      <c r="I44" s="9"/>
      <c r="J44" s="9"/>
      <c r="K44" s="9"/>
      <c r="L44" s="9"/>
      <c r="M44" s="9"/>
      <c r="N44" s="9"/>
      <c r="O44" s="9"/>
      <c r="P44" s="9"/>
      <c r="Q44" s="9"/>
      <c r="R44" s="9"/>
      <c r="S44" s="9"/>
      <c r="T44" s="9"/>
      <c r="U44" s="9"/>
      <c r="V44" s="9"/>
    </row>
    <row r="45" spans="1:22" ht="16">
      <c r="A45" s="9"/>
      <c r="B45" s="9"/>
      <c r="C45" s="9"/>
      <c r="D45" s="9"/>
      <c r="E45" s="9"/>
      <c r="G45" s="9"/>
      <c r="H45" s="9"/>
      <c r="I45" s="9"/>
      <c r="J45" s="9"/>
      <c r="K45" s="9"/>
      <c r="L45" s="9"/>
      <c r="M45" s="9"/>
      <c r="N45" s="9"/>
      <c r="O45" s="6"/>
      <c r="P45" s="6"/>
      <c r="Q45" s="6"/>
      <c r="R45" s="6"/>
      <c r="S45" s="9"/>
      <c r="T45" s="9"/>
      <c r="U45" s="9"/>
      <c r="V45" s="9"/>
    </row>
    <row r="46" spans="1:22">
      <c r="A46" s="9"/>
      <c r="B46" s="9"/>
      <c r="C46" s="9"/>
      <c r="D46" s="9"/>
      <c r="E46" s="9"/>
      <c r="F46" s="9"/>
      <c r="G46" s="9"/>
      <c r="H46" s="9"/>
      <c r="I46" s="9"/>
      <c r="J46" s="9"/>
      <c r="K46" s="9"/>
      <c r="L46" s="9"/>
      <c r="M46" s="9"/>
      <c r="N46" s="9"/>
      <c r="O46" s="9"/>
      <c r="P46" s="9"/>
      <c r="Q46" s="9"/>
      <c r="R46" s="9"/>
      <c r="S46" s="9"/>
      <c r="T46" s="9"/>
      <c r="U46" s="9"/>
      <c r="V46" s="9"/>
    </row>
    <row r="47" spans="1:22">
      <c r="A47" s="9"/>
      <c r="C47" s="51"/>
      <c r="D47" s="9"/>
      <c r="E47" s="9"/>
      <c r="F47" s="9"/>
      <c r="G47" s="9"/>
      <c r="H47" s="9"/>
      <c r="I47" s="9"/>
      <c r="J47" s="9"/>
      <c r="K47" s="9"/>
      <c r="L47" s="9"/>
      <c r="M47" s="9"/>
      <c r="N47" s="9"/>
      <c r="O47" s="9"/>
      <c r="P47" s="9"/>
      <c r="Q47" s="9"/>
      <c r="R47" s="9"/>
      <c r="S47" s="9"/>
      <c r="T47" s="9"/>
      <c r="U47" s="9"/>
      <c r="V47" s="9"/>
    </row>
    <row r="48" spans="1:22">
      <c r="A48" s="9"/>
      <c r="B48" s="9"/>
      <c r="C48" s="51"/>
      <c r="D48" s="9"/>
      <c r="E48" s="9"/>
      <c r="F48" s="9"/>
      <c r="G48" s="9"/>
      <c r="H48" s="9"/>
      <c r="I48" s="9"/>
      <c r="J48" s="9"/>
      <c r="K48" s="9"/>
      <c r="L48" s="9"/>
      <c r="M48" s="9"/>
      <c r="N48" s="9"/>
      <c r="O48" s="9"/>
      <c r="P48" s="9"/>
      <c r="Q48" s="9"/>
      <c r="R48" s="9"/>
      <c r="S48" s="9"/>
      <c r="T48" s="9"/>
      <c r="U48" s="9"/>
      <c r="V48" s="9"/>
    </row>
    <row r="49" spans="1:22">
      <c r="A49" s="9"/>
      <c r="B49" s="9"/>
      <c r="C49" s="9"/>
      <c r="D49" s="9"/>
      <c r="E49" s="9"/>
      <c r="F49" s="9"/>
      <c r="G49" s="9"/>
      <c r="H49" s="9"/>
      <c r="I49" s="9"/>
      <c r="J49" s="9"/>
      <c r="K49" s="9"/>
      <c r="L49" s="9"/>
      <c r="M49" s="9"/>
      <c r="N49" s="9"/>
      <c r="O49" s="9"/>
      <c r="P49" s="9"/>
      <c r="Q49" s="9"/>
      <c r="R49" s="9"/>
      <c r="S49" s="9"/>
      <c r="T49" s="9"/>
      <c r="U49" s="9"/>
      <c r="V49" s="9"/>
    </row>
    <row r="50" spans="1:22">
      <c r="A50" s="9"/>
      <c r="B50" s="9"/>
      <c r="C50" s="9"/>
      <c r="D50" s="9"/>
      <c r="E50" s="9"/>
      <c r="F50" s="9"/>
      <c r="G50" s="9"/>
      <c r="H50" s="9"/>
      <c r="I50" s="9"/>
      <c r="J50" s="9"/>
      <c r="K50" s="9"/>
      <c r="L50" s="9"/>
      <c r="M50" s="9"/>
      <c r="N50" s="9"/>
      <c r="O50" s="9"/>
      <c r="P50" s="9"/>
      <c r="Q50" s="9"/>
      <c r="R50" s="9"/>
      <c r="S50" s="9"/>
      <c r="T50" s="9"/>
      <c r="U50" s="9"/>
      <c r="V50" s="9"/>
    </row>
    <row r="51" spans="1:22">
      <c r="A51" s="9"/>
      <c r="B51" s="9"/>
      <c r="C51" s="9"/>
      <c r="D51" s="9"/>
      <c r="E51" s="9"/>
      <c r="F51" s="9"/>
      <c r="G51" s="9"/>
      <c r="H51" s="9"/>
      <c r="I51" s="9"/>
      <c r="J51" s="9"/>
      <c r="K51" s="9"/>
      <c r="L51" s="9"/>
      <c r="M51" s="9"/>
      <c r="N51" s="9"/>
      <c r="O51" s="9"/>
      <c r="P51" s="9"/>
      <c r="Q51" s="9"/>
      <c r="R51" s="9"/>
      <c r="S51" s="9"/>
      <c r="T51" s="9"/>
      <c r="U51" s="9"/>
      <c r="V51" s="9"/>
    </row>
    <row r="52" spans="1:22">
      <c r="A52" s="9"/>
      <c r="B52" s="9"/>
      <c r="C52" s="9"/>
      <c r="D52" s="9"/>
      <c r="E52" s="9"/>
      <c r="F52" s="9"/>
      <c r="G52" s="9"/>
      <c r="H52" s="9"/>
      <c r="I52" s="9"/>
      <c r="J52" s="9"/>
      <c r="K52" s="9"/>
      <c r="L52" s="9"/>
      <c r="M52" s="9"/>
      <c r="N52" s="9"/>
      <c r="O52" s="9"/>
      <c r="P52" s="9"/>
      <c r="Q52" s="9"/>
      <c r="R52" s="9"/>
      <c r="S52" s="9"/>
      <c r="T52" s="9"/>
      <c r="U52" s="9"/>
      <c r="V52" s="9"/>
    </row>
    <row r="53" spans="1:22" ht="16">
      <c r="A53" s="9"/>
      <c r="B53" s="9"/>
      <c r="C53" s="9"/>
      <c r="D53" s="9"/>
      <c r="E53" s="9"/>
      <c r="F53" s="9"/>
      <c r="G53" s="9"/>
      <c r="H53" s="9"/>
      <c r="I53" s="9"/>
      <c r="J53" s="9"/>
      <c r="K53" s="9"/>
      <c r="L53" s="9"/>
      <c r="M53" s="9"/>
      <c r="N53" s="6"/>
      <c r="O53" s="6"/>
      <c r="P53" s="6"/>
      <c r="Q53" s="6"/>
      <c r="R53" s="6"/>
      <c r="S53" s="6"/>
      <c r="T53" s="6"/>
      <c r="U53" s="6"/>
      <c r="V53" s="6"/>
    </row>
    <row r="54" spans="1:22" ht="16">
      <c r="A54" s="9"/>
      <c r="B54" s="9"/>
      <c r="C54" s="9"/>
      <c r="D54" s="9"/>
      <c r="E54" s="9"/>
      <c r="F54" s="9"/>
      <c r="G54" s="9"/>
      <c r="H54" s="9"/>
      <c r="I54" s="9"/>
      <c r="J54" s="9"/>
      <c r="K54" s="9"/>
      <c r="L54" s="9"/>
      <c r="M54" s="9"/>
      <c r="N54" s="6"/>
      <c r="O54" s="6"/>
      <c r="P54" s="6"/>
      <c r="Q54" s="6"/>
      <c r="R54" s="6"/>
      <c r="S54" s="6"/>
      <c r="T54" s="6"/>
      <c r="U54" s="6"/>
      <c r="V54" s="6"/>
    </row>
    <row r="55" spans="1:22">
      <c r="A55" s="9"/>
      <c r="B55" s="9"/>
      <c r="C55" s="9"/>
      <c r="D55" s="9"/>
      <c r="E55" s="9"/>
      <c r="F55" s="9"/>
      <c r="G55" s="9"/>
      <c r="H55" s="9"/>
      <c r="I55" s="9"/>
      <c r="J55" s="9"/>
      <c r="K55" s="9"/>
      <c r="L55" s="9"/>
      <c r="M55" s="9"/>
      <c r="N55" s="9"/>
      <c r="O55" s="9"/>
      <c r="P55" s="9"/>
      <c r="Q55" s="9"/>
      <c r="R55" s="9"/>
      <c r="S55" s="9"/>
      <c r="T55" s="9"/>
      <c r="U55" s="9"/>
      <c r="V55" s="9"/>
    </row>
    <row r="56" spans="1:22">
      <c r="A56" s="9"/>
      <c r="B56" s="9"/>
      <c r="C56" s="9"/>
      <c r="D56" s="9"/>
      <c r="E56" s="9"/>
      <c r="F56" s="9"/>
      <c r="G56" s="9"/>
      <c r="H56" s="9"/>
      <c r="I56" s="9"/>
      <c r="J56" s="9"/>
      <c r="K56" s="9"/>
      <c r="L56" s="9"/>
      <c r="M56" s="9"/>
      <c r="N56" s="9"/>
      <c r="O56" s="9"/>
      <c r="P56" s="9"/>
      <c r="Q56" s="9"/>
      <c r="R56" s="9"/>
      <c r="S56" s="9"/>
      <c r="T56" s="9"/>
      <c r="U56" s="9"/>
      <c r="V56" s="9"/>
    </row>
    <row r="57" spans="1:22">
      <c r="A57" s="9"/>
      <c r="B57" s="9"/>
      <c r="C57" s="9"/>
      <c r="D57" s="9"/>
      <c r="E57" s="9"/>
      <c r="F57" s="9"/>
      <c r="G57" s="9"/>
      <c r="H57" s="9"/>
      <c r="I57" s="9"/>
      <c r="J57" s="9"/>
      <c r="K57" s="9"/>
      <c r="L57" s="9"/>
      <c r="M57" s="9"/>
      <c r="N57" s="9"/>
      <c r="O57" s="9"/>
      <c r="P57" s="9"/>
      <c r="Q57" s="9"/>
      <c r="R57" s="9"/>
      <c r="S57" s="9"/>
      <c r="T57" s="9"/>
      <c r="U57" s="9"/>
      <c r="V57" s="9"/>
    </row>
    <row r="58" spans="1:22">
      <c r="A58" s="9"/>
      <c r="B58" s="9"/>
      <c r="C58" s="9"/>
      <c r="D58" s="9"/>
      <c r="E58" s="9"/>
      <c r="F58" s="9"/>
      <c r="G58" s="9"/>
      <c r="H58" s="9"/>
      <c r="I58" s="9"/>
      <c r="J58" s="9"/>
      <c r="K58" s="9"/>
      <c r="L58" s="9"/>
      <c r="M58" s="9"/>
      <c r="N58" s="9"/>
      <c r="O58" s="9"/>
      <c r="P58" s="9"/>
      <c r="Q58" s="9"/>
      <c r="R58" s="9"/>
      <c r="S58" s="9"/>
      <c r="T58" s="9"/>
      <c r="U58" s="9"/>
      <c r="V58" s="9"/>
    </row>
    <row r="59" spans="1:22">
      <c r="A59" s="9"/>
      <c r="B59" s="9"/>
      <c r="C59" s="9"/>
      <c r="D59" s="9"/>
      <c r="E59" s="9"/>
      <c r="F59" s="9"/>
      <c r="G59" s="9"/>
      <c r="H59" s="9"/>
      <c r="I59" s="9"/>
      <c r="J59" s="9"/>
      <c r="K59" s="9"/>
      <c r="L59" s="9"/>
      <c r="M59" s="9"/>
      <c r="N59" s="9"/>
      <c r="O59" s="9"/>
      <c r="P59" s="9"/>
      <c r="Q59" s="9"/>
      <c r="R59" s="9"/>
      <c r="S59" s="9"/>
      <c r="T59" s="9"/>
      <c r="U59" s="9"/>
      <c r="V59" s="9"/>
    </row>
    <row r="60" spans="1:22">
      <c r="A60" s="9"/>
      <c r="B60" s="9"/>
      <c r="C60" s="9"/>
      <c r="D60" s="9"/>
      <c r="E60" s="9"/>
      <c r="F60" s="9"/>
      <c r="G60" s="9"/>
      <c r="H60" s="9"/>
      <c r="I60" s="9"/>
      <c r="J60" s="9"/>
      <c r="K60" s="9"/>
      <c r="L60" s="9"/>
      <c r="M60" s="9"/>
      <c r="N60" s="9"/>
      <c r="O60" s="9"/>
      <c r="P60" s="9"/>
      <c r="Q60" s="9"/>
      <c r="R60" s="9"/>
      <c r="S60" s="9"/>
      <c r="T60" s="9"/>
      <c r="U60" s="9"/>
      <c r="V60" s="9"/>
    </row>
    <row r="61" spans="1:22">
      <c r="A61" s="9"/>
      <c r="B61" s="9"/>
      <c r="C61" s="9"/>
      <c r="D61" s="9"/>
      <c r="E61" s="9"/>
      <c r="F61" s="9"/>
      <c r="G61" s="9"/>
      <c r="H61" s="9"/>
      <c r="I61" s="9"/>
      <c r="J61" s="9"/>
      <c r="K61" s="9"/>
      <c r="L61" s="9"/>
      <c r="M61" s="9"/>
      <c r="N61" s="9"/>
      <c r="O61" s="9"/>
      <c r="P61" s="9"/>
      <c r="Q61" s="9"/>
      <c r="R61" s="9"/>
      <c r="S61" s="9"/>
      <c r="T61" s="9"/>
      <c r="U61" s="9"/>
      <c r="V61" s="9"/>
    </row>
    <row r="62" spans="1:22">
      <c r="A62" s="9"/>
      <c r="B62" s="9"/>
      <c r="C62" s="9"/>
      <c r="D62" s="9"/>
      <c r="E62" s="9"/>
      <c r="F62" s="9"/>
      <c r="G62" s="9"/>
      <c r="H62" s="9"/>
      <c r="I62" s="9"/>
      <c r="J62" s="9"/>
      <c r="K62" s="9"/>
      <c r="L62" s="9"/>
      <c r="M62" s="9"/>
      <c r="N62" s="9"/>
      <c r="O62" s="9"/>
      <c r="P62" s="9"/>
      <c r="Q62" s="9"/>
      <c r="R62" s="9"/>
      <c r="S62" s="9"/>
      <c r="T62" s="9"/>
      <c r="U62" s="9"/>
      <c r="V62" s="9"/>
    </row>
    <row r="63" spans="1:22">
      <c r="A63" s="9"/>
      <c r="B63" s="9"/>
      <c r="C63" s="9"/>
      <c r="D63" s="9"/>
      <c r="E63" s="9"/>
      <c r="F63" s="9"/>
      <c r="G63" s="9"/>
      <c r="H63" s="9"/>
      <c r="I63" s="9"/>
      <c r="J63" s="9"/>
      <c r="K63" s="9"/>
      <c r="L63" s="9"/>
      <c r="M63" s="9"/>
      <c r="N63" s="9"/>
      <c r="O63" s="9"/>
      <c r="P63" s="9"/>
      <c r="Q63" s="9"/>
      <c r="R63" s="9"/>
      <c r="S63" s="9"/>
      <c r="T63" s="9"/>
      <c r="U63" s="9"/>
      <c r="V63" s="9"/>
    </row>
    <row r="64" spans="1:22">
      <c r="A64" s="9"/>
      <c r="B64" s="9"/>
      <c r="C64" s="9"/>
      <c r="D64" s="9"/>
      <c r="E64" s="9"/>
      <c r="F64" s="9"/>
      <c r="G64" s="9"/>
      <c r="H64" s="9"/>
      <c r="I64" s="9"/>
      <c r="J64" s="9"/>
      <c r="K64" s="9"/>
      <c r="L64" s="9"/>
      <c r="M64" s="9"/>
      <c r="N64" s="9"/>
      <c r="O64" s="9"/>
      <c r="P64" s="9"/>
      <c r="Q64" s="9"/>
      <c r="R64" s="9"/>
      <c r="S64" s="9"/>
      <c r="T64" s="9"/>
      <c r="U64" s="9"/>
      <c r="V64" s="9"/>
    </row>
    <row r="65" spans="1:22">
      <c r="A65" s="9"/>
      <c r="B65" s="9"/>
      <c r="C65" s="9"/>
      <c r="D65" s="9"/>
      <c r="E65" s="9"/>
      <c r="F65" s="9"/>
      <c r="G65" s="9"/>
      <c r="H65" s="9"/>
      <c r="I65" s="9"/>
      <c r="J65" s="9"/>
      <c r="K65" s="9"/>
      <c r="L65" s="9"/>
      <c r="M65" s="9"/>
      <c r="N65" s="9"/>
      <c r="O65" s="9"/>
      <c r="P65" s="9"/>
      <c r="Q65" s="9"/>
      <c r="R65" s="9"/>
      <c r="S65" s="9"/>
      <c r="T65" s="9"/>
      <c r="U65" s="9"/>
      <c r="V65" s="9"/>
    </row>
    <row r="66" spans="1:22" ht="16">
      <c r="A66" s="52"/>
      <c r="B66" s="52"/>
      <c r="C66" s="52"/>
      <c r="D66" s="52"/>
      <c r="E66" s="52"/>
      <c r="F66" s="52"/>
      <c r="G66" s="52"/>
      <c r="H66" s="52"/>
      <c r="I66" s="52"/>
      <c r="J66" s="52"/>
      <c r="K66" s="52"/>
      <c r="L66" s="52"/>
      <c r="M66" s="52"/>
      <c r="N66" s="52"/>
      <c r="O66" s="52"/>
      <c r="P66" s="52"/>
      <c r="Q66" s="52"/>
      <c r="R66" s="52"/>
      <c r="S66" s="52"/>
      <c r="T66" s="52"/>
      <c r="U66" s="52"/>
      <c r="V66" s="52"/>
    </row>
    <row r="67" spans="1:22" ht="31">
      <c r="A67" s="52"/>
      <c r="B67" s="52"/>
      <c r="C67" s="52"/>
      <c r="D67" s="52"/>
      <c r="E67" s="52"/>
      <c r="F67" s="52"/>
      <c r="G67" s="54" t="s">
        <v>178</v>
      </c>
      <c r="H67" s="52"/>
      <c r="I67" s="52"/>
      <c r="J67" s="52"/>
      <c r="K67" s="52"/>
      <c r="L67" s="52"/>
      <c r="M67" s="52"/>
      <c r="N67" s="52"/>
      <c r="O67" s="52"/>
      <c r="P67" s="52"/>
      <c r="Q67" s="52"/>
      <c r="R67" s="52"/>
      <c r="S67" s="52"/>
      <c r="T67" s="52"/>
      <c r="U67" s="52"/>
      <c r="V67" s="52"/>
    </row>
    <row r="68" spans="1:22" ht="16">
      <c r="A68" s="52"/>
      <c r="B68" s="52"/>
      <c r="C68" s="52"/>
      <c r="D68" s="52"/>
      <c r="E68" s="52"/>
      <c r="F68" s="52"/>
      <c r="G68" s="52"/>
      <c r="H68" s="52"/>
      <c r="I68" s="52"/>
      <c r="J68" s="52"/>
      <c r="K68" s="52"/>
      <c r="L68" s="52"/>
      <c r="M68" s="52"/>
      <c r="N68" s="52"/>
      <c r="O68" s="52"/>
      <c r="P68" s="52"/>
      <c r="Q68" s="52"/>
      <c r="R68" s="52"/>
      <c r="S68" s="52"/>
      <c r="T68" s="52"/>
      <c r="U68" s="52"/>
      <c r="V68" s="52"/>
    </row>
    <row r="69" spans="1:22" ht="16">
      <c r="J69" s="53"/>
    </row>
    <row r="72" spans="1:22" ht="16">
      <c r="F72" s="2" t="s">
        <v>197</v>
      </c>
    </row>
    <row r="74" spans="1:22">
      <c r="F74" s="25"/>
      <c r="G74" s="25"/>
      <c r="H74" s="55"/>
      <c r="I74" s="25"/>
      <c r="J74" s="25" t="s">
        <v>141</v>
      </c>
      <c r="M74" s="55" t="s">
        <v>138</v>
      </c>
    </row>
    <row r="75" spans="1:22">
      <c r="F75" s="25" t="s">
        <v>143</v>
      </c>
      <c r="G75" s="25"/>
      <c r="H75" s="25">
        <f>LEN(J9)</f>
        <v>18</v>
      </c>
      <c r="I75" s="25"/>
      <c r="J75" s="25" t="s">
        <v>139</v>
      </c>
      <c r="M75" s="25">
        <f>LEN(F38)</f>
        <v>88</v>
      </c>
    </row>
    <row r="76" spans="1:22">
      <c r="F76" s="25" t="s">
        <v>144</v>
      </c>
      <c r="G76" s="25"/>
      <c r="H76" s="55">
        <f>LEN(SUBSTITUTE(J9,M74,""))</f>
        <v>16</v>
      </c>
      <c r="I76" s="25"/>
      <c r="J76" s="25" t="s">
        <v>142</v>
      </c>
      <c r="M76" s="25">
        <f>LEN(SUBSTITUTE(F38,M74,""))</f>
        <v>80</v>
      </c>
    </row>
    <row r="77" spans="1:22">
      <c r="F77" s="25" t="s">
        <v>145</v>
      </c>
      <c r="G77" s="25"/>
      <c r="H77" s="25">
        <f>H75-H76</f>
        <v>2</v>
      </c>
      <c r="I77" s="25"/>
      <c r="J77" s="25" t="s">
        <v>140</v>
      </c>
      <c r="M77" s="25">
        <f>M75-M76</f>
        <v>8</v>
      </c>
    </row>
    <row r="78" spans="1:22">
      <c r="F78" s="25"/>
      <c r="G78" s="25"/>
      <c r="H78" s="25"/>
      <c r="I78" s="25"/>
      <c r="J78" s="25"/>
      <c r="M78" s="25"/>
    </row>
    <row r="79" spans="1:22">
      <c r="F79" s="25"/>
      <c r="G79" s="25"/>
      <c r="H79" s="25"/>
      <c r="I79" s="25"/>
      <c r="J79" s="25" t="s">
        <v>146</v>
      </c>
      <c r="M79" s="25">
        <f>M77-H77</f>
        <v>6</v>
      </c>
    </row>
    <row r="80" spans="1:22">
      <c r="F80" s="25"/>
      <c r="G80" s="25"/>
      <c r="H80" s="56" t="s">
        <v>148</v>
      </c>
      <c r="I80" s="25"/>
      <c r="J80" s="26" t="s">
        <v>151</v>
      </c>
      <c r="K80" s="25"/>
    </row>
    <row r="81" spans="2:13">
      <c r="F81" s="25"/>
      <c r="G81" s="25"/>
      <c r="H81" s="25"/>
      <c r="I81" s="25"/>
      <c r="J81" s="25"/>
      <c r="K81" s="25"/>
    </row>
    <row r="82" spans="2:13">
      <c r="F82" s="25"/>
      <c r="G82" s="25"/>
      <c r="H82" s="25"/>
      <c r="I82" s="25"/>
      <c r="J82" s="25"/>
      <c r="K82" s="25"/>
    </row>
    <row r="83" spans="2:13" ht="13">
      <c r="F83" s="75" t="s">
        <v>228</v>
      </c>
      <c r="G83" s="25"/>
      <c r="H83" s="25"/>
      <c r="I83" s="25"/>
      <c r="J83" s="25"/>
      <c r="K83" s="25"/>
    </row>
    <row r="85" spans="2:13" ht="16">
      <c r="F85" s="2" t="s">
        <v>159</v>
      </c>
    </row>
    <row r="87" spans="2:13">
      <c r="F87" t="s">
        <v>153</v>
      </c>
      <c r="H87" t="s">
        <v>154</v>
      </c>
      <c r="J87" t="s">
        <v>155</v>
      </c>
      <c r="M87" t="b">
        <f>ISNUMBER(SEARCH(H87,F38))</f>
        <v>1</v>
      </c>
    </row>
    <row r="88" spans="2:13">
      <c r="J88" t="s">
        <v>156</v>
      </c>
      <c r="M88">
        <f>SEARCH(H87,F38)</f>
        <v>36</v>
      </c>
    </row>
    <row r="89" spans="2:13">
      <c r="J89" t="s">
        <v>157</v>
      </c>
      <c r="M89">
        <f>M88+1</f>
        <v>37</v>
      </c>
    </row>
    <row r="90" spans="2:13">
      <c r="H90" s="56" t="s">
        <v>148</v>
      </c>
      <c r="J90" s="26"/>
    </row>
    <row r="91" spans="2:13">
      <c r="J91" s="26" t="s">
        <v>161</v>
      </c>
    </row>
    <row r="92" spans="2:13">
      <c r="B92" s="60" t="s">
        <v>152</v>
      </c>
      <c r="F92" s="25"/>
      <c r="G92" s="25"/>
      <c r="H92" s="25"/>
    </row>
    <row r="93" spans="2:13">
      <c r="B93" s="58" t="s">
        <v>158</v>
      </c>
      <c r="F93" s="25"/>
      <c r="G93" s="25"/>
      <c r="H93" s="55"/>
      <c r="J93" s="25" t="s">
        <v>160</v>
      </c>
      <c r="M93" t="s">
        <v>154</v>
      </c>
    </row>
    <row r="94" spans="2:13">
      <c r="B94" s="60" t="s">
        <v>171</v>
      </c>
      <c r="F94" s="25"/>
      <c r="G94" s="25"/>
      <c r="H94" s="25"/>
      <c r="J94" s="25" t="s">
        <v>139</v>
      </c>
      <c r="M94" s="25">
        <f>LEN(F38)</f>
        <v>88</v>
      </c>
    </row>
    <row r="95" spans="2:13">
      <c r="J95" s="25" t="s">
        <v>142</v>
      </c>
      <c r="M95" s="25">
        <f>LEN(SUBSTITUTE(F38,M93,""))</f>
        <v>81</v>
      </c>
    </row>
    <row r="96" spans="2:13">
      <c r="J96" s="25" t="s">
        <v>140</v>
      </c>
      <c r="M96" s="25">
        <f>M94-M95</f>
        <v>7</v>
      </c>
    </row>
    <row r="97" spans="6:13">
      <c r="J97" s="25"/>
      <c r="M97" s="25"/>
    </row>
    <row r="98" spans="6:13">
      <c r="J98" s="25" t="s">
        <v>146</v>
      </c>
      <c r="M98" s="25">
        <f>M96/7</f>
        <v>1</v>
      </c>
    </row>
    <row r="99" spans="6:13">
      <c r="K99" s="25"/>
      <c r="M99" s="26">
        <f>(((LEN(F38)-LEN(SUBSTITUTE(F38,M93,""))))/7)</f>
        <v>1</v>
      </c>
    </row>
    <row r="100" spans="6:13">
      <c r="J100" s="26" t="s">
        <v>161</v>
      </c>
    </row>
    <row r="104" spans="6:13" ht="16">
      <c r="F104" s="2" t="s">
        <v>166</v>
      </c>
    </row>
    <row r="105" spans="6:13">
      <c r="J105" s="25" t="s">
        <v>160</v>
      </c>
      <c r="M105" t="s">
        <v>167</v>
      </c>
    </row>
    <row r="106" spans="6:13">
      <c r="J106" s="25" t="s">
        <v>139</v>
      </c>
      <c r="M106" s="25">
        <f>LEN(F38)</f>
        <v>88</v>
      </c>
    </row>
    <row r="107" spans="6:13">
      <c r="J107" s="25" t="s">
        <v>142</v>
      </c>
      <c r="M107" s="25">
        <f>LEN(SUBSTITUTE(F38,M105,""))</f>
        <v>87</v>
      </c>
    </row>
    <row r="108" spans="6:13">
      <c r="J108" s="25" t="s">
        <v>140</v>
      </c>
      <c r="M108" s="25">
        <f>M106-M107</f>
        <v>1</v>
      </c>
    </row>
    <row r="109" spans="6:13">
      <c r="J109" s="25"/>
      <c r="M109" s="25"/>
    </row>
    <row r="110" spans="6:13">
      <c r="J110" s="25" t="s">
        <v>169</v>
      </c>
      <c r="M110" s="25">
        <f>M108</f>
        <v>1</v>
      </c>
    </row>
    <row r="111" spans="6:13">
      <c r="K111" s="25"/>
      <c r="M111" s="26">
        <f>((LEN(F38)-LEN(SUBSTITUTE(F38,M105,""))))</f>
        <v>1</v>
      </c>
    </row>
    <row r="112" spans="6:13">
      <c r="J112" s="26" t="s">
        <v>161</v>
      </c>
    </row>
  </sheetData>
  <mergeCells count="5">
    <mergeCell ref="B4:D4"/>
    <mergeCell ref="H4:J4"/>
    <mergeCell ref="F38:O38"/>
    <mergeCell ref="G1:N1"/>
    <mergeCell ref="B30:D30"/>
  </mergeCells>
  <conditionalFormatting sqref="D31">
    <cfRule type="cellIs" dxfId="16" priority="18" operator="greaterThanOrEqual">
      <formula>5</formula>
    </cfRule>
    <cfRule type="cellIs" dxfId="15" priority="19" operator="lessThan">
      <formula>5</formula>
    </cfRule>
  </conditionalFormatting>
  <conditionalFormatting sqref="D32">
    <cfRule type="cellIs" dxfId="14" priority="16" operator="greaterThan">
      <formula>6</formula>
    </cfRule>
    <cfRule type="cellIs" dxfId="13" priority="17" operator="lessThan">
      <formula>6</formula>
    </cfRule>
    <cfRule type="cellIs" dxfId="12" priority="21" operator="equal">
      <formula>6</formula>
    </cfRule>
  </conditionalFormatting>
  <conditionalFormatting sqref="D33">
    <cfRule type="cellIs" dxfId="11" priority="9" operator="equal">
      <formula>1</formula>
    </cfRule>
    <cfRule type="cellIs" dxfId="10" priority="10" operator="greaterThan">
      <formula>1</formula>
    </cfRule>
    <cfRule type="cellIs" dxfId="9" priority="11" operator="lessThan">
      <formula>1</formula>
    </cfRule>
  </conditionalFormatting>
  <conditionalFormatting sqref="H43">
    <cfRule type="dataBar" priority="8">
      <dataBar>
        <cfvo type="num" val="1"/>
        <cfvo type="num" val="1"/>
        <color rgb="FF00B050"/>
      </dataBar>
      <extLst>
        <ext xmlns:x14="http://schemas.microsoft.com/office/spreadsheetml/2009/9/main" uri="{B025F937-C7B1-47D3-B67F-A62EFF666E3E}">
          <x14:id>{07814DA4-74DE-CC49-AAA8-6C03AE1509F8}</x14:id>
        </ext>
      </extLst>
    </cfRule>
  </conditionalFormatting>
  <conditionalFormatting sqref="D34">
    <cfRule type="cellIs" dxfId="8" priority="3" operator="equal">
      <formula>1</formula>
    </cfRule>
    <cfRule type="cellIs" dxfId="7" priority="4" operator="greaterThan">
      <formula>1</formula>
    </cfRule>
    <cfRule type="cellIs" dxfId="6" priority="5" operator="lessThan">
      <formula>1</formula>
    </cfRule>
  </conditionalFormatting>
  <conditionalFormatting sqref="E38">
    <cfRule type="cellIs" dxfId="5" priority="2" operator="lessThanOrEqual">
      <formula>12</formula>
    </cfRule>
  </conditionalFormatting>
  <conditionalFormatting sqref="P38">
    <cfRule type="cellIs" dxfId="4" priority="1" operator="lessThanOrEqual">
      <formula>12</formula>
    </cfRule>
  </conditionalFormatting>
  <dataValidations count="1">
    <dataValidation type="list" allowBlank="1" showInputMessage="1" showErrorMessage="1" sqref="J19" xr:uid="{669E13A9-9C9F-B445-8237-1A152541D14C}">
      <formula1>INDIRECT($J$9)</formula1>
    </dataValidation>
  </dataValidations>
  <hyperlinks>
    <hyperlink ref="E7" location="SOCIAL!D7" display="q" xr:uid="{0345CDF0-655B-AB4E-9367-86F00962CC05}"/>
    <hyperlink ref="E9" location="SOCIAL!D7" display="q" xr:uid="{7486A165-3C06-9648-A400-B7EB052F37A4}"/>
    <hyperlink ref="E11" location="SOCIAL!D11" display="q" xr:uid="{770D1539-E948-D64D-B5E9-E63E3CE81A33}"/>
    <hyperlink ref="K7" location="SOCIAL!J7" display="q" xr:uid="{21304433-8B8D-9F45-A244-A8C1695DD62F}"/>
    <hyperlink ref="K9" location="SOCIAL!J9" display="q" xr:uid="{FBB7D187-4B2E-1C49-861A-37C71C74F411}"/>
    <hyperlink ref="K13" location="SOCIAL!J13" display="q" xr:uid="{AF7FE355-3636-8A4E-975D-4B913EA51150}"/>
    <hyperlink ref="K15" location="SOCIAL!J15" display="q" xr:uid="{D5A52131-734E-8D4D-9146-48A3057F267F}"/>
    <hyperlink ref="K17" location="SOCIAL!J17" display="q" xr:uid="{6C9B2589-034D-1A41-AD13-C260369CC85E}"/>
    <hyperlink ref="K19" location="SOCIAL!J19" display="q" xr:uid="{D12951B0-DE7C-B84F-AC7F-F800684EB341}"/>
  </hyperlink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07814DA4-74DE-CC49-AAA8-6C03AE1509F8}">
            <x14:dataBar minLength="0" maxLength="100" gradient="0">
              <x14:cfvo type="num">
                <xm:f>1</xm:f>
              </x14:cfvo>
              <x14:cfvo type="num">
                <xm:f>1</xm:f>
              </x14:cfvo>
              <x14:negativeFillColor rgb="FFFF0000"/>
              <x14:axisColor rgb="FF000000"/>
            </x14:dataBar>
          </x14:cfRule>
          <xm:sqref>H43</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ErrorMessage="1" errorTitle="Ongeldige invoer" error="Ongeldige invoer" xr:uid="{55FDF3FF-8446-E040-AF0B-00787098341E}">
          <x14:formula1>
            <xm:f>Backend_Values!$A$39:$A$40</xm:f>
          </x14:formula1>
          <xm:sqref>J13</xm:sqref>
        </x14:dataValidation>
        <x14:dataValidation type="list" allowBlank="1" showInputMessage="1" showErrorMessage="1" xr:uid="{4FC85160-13C1-DA4E-ACF4-64586267468C}">
          <x14:formula1>
            <xm:f>Backend_Values!$M$37:$M$40</xm:f>
          </x14:formula1>
          <xm:sqref>J9</xm:sqref>
        </x14:dataValidation>
        <x14:dataValidation type="list" allowBlank="1" showInputMessage="1" showErrorMessage="1" xr:uid="{B03BE431-67BE-604F-9891-547D5539F886}">
          <x14:formula1>
            <xm:f>Backend_Values!$L$37:$L$38</xm:f>
          </x14:formula1>
          <xm:sqref>J7</xm:sqref>
        </x14:dataValidation>
        <x14:dataValidation type="list" allowBlank="1" showErrorMessage="1" errorTitle="Ongeldige invoer" error="Ongeldige invoer" xr:uid="{1C0BFBE6-D489-6E4D-AA12-8366F6158349}">
          <x14:formula1>
            <xm:f>Backend_Values!$H$37:$H$67</xm:f>
          </x14:formula1>
          <xm:sqref>D7</xm:sqref>
        </x14:dataValidation>
        <x14:dataValidation type="list" allowBlank="1" showErrorMessage="1" errorTitle="Ongeldige invoer" error="Ongeldige invoer" xr:uid="{C9DBA02F-E02E-E64F-85FC-EA4C389D99B3}">
          <x14:formula1>
            <xm:f>Backend_Values!$I$37:$I$48</xm:f>
          </x14:formula1>
          <xm:sqref>D9</xm:sqref>
        </x14:dataValidation>
        <x14:dataValidation type="list" allowBlank="1" showInputMessage="1" showErrorMessage="1" xr:uid="{A5C76A19-6476-934F-98FF-C78FE7FCCEB2}">
          <x14:formula1>
            <xm:f>Backend_Values!$F$2:$F$6</xm:f>
          </x14:formula1>
          <xm:sqref>J24</xm:sqref>
        </x14:dataValidation>
        <x14:dataValidation type="list" allowBlank="1" showErrorMessage="1" errorTitle="Ongeldige invoer" error="Ongeldige invoer" xr:uid="{B901C147-4F84-1446-9445-15A408DE033B}">
          <x14:formula1>
            <xm:f>Backend_Values!$J$37:$J$40</xm:f>
          </x14:formula1>
          <xm:sqref>D11</xm:sqref>
        </x14:dataValidation>
        <x14:dataValidation type="list" allowBlank="1" showInputMessage="1" showErrorMessage="1" errorTitle="Ongeldige invoer" error="Ongeldige invoer" xr:uid="{ADE3DE7F-58F7-864B-ADC3-38DA094BBAAF}">
          <x14:formula1>
            <xm:f>Backend_Values!$B$37</xm:f>
          </x14:formula1>
          <xm:sqref>J15</xm:sqref>
        </x14:dataValidation>
        <x14:dataValidation type="list" allowBlank="1" showInputMessage="1" showErrorMessage="1" errorTitle="Ongeldige invoer" error="Ongeldige invoer" xr:uid="{26CB6516-456D-D54A-948C-B27AA447B6F8}">
          <x14:formula1>
            <xm:f>Backend_Values!$B$2:$B$6</xm:f>
          </x14:formula1>
          <xm:sqref>J16</xm:sqref>
        </x14:dataValidation>
        <x14:dataValidation type="list" allowBlank="1" showErrorMessage="1" errorTitle="Ongeldige invoer" error="Ongeldige invoer" xr:uid="{4A07580B-A187-D040-A59C-FDA3F36BC14D}">
          <x14:formula1>
            <xm:f>Backend_Values!$A$2:$A$4</xm:f>
          </x14:formula1>
          <xm:sqref>J14</xm:sqref>
        </x14:dataValidation>
        <x14:dataValidation type="list" allowBlank="1" showErrorMessage="1" errorTitle="Ongeldige invoer" error="Ongeldige invoer" xr:uid="{9A71CE23-AB20-4242-A92A-3D2DD12C5641}">
          <x14:formula1>
            <xm:f>Backend_Values!$C$2:$C$11</xm:f>
          </x14:formula1>
          <xm:sqref>J18</xm:sqref>
        </x14:dataValidation>
        <x14:dataValidation type="list" allowBlank="1" showErrorMessage="1" errorTitle="Ongeldige invoer" error="Ongeldige invoer" xr:uid="{25BB0FC3-70F0-A24B-B32B-4D80A18F3E5E}">
          <x14:formula1>
            <xm:f>Backend_Values!$C$37:$C$40</xm:f>
          </x14:formula1>
          <xm:sqref>J17</xm:sqref>
        </x14:dataValidation>
        <x14:dataValidation type="list" allowBlank="1" showInputMessage="1" showErrorMessage="1" xr:uid="{A3A23B11-101E-9743-A674-AB56B274E035}">
          <x14:formula1>
            <xm:f>Backend_Values!D3:D6</xm:f>
          </x14:formula1>
          <xm:sqref>J20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7"/>
  <sheetViews>
    <sheetView zoomScale="120" zoomScaleNormal="120" workbookViewId="0">
      <selection activeCell="L7" sqref="L7"/>
    </sheetView>
  </sheetViews>
  <sheetFormatPr baseColWidth="10" defaultColWidth="8.83203125" defaultRowHeight="12"/>
  <cols>
    <col min="3" max="3" width="11.6640625" bestFit="1" customWidth="1"/>
    <col min="4" max="5" width="12.1640625" customWidth="1"/>
    <col min="6" max="6" width="11.6640625" customWidth="1"/>
    <col min="7" max="7" width="4.1640625" customWidth="1"/>
    <col min="19" max="19" width="6.1640625" customWidth="1"/>
    <col min="20" max="20" width="11.1640625" customWidth="1"/>
    <col min="21" max="21" width="10.5" customWidth="1"/>
    <col min="22" max="22" width="12" customWidth="1"/>
    <col min="23" max="23" width="11" customWidth="1"/>
    <col min="24" max="24" width="10.1640625" customWidth="1"/>
  </cols>
  <sheetData>
    <row r="1" spans="1:25">
      <c r="A1" s="45" t="s">
        <v>1</v>
      </c>
      <c r="B1" s="45" t="s">
        <v>6</v>
      </c>
      <c r="C1" s="45" t="s">
        <v>7</v>
      </c>
      <c r="D1" s="45" t="s">
        <v>8</v>
      </c>
      <c r="E1" s="45" t="s">
        <v>9</v>
      </c>
      <c r="F1" s="45" t="s">
        <v>10</v>
      </c>
      <c r="G1" s="45"/>
      <c r="H1" s="45" t="s">
        <v>27</v>
      </c>
      <c r="I1" s="45" t="s">
        <v>28</v>
      </c>
      <c r="J1" s="45" t="s">
        <v>29</v>
      </c>
      <c r="K1" s="45"/>
      <c r="L1" s="45" t="s">
        <v>121</v>
      </c>
      <c r="M1" s="45" t="s">
        <v>122</v>
      </c>
      <c r="N1" s="46"/>
      <c r="P1" s="45" t="s">
        <v>189</v>
      </c>
      <c r="T1" s="86" t="s">
        <v>8</v>
      </c>
      <c r="U1" s="86"/>
      <c r="V1" s="86"/>
      <c r="W1" s="86"/>
      <c r="X1" s="86"/>
      <c r="Y1" s="86"/>
    </row>
    <row r="2" spans="1:25" ht="13" thickBot="1">
      <c r="A2" t="s">
        <v>5</v>
      </c>
      <c r="B2" t="s">
        <v>15</v>
      </c>
      <c r="C2" t="s">
        <v>20</v>
      </c>
      <c r="D2" s="87" t="s">
        <v>204</v>
      </c>
      <c r="E2" t="s">
        <v>89</v>
      </c>
      <c r="F2" t="s">
        <v>88</v>
      </c>
      <c r="H2" s="1" t="s">
        <v>30</v>
      </c>
      <c r="I2" t="s">
        <v>61</v>
      </c>
      <c r="J2">
        <v>2017</v>
      </c>
      <c r="L2" s="25" t="s">
        <v>123</v>
      </c>
      <c r="M2" s="25" t="s">
        <v>127</v>
      </c>
      <c r="T2" s="45" t="s">
        <v>20</v>
      </c>
      <c r="U2" s="45" t="s">
        <v>21</v>
      </c>
      <c r="V2" s="45" t="s">
        <v>24</v>
      </c>
      <c r="W2" s="45" t="s">
        <v>22</v>
      </c>
      <c r="X2" s="45" t="s">
        <v>98</v>
      </c>
    </row>
    <row r="3" spans="1:25">
      <c r="A3" s="26" t="s">
        <v>3</v>
      </c>
      <c r="B3" s="26" t="s">
        <v>12</v>
      </c>
      <c r="C3" t="s">
        <v>21</v>
      </c>
      <c r="D3" s="87"/>
      <c r="H3" s="1" t="s">
        <v>31</v>
      </c>
      <c r="I3" t="s">
        <v>62</v>
      </c>
      <c r="J3">
        <v>2018</v>
      </c>
      <c r="L3" s="27" t="s">
        <v>131</v>
      </c>
      <c r="M3" s="25" t="s">
        <v>126</v>
      </c>
      <c r="P3" s="68" t="s">
        <v>191</v>
      </c>
      <c r="T3" t="s">
        <v>75</v>
      </c>
      <c r="U3" t="s">
        <v>201</v>
      </c>
      <c r="V3" s="71" t="s">
        <v>209</v>
      </c>
      <c r="W3" t="s">
        <v>202</v>
      </c>
      <c r="X3" t="s">
        <v>203</v>
      </c>
    </row>
    <row r="4" spans="1:25">
      <c r="A4" s="26" t="s">
        <v>4</v>
      </c>
      <c r="B4" s="26" t="s">
        <v>13</v>
      </c>
      <c r="C4" t="s">
        <v>22</v>
      </c>
      <c r="D4" s="87"/>
      <c r="H4" s="1" t="s">
        <v>32</v>
      </c>
      <c r="I4" t="s">
        <v>63</v>
      </c>
      <c r="J4">
        <v>2019</v>
      </c>
      <c r="M4" s="25" t="s">
        <v>125</v>
      </c>
      <c r="P4" s="68" t="s">
        <v>192</v>
      </c>
      <c r="T4" t="s">
        <v>200</v>
      </c>
      <c r="U4" t="s">
        <v>133</v>
      </c>
      <c r="V4" s="72" t="s">
        <v>210</v>
      </c>
      <c r="W4" t="s">
        <v>133</v>
      </c>
      <c r="X4" t="s">
        <v>133</v>
      </c>
    </row>
    <row r="5" spans="1:25">
      <c r="A5" s="26" t="s">
        <v>2</v>
      </c>
      <c r="B5" s="26" t="s">
        <v>14</v>
      </c>
      <c r="C5" t="s">
        <v>98</v>
      </c>
      <c r="D5" s="87"/>
      <c r="H5" s="1" t="s">
        <v>33</v>
      </c>
      <c r="I5" t="s">
        <v>64</v>
      </c>
      <c r="J5">
        <v>2020</v>
      </c>
      <c r="M5" s="25" t="s">
        <v>128</v>
      </c>
      <c r="P5" s="68" t="s">
        <v>196</v>
      </c>
      <c r="T5" t="s">
        <v>103</v>
      </c>
      <c r="V5" s="72" t="s">
        <v>211</v>
      </c>
      <c r="W5" t="s">
        <v>261</v>
      </c>
    </row>
    <row r="6" spans="1:25">
      <c r="B6" s="26" t="s">
        <v>97</v>
      </c>
      <c r="C6" t="s">
        <v>24</v>
      </c>
      <c r="D6" s="87"/>
      <c r="H6" s="1" t="s">
        <v>34</v>
      </c>
      <c r="I6" t="s">
        <v>65</v>
      </c>
      <c r="P6" s="68" t="s">
        <v>193</v>
      </c>
      <c r="T6" t="s">
        <v>104</v>
      </c>
      <c r="V6" s="72" t="s">
        <v>212</v>
      </c>
    </row>
    <row r="7" spans="1:25">
      <c r="B7" s="26" t="s">
        <v>11</v>
      </c>
      <c r="C7" s="26" t="s">
        <v>99</v>
      </c>
      <c r="D7" s="87"/>
      <c r="H7" s="1" t="s">
        <v>35</v>
      </c>
      <c r="I7" t="s">
        <v>66</v>
      </c>
      <c r="P7" s="68" t="s">
        <v>193</v>
      </c>
      <c r="T7" t="s">
        <v>105</v>
      </c>
      <c r="V7" s="72" t="s">
        <v>213</v>
      </c>
    </row>
    <row r="8" spans="1:25">
      <c r="B8" s="26" t="s">
        <v>73</v>
      </c>
      <c r="C8" s="26" t="s">
        <v>16</v>
      </c>
      <c r="D8" s="87"/>
      <c r="H8" s="1" t="s">
        <v>36</v>
      </c>
      <c r="I8" t="s">
        <v>67</v>
      </c>
      <c r="P8" s="68" t="s">
        <v>193</v>
      </c>
      <c r="T8" t="s">
        <v>133</v>
      </c>
      <c r="V8" s="72" t="s">
        <v>214</v>
      </c>
    </row>
    <row r="9" spans="1:25">
      <c r="C9" s="26" t="s">
        <v>17</v>
      </c>
      <c r="D9" s="87"/>
      <c r="H9" s="1" t="s">
        <v>37</v>
      </c>
      <c r="I9" t="s">
        <v>68</v>
      </c>
      <c r="P9" s="68" t="s">
        <v>194</v>
      </c>
      <c r="V9" s="72" t="s">
        <v>215</v>
      </c>
    </row>
    <row r="10" spans="1:25">
      <c r="C10" s="26" t="s">
        <v>18</v>
      </c>
      <c r="D10" s="87"/>
      <c r="H10" s="1" t="s">
        <v>38</v>
      </c>
      <c r="I10" t="s">
        <v>69</v>
      </c>
      <c r="P10" s="68" t="s">
        <v>194</v>
      </c>
      <c r="V10" s="72" t="s">
        <v>216</v>
      </c>
    </row>
    <row r="11" spans="1:25">
      <c r="C11" s="26" t="s">
        <v>19</v>
      </c>
      <c r="D11" s="87"/>
      <c r="H11" s="1" t="s">
        <v>39</v>
      </c>
      <c r="I11" t="s">
        <v>70</v>
      </c>
      <c r="P11" s="68" t="s">
        <v>194</v>
      </c>
      <c r="V11" s="72" t="s">
        <v>217</v>
      </c>
    </row>
    <row r="12" spans="1:25">
      <c r="C12" s="26" t="s">
        <v>74</v>
      </c>
      <c r="D12" s="87"/>
      <c r="H12" s="1" t="s">
        <v>40</v>
      </c>
      <c r="I12" t="s">
        <v>71</v>
      </c>
      <c r="P12" s="68" t="s">
        <v>195</v>
      </c>
      <c r="V12" s="72" t="s">
        <v>218</v>
      </c>
    </row>
    <row r="13" spans="1:25">
      <c r="C13" s="26" t="s">
        <v>95</v>
      </c>
      <c r="D13" s="87"/>
      <c r="H13" s="1" t="s">
        <v>41</v>
      </c>
      <c r="I13" t="s">
        <v>72</v>
      </c>
      <c r="P13" s="68" t="s">
        <v>195</v>
      </c>
      <c r="V13" s="72" t="s">
        <v>219</v>
      </c>
    </row>
    <row r="14" spans="1:25">
      <c r="C14" s="26" t="s">
        <v>96</v>
      </c>
      <c r="D14" s="87"/>
      <c r="H14" s="1" t="s">
        <v>42</v>
      </c>
      <c r="V14" s="73" t="s">
        <v>220</v>
      </c>
    </row>
    <row r="15" spans="1:25">
      <c r="C15" s="26" t="s">
        <v>100</v>
      </c>
      <c r="D15" s="87"/>
      <c r="H15" s="1" t="s">
        <v>43</v>
      </c>
      <c r="V15" s="74"/>
    </row>
    <row r="16" spans="1:25">
      <c r="C16" s="26" t="s">
        <v>101</v>
      </c>
      <c r="D16" s="87"/>
      <c r="H16" s="1" t="s">
        <v>44</v>
      </c>
    </row>
    <row r="17" spans="8:17">
      <c r="H17" s="1" t="s">
        <v>45</v>
      </c>
    </row>
    <row r="18" spans="8:17">
      <c r="H18" s="1" t="s">
        <v>46</v>
      </c>
    </row>
    <row r="19" spans="8:17" ht="25">
      <c r="H19" s="1" t="s">
        <v>47</v>
      </c>
      <c r="Q19" s="48" t="s">
        <v>134</v>
      </c>
    </row>
    <row r="20" spans="8:17">
      <c r="H20" s="1" t="s">
        <v>48</v>
      </c>
    </row>
    <row r="21" spans="8:17">
      <c r="H21" s="1" t="s">
        <v>49</v>
      </c>
    </row>
    <row r="22" spans="8:17">
      <c r="H22" s="1" t="s">
        <v>50</v>
      </c>
    </row>
    <row r="23" spans="8:17">
      <c r="H23" s="1" t="s">
        <v>51</v>
      </c>
    </row>
    <row r="24" spans="8:17">
      <c r="H24" s="1" t="s">
        <v>52</v>
      </c>
    </row>
    <row r="25" spans="8:17">
      <c r="H25" s="1" t="s">
        <v>53</v>
      </c>
    </row>
    <row r="26" spans="8:17">
      <c r="H26" s="1" t="s">
        <v>54</v>
      </c>
    </row>
    <row r="27" spans="8:17">
      <c r="H27" s="1" t="s">
        <v>55</v>
      </c>
    </row>
    <row r="28" spans="8:17">
      <c r="H28" s="1" t="s">
        <v>56</v>
      </c>
    </row>
    <row r="29" spans="8:17">
      <c r="H29" s="1" t="s">
        <v>57</v>
      </c>
    </row>
    <row r="30" spans="8:17">
      <c r="H30" s="1" t="s">
        <v>58</v>
      </c>
    </row>
    <row r="31" spans="8:17">
      <c r="H31" s="1" t="s">
        <v>59</v>
      </c>
    </row>
    <row r="32" spans="8:17">
      <c r="H32" s="1" t="s">
        <v>60</v>
      </c>
    </row>
    <row r="35" spans="1:24">
      <c r="A35" s="42"/>
      <c r="B35" s="42"/>
      <c r="C35" s="42"/>
      <c r="D35" s="42"/>
      <c r="E35" s="42"/>
      <c r="F35" s="42"/>
      <c r="G35" s="42"/>
      <c r="H35" s="42"/>
      <c r="I35" s="42"/>
      <c r="J35" s="42"/>
      <c r="K35" s="42"/>
      <c r="L35" s="42"/>
      <c r="M35" s="42"/>
      <c r="N35" s="42"/>
      <c r="O35" s="42"/>
      <c r="P35" s="42"/>
      <c r="Q35" s="42"/>
      <c r="R35" s="42"/>
      <c r="S35" s="42"/>
    </row>
    <row r="36" spans="1:24">
      <c r="T36" s="86" t="s">
        <v>8</v>
      </c>
      <c r="U36" s="86"/>
      <c r="V36" s="86"/>
      <c r="W36" s="86"/>
      <c r="X36" s="86"/>
    </row>
    <row r="37" spans="1:24">
      <c r="A37" s="26" t="s">
        <v>5</v>
      </c>
      <c r="B37" s="47" t="s">
        <v>14</v>
      </c>
      <c r="C37" s="47" t="s">
        <v>18</v>
      </c>
      <c r="D37" t="s">
        <v>75</v>
      </c>
      <c r="E37" t="s">
        <v>89</v>
      </c>
      <c r="F37" t="s">
        <v>88</v>
      </c>
      <c r="H37" s="1" t="s">
        <v>30</v>
      </c>
      <c r="I37" t="s">
        <v>61</v>
      </c>
      <c r="J37">
        <v>2017</v>
      </c>
      <c r="L37" s="25" t="s">
        <v>123</v>
      </c>
      <c r="M37" s="25" t="s">
        <v>224</v>
      </c>
      <c r="U37" s="45" t="s">
        <v>224</v>
      </c>
      <c r="V37" s="45" t="s">
        <v>225</v>
      </c>
      <c r="W37" s="45" t="s">
        <v>226</v>
      </c>
      <c r="X37" s="45" t="s">
        <v>227</v>
      </c>
    </row>
    <row r="38" spans="1:24">
      <c r="A38" s="26" t="s">
        <v>3</v>
      </c>
      <c r="B38" s="26" t="s">
        <v>12</v>
      </c>
      <c r="C38" s="47" t="s">
        <v>19</v>
      </c>
      <c r="D38" t="s">
        <v>102</v>
      </c>
      <c r="H38" s="1" t="s">
        <v>31</v>
      </c>
      <c r="I38" t="s">
        <v>62</v>
      </c>
      <c r="J38">
        <v>2018</v>
      </c>
      <c r="L38" s="27" t="s">
        <v>131</v>
      </c>
      <c r="M38" s="25" t="s">
        <v>225</v>
      </c>
      <c r="U38" t="s">
        <v>75</v>
      </c>
      <c r="V38" t="s">
        <v>221</v>
      </c>
      <c r="W38" t="s">
        <v>222</v>
      </c>
      <c r="X38" t="s">
        <v>223</v>
      </c>
    </row>
    <row r="39" spans="1:24">
      <c r="A39" s="47" t="s">
        <v>4</v>
      </c>
      <c r="B39" s="26" t="s">
        <v>13</v>
      </c>
      <c r="C39" s="47" t="s">
        <v>74</v>
      </c>
      <c r="D39" t="s">
        <v>103</v>
      </c>
      <c r="H39" s="1" t="s">
        <v>32</v>
      </c>
      <c r="I39" t="s">
        <v>63</v>
      </c>
      <c r="J39">
        <v>2019</v>
      </c>
      <c r="M39" s="25" t="s">
        <v>226</v>
      </c>
      <c r="U39" t="s">
        <v>200</v>
      </c>
      <c r="V39" t="s">
        <v>133</v>
      </c>
      <c r="W39" t="s">
        <v>133</v>
      </c>
      <c r="X39" t="s">
        <v>133</v>
      </c>
    </row>
    <row r="40" spans="1:24">
      <c r="A40" s="47" t="s">
        <v>2</v>
      </c>
      <c r="B40" s="26" t="s">
        <v>15</v>
      </c>
      <c r="C40" s="47" t="s">
        <v>206</v>
      </c>
      <c r="D40" t="s">
        <v>104</v>
      </c>
      <c r="H40" s="1" t="s">
        <v>33</v>
      </c>
      <c r="I40" t="s">
        <v>64</v>
      </c>
      <c r="J40">
        <v>2020</v>
      </c>
      <c r="M40" s="25" t="s">
        <v>227</v>
      </c>
      <c r="U40" t="s">
        <v>103</v>
      </c>
    </row>
    <row r="41" spans="1:24">
      <c r="B41" s="26" t="s">
        <v>97</v>
      </c>
      <c r="C41" s="26" t="s">
        <v>20</v>
      </c>
      <c r="D41" t="s">
        <v>105</v>
      </c>
      <c r="H41" s="1" t="s">
        <v>34</v>
      </c>
      <c r="I41" t="s">
        <v>65</v>
      </c>
      <c r="U41" t="s">
        <v>104</v>
      </c>
    </row>
    <row r="42" spans="1:24">
      <c r="B42" s="26" t="s">
        <v>11</v>
      </c>
      <c r="C42" s="26" t="s">
        <v>21</v>
      </c>
      <c r="D42" t="s">
        <v>23</v>
      </c>
      <c r="H42" s="1" t="s">
        <v>35</v>
      </c>
      <c r="I42" t="s">
        <v>66</v>
      </c>
      <c r="U42" t="s">
        <v>105</v>
      </c>
    </row>
    <row r="43" spans="1:24">
      <c r="B43" s="26" t="s">
        <v>73</v>
      </c>
      <c r="C43" s="26" t="s">
        <v>22</v>
      </c>
      <c r="D43" t="s">
        <v>106</v>
      </c>
      <c r="H43" s="1" t="s">
        <v>36</v>
      </c>
      <c r="I43" t="s">
        <v>67</v>
      </c>
      <c r="U43" t="s">
        <v>133</v>
      </c>
    </row>
    <row r="44" spans="1:24">
      <c r="C44" s="26" t="s">
        <v>98</v>
      </c>
      <c r="D44" t="s">
        <v>107</v>
      </c>
      <c r="H44" s="1" t="s">
        <v>37</v>
      </c>
      <c r="I44" t="s">
        <v>68</v>
      </c>
    </row>
    <row r="45" spans="1:24">
      <c r="C45" s="26" t="s">
        <v>24</v>
      </c>
      <c r="D45" t="s">
        <v>208</v>
      </c>
      <c r="H45" s="1" t="s">
        <v>38</v>
      </c>
      <c r="I45" t="s">
        <v>69</v>
      </c>
    </row>
    <row r="46" spans="1:24">
      <c r="C46" s="26" t="s">
        <v>99</v>
      </c>
      <c r="D46" s="70" t="s">
        <v>207</v>
      </c>
      <c r="H46" s="1" t="s">
        <v>39</v>
      </c>
      <c r="I46" t="s">
        <v>70</v>
      </c>
    </row>
    <row r="47" spans="1:24">
      <c r="C47" s="26" t="s">
        <v>16</v>
      </c>
      <c r="D47" s="70" t="s">
        <v>133</v>
      </c>
      <c r="H47" s="1" t="s">
        <v>40</v>
      </c>
      <c r="I47" t="s">
        <v>71</v>
      </c>
    </row>
    <row r="48" spans="1:24">
      <c r="C48" s="26" t="s">
        <v>17</v>
      </c>
      <c r="H48" s="1" t="s">
        <v>41</v>
      </c>
      <c r="I48" t="s">
        <v>72</v>
      </c>
    </row>
    <row r="49" spans="3:17">
      <c r="C49" s="26" t="s">
        <v>95</v>
      </c>
      <c r="H49" s="1" t="s">
        <v>42</v>
      </c>
    </row>
    <row r="50" spans="3:17">
      <c r="C50" s="26" t="s">
        <v>96</v>
      </c>
      <c r="H50" s="1" t="s">
        <v>43</v>
      </c>
    </row>
    <row r="51" spans="3:17">
      <c r="C51" s="26" t="s">
        <v>100</v>
      </c>
      <c r="H51" s="1" t="s">
        <v>44</v>
      </c>
    </row>
    <row r="52" spans="3:17">
      <c r="C52" s="26" t="s">
        <v>101</v>
      </c>
      <c r="H52" s="1" t="s">
        <v>45</v>
      </c>
    </row>
    <row r="53" spans="3:17">
      <c r="H53" s="1" t="s">
        <v>46</v>
      </c>
    </row>
    <row r="54" spans="3:17" ht="25">
      <c r="H54" s="1" t="s">
        <v>47</v>
      </c>
      <c r="Q54" s="48" t="s">
        <v>135</v>
      </c>
    </row>
    <row r="55" spans="3:17">
      <c r="H55" s="1" t="s">
        <v>48</v>
      </c>
    </row>
    <row r="56" spans="3:17">
      <c r="H56" s="1" t="s">
        <v>49</v>
      </c>
    </row>
    <row r="57" spans="3:17">
      <c r="H57" s="1" t="s">
        <v>50</v>
      </c>
    </row>
    <row r="58" spans="3:17">
      <c r="H58" s="1" t="s">
        <v>51</v>
      </c>
    </row>
    <row r="59" spans="3:17">
      <c r="H59" s="1" t="s">
        <v>52</v>
      </c>
    </row>
    <row r="60" spans="3:17">
      <c r="H60" s="1" t="s">
        <v>53</v>
      </c>
    </row>
    <row r="61" spans="3:17">
      <c r="H61" s="1" t="s">
        <v>54</v>
      </c>
    </row>
    <row r="62" spans="3:17">
      <c r="H62" s="1" t="s">
        <v>55</v>
      </c>
    </row>
    <row r="63" spans="3:17">
      <c r="H63" s="1" t="s">
        <v>56</v>
      </c>
    </row>
    <row r="64" spans="3:17">
      <c r="H64" s="1" t="s">
        <v>57</v>
      </c>
    </row>
    <row r="65" spans="8:8">
      <c r="H65" s="1" t="s">
        <v>58</v>
      </c>
    </row>
    <row r="66" spans="8:8">
      <c r="H66" s="1" t="s">
        <v>59</v>
      </c>
    </row>
    <row r="67" spans="8:8">
      <c r="H67" s="1" t="s">
        <v>60</v>
      </c>
    </row>
  </sheetData>
  <mergeCells count="3">
    <mergeCell ref="T1:Y1"/>
    <mergeCell ref="D2:D16"/>
    <mergeCell ref="T36:X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765D-ECE5-684A-89D9-047D5F86784A}">
  <dimension ref="A1:N48"/>
  <sheetViews>
    <sheetView workbookViewId="0">
      <selection activeCell="N18" sqref="N18"/>
    </sheetView>
  </sheetViews>
  <sheetFormatPr baseColWidth="10" defaultRowHeight="12"/>
  <sheetData>
    <row r="1" spans="1:14">
      <c r="A1" s="69" t="s">
        <v>1</v>
      </c>
      <c r="B1" s="69"/>
      <c r="C1" s="69"/>
      <c r="D1" s="69"/>
      <c r="E1" s="69"/>
      <c r="F1" s="69"/>
      <c r="G1" s="69"/>
      <c r="H1" s="69"/>
      <c r="I1" s="69"/>
      <c r="J1" s="69"/>
      <c r="K1" s="69"/>
      <c r="L1" s="69"/>
      <c r="M1" s="69"/>
      <c r="N1" s="69"/>
    </row>
    <row r="2" spans="1:14">
      <c r="A2" t="s">
        <v>2</v>
      </c>
      <c r="B2" s="69" t="s">
        <v>2</v>
      </c>
      <c r="C2" s="69" t="s">
        <v>3</v>
      </c>
      <c r="D2" s="69" t="s">
        <v>4</v>
      </c>
      <c r="E2" s="69" t="s">
        <v>5</v>
      </c>
    </row>
    <row r="3" spans="1:14">
      <c r="A3" t="s">
        <v>3</v>
      </c>
      <c r="B3" s="47" t="s">
        <v>12</v>
      </c>
      <c r="C3" s="47" t="s">
        <v>13</v>
      </c>
      <c r="D3" s="47" t="s">
        <v>14</v>
      </c>
      <c r="E3" t="s">
        <v>15</v>
      </c>
    </row>
    <row r="4" spans="1:14">
      <c r="A4" t="s">
        <v>4</v>
      </c>
      <c r="B4" s="47" t="s">
        <v>14</v>
      </c>
      <c r="C4" s="47" t="s">
        <v>97</v>
      </c>
      <c r="D4" s="47"/>
      <c r="E4" t="s">
        <v>97</v>
      </c>
    </row>
    <row r="5" spans="1:14">
      <c r="A5" t="s">
        <v>5</v>
      </c>
      <c r="B5" t="s">
        <v>11</v>
      </c>
      <c r="C5" t="s">
        <v>241</v>
      </c>
    </row>
    <row r="6" spans="1:14">
      <c r="B6" t="s">
        <v>73</v>
      </c>
    </row>
    <row r="7" spans="1:14">
      <c r="B7" s="26"/>
    </row>
    <row r="8" spans="1:14">
      <c r="B8" s="26"/>
    </row>
    <row r="9" spans="1:14">
      <c r="B9" s="26"/>
    </row>
    <row r="14" spans="1:14">
      <c r="J14" t="s">
        <v>242</v>
      </c>
      <c r="K14" t="s">
        <v>243</v>
      </c>
    </row>
    <row r="25" spans="3:7">
      <c r="E25" s="76" t="s">
        <v>198</v>
      </c>
      <c r="F25" s="76" t="s">
        <v>199</v>
      </c>
    </row>
    <row r="26" spans="3:7">
      <c r="E26" t="s">
        <v>3</v>
      </c>
      <c r="F26" t="s">
        <v>3</v>
      </c>
    </row>
    <row r="31" spans="3:7">
      <c r="C31" t="s">
        <v>179</v>
      </c>
      <c r="D31" s="25"/>
    </row>
    <row r="32" spans="3:7">
      <c r="F32" s="46" t="s">
        <v>176</v>
      </c>
      <c r="G32" s="46" t="s">
        <v>177</v>
      </c>
    </row>
    <row r="33" spans="3:7">
      <c r="F33" t="s">
        <v>172</v>
      </c>
      <c r="G33">
        <v>1</v>
      </c>
    </row>
    <row r="34" spans="3:7">
      <c r="F34" t="s">
        <v>173</v>
      </c>
      <c r="G34">
        <v>2</v>
      </c>
    </row>
    <row r="35" spans="3:7">
      <c r="C35">
        <v>2</v>
      </c>
      <c r="F35" t="s">
        <v>174</v>
      </c>
      <c r="G35">
        <v>3</v>
      </c>
    </row>
    <row r="36" spans="3:7">
      <c r="F36" t="s">
        <v>175</v>
      </c>
      <c r="G36">
        <v>4</v>
      </c>
    </row>
    <row r="37" spans="3:7">
      <c r="F37" t="s">
        <v>179</v>
      </c>
      <c r="G37" t="s">
        <v>180</v>
      </c>
    </row>
    <row r="38" spans="3:7">
      <c r="G38" t="s">
        <v>181</v>
      </c>
    </row>
    <row r="39" spans="3:7">
      <c r="G39" t="s">
        <v>182</v>
      </c>
    </row>
    <row r="41" spans="3:7">
      <c r="C41" t="str">
        <f>IF(C31="a","x","y")</f>
        <v>y</v>
      </c>
      <c r="D41" t="s">
        <v>183</v>
      </c>
    </row>
    <row r="48" spans="3:7">
      <c r="C48" s="64" t="s">
        <v>184</v>
      </c>
    </row>
  </sheetData>
  <conditionalFormatting sqref="K14">
    <cfRule type="expression" dxfId="3" priority="1">
      <formula>J14="stringX"</formula>
    </cfRule>
  </conditionalFormatting>
  <dataValidations count="4">
    <dataValidation type="list" allowBlank="1" showInputMessage="1" showErrorMessage="1" sqref="E26" xr:uid="{DFA30227-3FCA-F043-AC8F-55EFC9EA1B81}">
      <formula1>$A$2:$A$5</formula1>
    </dataValidation>
    <dataValidation type="list" allowBlank="1" showInputMessage="1" showErrorMessage="1" sqref="F26" xr:uid="{028F3C0C-7A41-0E47-AB45-6D5C2080170E}">
      <formula1>INDIRECT(E26)</formula1>
    </dataValidation>
    <dataValidation type="list" allowBlank="1" showInputMessage="1" showErrorMessage="1" sqref="C35" xr:uid="{EDE3E09F-1F27-674C-85D2-D0EF8BB42CDF}">
      <formula1>$G$13:$G$16</formula1>
    </dataValidation>
    <dataValidation type="list" allowBlank="1" showInputMessage="1" showErrorMessage="1" sqref="C31" xr:uid="{4110E6BE-A034-284B-BBA5-1ED368569648}">
      <formula1>$F$13:$F$17</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06AC-034C-3145-9F86-467EF9885447}">
  <dimension ref="B4:M48"/>
  <sheetViews>
    <sheetView workbookViewId="0">
      <selection activeCell="I15" sqref="I15"/>
    </sheetView>
  </sheetViews>
  <sheetFormatPr baseColWidth="10" defaultRowHeight="12"/>
  <sheetData>
    <row r="4" spans="2:13" ht="14">
      <c r="B4" s="92" t="s">
        <v>236</v>
      </c>
      <c r="C4" s="92"/>
      <c r="D4" s="92"/>
      <c r="I4" s="92"/>
      <c r="J4" s="92"/>
      <c r="K4" s="92"/>
    </row>
    <row r="5" spans="2:13" ht="14">
      <c r="B5" s="92" t="s">
        <v>237</v>
      </c>
      <c r="C5" s="93" t="s">
        <v>15</v>
      </c>
      <c r="D5" s="92"/>
      <c r="I5" s="92"/>
      <c r="J5" s="93"/>
      <c r="K5" s="92"/>
    </row>
    <row r="6" spans="2:13" ht="14">
      <c r="B6" s="92" t="s">
        <v>238</v>
      </c>
      <c r="C6" s="93" t="s">
        <v>20</v>
      </c>
      <c r="D6" s="92"/>
      <c r="I6" s="92"/>
      <c r="J6" s="93"/>
      <c r="K6" s="92"/>
    </row>
    <row r="7" spans="2:13" ht="14">
      <c r="B7" s="92" t="s">
        <v>239</v>
      </c>
      <c r="C7" s="93" t="s">
        <v>103</v>
      </c>
      <c r="D7" s="92"/>
      <c r="I7" s="92"/>
      <c r="J7" s="93"/>
      <c r="K7" s="92"/>
    </row>
    <row r="8" spans="2:13" ht="14">
      <c r="B8" s="92"/>
      <c r="C8" s="92"/>
      <c r="D8" s="92"/>
      <c r="I8" s="92"/>
      <c r="J8" s="92"/>
      <c r="K8" s="92"/>
    </row>
    <row r="9" spans="2:13" ht="14">
      <c r="B9" s="92" t="s">
        <v>240</v>
      </c>
      <c r="C9" s="92"/>
      <c r="D9" s="92"/>
      <c r="F9" s="93" t="s">
        <v>247</v>
      </c>
      <c r="I9" s="92"/>
      <c r="J9" s="92"/>
      <c r="K9" s="92"/>
      <c r="M9" s="93"/>
    </row>
    <row r="10" spans="2:13" ht="14">
      <c r="F10" s="93" t="s">
        <v>248</v>
      </c>
      <c r="M10" s="93"/>
    </row>
    <row r="11" spans="2:13" ht="14">
      <c r="F11" s="93" t="s">
        <v>249</v>
      </c>
      <c r="M11" s="93"/>
    </row>
    <row r="12" spans="2:13" ht="14">
      <c r="F12" s="93" t="s">
        <v>250</v>
      </c>
      <c r="M12" s="93"/>
    </row>
    <row r="13" spans="2:13" ht="14">
      <c r="F13" s="93" t="s">
        <v>251</v>
      </c>
      <c r="M13" s="93"/>
    </row>
    <row r="14" spans="2:13" ht="14">
      <c r="F14" s="93" t="s">
        <v>252</v>
      </c>
      <c r="M14" s="93"/>
    </row>
    <row r="15" spans="2:13" ht="14">
      <c r="F15" s="93" t="s">
        <v>253</v>
      </c>
      <c r="M15" s="93"/>
    </row>
    <row r="16" spans="2:13" ht="14">
      <c r="F16" s="93" t="s">
        <v>254</v>
      </c>
      <c r="M16" s="93"/>
    </row>
    <row r="17" spans="2:13" ht="14">
      <c r="F17" s="93" t="s">
        <v>220</v>
      </c>
      <c r="M17" s="93"/>
    </row>
    <row r="18" spans="2:13" ht="14">
      <c r="F18" s="93" t="s">
        <v>235</v>
      </c>
      <c r="M18" s="93"/>
    </row>
    <row r="19" spans="2:13" ht="14">
      <c r="F19" s="93" t="s">
        <v>255</v>
      </c>
      <c r="M19" s="93"/>
    </row>
    <row r="20" spans="2:13" ht="14">
      <c r="F20" s="93" t="s">
        <v>256</v>
      </c>
      <c r="M20" s="93"/>
    </row>
    <row r="21" spans="2:13" ht="14">
      <c r="F21" s="93" t="s">
        <v>257</v>
      </c>
      <c r="M21" s="93"/>
    </row>
    <row r="22" spans="2:13" ht="14">
      <c r="F22" s="93" t="s">
        <v>258</v>
      </c>
      <c r="M22" s="93"/>
    </row>
    <row r="23" spans="2:13" ht="14">
      <c r="F23" s="93" t="s">
        <v>259</v>
      </c>
      <c r="M23" s="93"/>
    </row>
    <row r="24" spans="2:13" ht="14">
      <c r="F24" s="93" t="s">
        <v>260</v>
      </c>
      <c r="M24" s="93"/>
    </row>
    <row r="25" spans="2:13" ht="14">
      <c r="B25" s="90"/>
    </row>
    <row r="26" spans="2:13" ht="14">
      <c r="B26" s="90"/>
    </row>
    <row r="27" spans="2:13" ht="14">
      <c r="B27" s="90"/>
    </row>
    <row r="28" spans="2:13">
      <c r="B28" s="91"/>
    </row>
    <row r="29" spans="2:13">
      <c r="B29" s="91"/>
    </row>
    <row r="30" spans="2:13">
      <c r="B30" s="89"/>
    </row>
    <row r="31" spans="2:13" ht="14">
      <c r="B31" s="90"/>
    </row>
    <row r="32" spans="2:13" ht="14">
      <c r="B32" s="90"/>
    </row>
    <row r="33" spans="2:2" ht="14">
      <c r="B33" s="90"/>
    </row>
    <row r="34" spans="2:2" ht="14">
      <c r="B34" s="90"/>
    </row>
    <row r="35" spans="2:2" ht="14">
      <c r="B35" s="90"/>
    </row>
    <row r="36" spans="2:2" ht="14">
      <c r="B36" s="90"/>
    </row>
    <row r="37" spans="2:2" ht="14">
      <c r="B37" s="90"/>
    </row>
    <row r="38" spans="2:2" ht="14">
      <c r="B38" s="90"/>
    </row>
    <row r="39" spans="2:2" ht="14">
      <c r="B39" s="90"/>
    </row>
    <row r="40" spans="2:2" ht="14">
      <c r="B40" s="90"/>
    </row>
    <row r="41" spans="2:2" ht="14">
      <c r="B41" s="90"/>
    </row>
    <row r="42" spans="2:2" ht="14">
      <c r="B42" s="90"/>
    </row>
    <row r="43" spans="2:2" ht="14">
      <c r="B43" s="90"/>
    </row>
    <row r="44" spans="2:2" ht="14">
      <c r="B44" s="90"/>
    </row>
    <row r="45" spans="2:2" ht="14">
      <c r="B45" s="90"/>
    </row>
    <row r="46" spans="2:2" ht="14">
      <c r="B46" s="90"/>
    </row>
    <row r="47" spans="2:2" ht="14">
      <c r="B47" s="90"/>
    </row>
    <row r="48" spans="2:2" ht="14">
      <c r="B48" s="9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C9B6-D05B-BA48-B6C6-9D6AF164B89E}">
  <dimension ref="A1"/>
  <sheetViews>
    <sheetView workbookViewId="0">
      <selection activeCell="L31" sqref="L31"/>
    </sheetView>
  </sheetViews>
  <sheetFormatPr baseColWidth="10" defaultRowHeight="1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9"/>
  <sheetViews>
    <sheetView zoomScale="120" zoomScaleNormal="120" workbookViewId="0">
      <selection activeCell="E41" sqref="E41"/>
    </sheetView>
  </sheetViews>
  <sheetFormatPr baseColWidth="10" defaultColWidth="8.83203125" defaultRowHeight="12"/>
  <cols>
    <col min="1" max="1" width="2.1640625" customWidth="1"/>
    <col min="2" max="2" width="25.1640625" customWidth="1"/>
    <col min="3" max="3" width="5.6640625" customWidth="1"/>
    <col min="4" max="4" width="10.5" customWidth="1"/>
    <col min="7" max="7" width="6.83203125" customWidth="1"/>
    <col min="8" max="8" width="22.6640625" customWidth="1"/>
    <col min="10" max="10" width="3.6640625" customWidth="1"/>
    <col min="11" max="11" width="2.83203125" customWidth="1"/>
    <col min="13" max="13" width="13.83203125" customWidth="1"/>
    <col min="14" max="14" width="15" customWidth="1"/>
    <col min="15" max="15" width="8.83203125" customWidth="1"/>
    <col min="16" max="16" width="2.6640625" customWidth="1"/>
    <col min="17" max="17" width="3.6640625" customWidth="1"/>
    <col min="21" max="21" width="2.1640625" customWidth="1"/>
  </cols>
  <sheetData>
    <row r="1" spans="1:21">
      <c r="A1" s="17"/>
      <c r="B1" s="17"/>
      <c r="C1" s="17"/>
      <c r="D1" s="17"/>
      <c r="E1" s="17"/>
      <c r="F1" s="17"/>
      <c r="G1" s="17"/>
      <c r="H1" s="17"/>
      <c r="I1" s="17"/>
      <c r="J1" s="17"/>
      <c r="K1" s="17"/>
      <c r="L1" s="17"/>
      <c r="M1" s="17"/>
      <c r="N1" s="17"/>
      <c r="O1" s="17"/>
      <c r="P1" s="17"/>
      <c r="Q1" s="17"/>
      <c r="R1" s="17"/>
      <c r="S1" s="17"/>
      <c r="T1" s="17"/>
      <c r="U1" s="17"/>
    </row>
    <row r="2" spans="1:21" ht="16">
      <c r="A2" s="18"/>
      <c r="B2" s="15" t="s">
        <v>115</v>
      </c>
      <c r="C2" s="6"/>
      <c r="D2" s="9"/>
      <c r="E2" s="6"/>
      <c r="F2" s="6"/>
      <c r="G2" s="6"/>
      <c r="H2" s="6"/>
      <c r="I2" s="6"/>
      <c r="J2" s="6"/>
      <c r="K2" s="6"/>
      <c r="L2" s="6"/>
      <c r="M2" s="6"/>
      <c r="N2" s="6"/>
      <c r="O2" s="9"/>
      <c r="P2" s="9"/>
      <c r="Q2" s="9"/>
      <c r="R2" s="9"/>
      <c r="S2" s="9"/>
      <c r="T2" s="9"/>
      <c r="U2" s="18"/>
    </row>
    <row r="3" spans="1:21" ht="16">
      <c r="A3" s="18"/>
      <c r="B3" s="6"/>
      <c r="C3" s="6"/>
      <c r="D3" s="6"/>
      <c r="E3" s="6"/>
      <c r="F3" s="6"/>
      <c r="G3" s="6"/>
      <c r="H3" s="6"/>
      <c r="I3" s="6"/>
      <c r="J3" s="6"/>
      <c r="K3" s="6"/>
      <c r="L3" s="6"/>
      <c r="M3" s="6"/>
      <c r="N3" s="6"/>
      <c r="O3" s="6"/>
      <c r="P3" s="9"/>
      <c r="Q3" s="9"/>
      <c r="R3" s="9"/>
      <c r="S3" s="9"/>
      <c r="T3" s="9"/>
      <c r="U3" s="18"/>
    </row>
    <row r="4" spans="1:21" ht="16">
      <c r="A4" s="18"/>
      <c r="B4" s="6"/>
      <c r="C4" s="6"/>
      <c r="D4" s="22" t="s">
        <v>0</v>
      </c>
      <c r="E4" s="6"/>
      <c r="F4" s="6"/>
      <c r="G4" s="6"/>
      <c r="H4" s="6"/>
      <c r="I4" s="6"/>
      <c r="J4" s="6"/>
      <c r="K4" s="6"/>
      <c r="L4" s="6"/>
      <c r="M4" s="9"/>
      <c r="N4" s="9"/>
      <c r="O4" s="9"/>
      <c r="P4" s="9"/>
      <c r="Q4" s="9"/>
      <c r="R4" s="9"/>
      <c r="S4" s="9"/>
      <c r="T4" s="9"/>
      <c r="U4" s="18"/>
    </row>
    <row r="5" spans="1:21" ht="16">
      <c r="A5" s="18"/>
      <c r="B5" s="6"/>
      <c r="C5" s="6"/>
      <c r="D5" s="6"/>
      <c r="E5" s="6"/>
      <c r="F5" s="6"/>
      <c r="G5" s="6"/>
      <c r="H5" s="6"/>
      <c r="I5" s="6"/>
      <c r="J5" s="6"/>
      <c r="K5" s="6"/>
      <c r="L5" s="6"/>
      <c r="M5" s="9"/>
      <c r="N5" s="9"/>
      <c r="O5" s="9"/>
      <c r="P5" s="9"/>
      <c r="Q5" s="9"/>
      <c r="R5" s="9"/>
      <c r="S5" s="9"/>
      <c r="T5" s="12"/>
      <c r="U5" s="18"/>
    </row>
    <row r="6" spans="1:21" ht="16">
      <c r="A6" s="18"/>
      <c r="B6" s="2" t="s">
        <v>76</v>
      </c>
      <c r="C6" s="20" t="s">
        <v>90</v>
      </c>
      <c r="D6" s="24" t="s">
        <v>25</v>
      </c>
      <c r="E6" s="24"/>
      <c r="F6" s="24"/>
      <c r="G6" s="24"/>
      <c r="H6" s="24"/>
      <c r="I6" s="12" t="s">
        <v>108</v>
      </c>
      <c r="J6" s="6"/>
      <c r="K6" s="6"/>
      <c r="L6" s="6"/>
      <c r="M6" s="9"/>
      <c r="N6" s="9"/>
      <c r="O6" s="9"/>
      <c r="P6" s="9"/>
      <c r="Q6" s="9"/>
      <c r="R6" s="9"/>
      <c r="S6" s="9"/>
      <c r="T6" s="12"/>
      <c r="U6" s="18"/>
    </row>
    <row r="7" spans="1:21" ht="16">
      <c r="A7" s="18"/>
      <c r="B7" s="6"/>
      <c r="C7" s="13"/>
      <c r="D7" s="6"/>
      <c r="E7" s="6"/>
      <c r="F7" s="6"/>
      <c r="G7" s="6"/>
      <c r="H7" s="6"/>
      <c r="I7" s="12"/>
      <c r="J7" s="6"/>
      <c r="K7" s="6"/>
      <c r="L7" s="6"/>
      <c r="M7" s="9"/>
      <c r="N7" s="9"/>
      <c r="O7" s="9"/>
      <c r="P7" s="9"/>
      <c r="Q7" s="9"/>
      <c r="R7" s="9"/>
      <c r="S7" s="9"/>
      <c r="T7" s="12"/>
      <c r="U7" s="18"/>
    </row>
    <row r="8" spans="1:21" ht="16">
      <c r="A8" s="18"/>
      <c r="B8" s="6"/>
      <c r="C8" s="13"/>
      <c r="D8" s="6"/>
      <c r="E8" s="6"/>
      <c r="F8" s="6"/>
      <c r="G8" s="6"/>
      <c r="H8" s="6"/>
      <c r="I8" s="12"/>
      <c r="J8" s="6"/>
      <c r="K8" s="6"/>
      <c r="L8" s="6"/>
      <c r="M8" s="9"/>
      <c r="N8" s="9"/>
      <c r="O8" s="9"/>
      <c r="P8" s="9"/>
      <c r="Q8" s="9"/>
      <c r="R8" s="9"/>
      <c r="S8" s="9"/>
      <c r="T8" s="12"/>
      <c r="U8" s="18"/>
    </row>
    <row r="9" spans="1:21" ht="16">
      <c r="A9" s="18"/>
      <c r="B9" s="6" t="s">
        <v>80</v>
      </c>
      <c r="C9" s="21" t="s">
        <v>90</v>
      </c>
      <c r="D9" s="24" t="s">
        <v>2</v>
      </c>
      <c r="E9" s="12">
        <f>IF(LEN(D9)&gt;0,1,0)</f>
        <v>1</v>
      </c>
      <c r="F9" s="6"/>
      <c r="G9" s="6"/>
      <c r="H9" s="6"/>
      <c r="I9" s="12" t="s">
        <v>112</v>
      </c>
      <c r="J9" s="6"/>
      <c r="K9" s="6"/>
      <c r="L9" s="6"/>
      <c r="M9" s="9"/>
      <c r="N9" s="9"/>
      <c r="O9" s="9"/>
      <c r="P9" s="9"/>
      <c r="Q9" s="9"/>
      <c r="R9" s="9"/>
      <c r="S9" s="9"/>
      <c r="T9" s="9"/>
      <c r="U9" s="18"/>
    </row>
    <row r="10" spans="1:21" ht="16">
      <c r="A10" s="18"/>
      <c r="B10" s="6" t="s">
        <v>81</v>
      </c>
      <c r="C10" s="13"/>
      <c r="D10" s="3" t="s">
        <v>14</v>
      </c>
      <c r="E10" s="12">
        <f t="shared" ref="E10:E12" si="0">IF(LEN(D10)&gt;0,1,0)</f>
        <v>1</v>
      </c>
      <c r="F10" s="6"/>
      <c r="G10" s="6"/>
      <c r="H10" s="6"/>
      <c r="I10" s="12" t="s">
        <v>109</v>
      </c>
      <c r="J10" s="6"/>
      <c r="K10" s="6"/>
      <c r="L10" s="6"/>
      <c r="M10" s="6"/>
      <c r="N10" s="6"/>
      <c r="O10" s="6"/>
      <c r="P10" s="9"/>
      <c r="Q10" s="9"/>
      <c r="R10" s="9"/>
      <c r="S10" s="9"/>
      <c r="T10" s="9"/>
      <c r="U10" s="18"/>
    </row>
    <row r="11" spans="1:21" ht="16">
      <c r="A11" s="18"/>
      <c r="B11" s="6" t="s">
        <v>82</v>
      </c>
      <c r="C11" s="21" t="s">
        <v>90</v>
      </c>
      <c r="D11" s="24" t="s">
        <v>18</v>
      </c>
      <c r="E11" s="12">
        <f t="shared" si="0"/>
        <v>1</v>
      </c>
      <c r="F11" s="6"/>
      <c r="G11" s="6"/>
      <c r="H11" s="6"/>
      <c r="I11" s="12" t="s">
        <v>112</v>
      </c>
      <c r="J11" s="6"/>
      <c r="K11" s="6"/>
      <c r="L11" s="6"/>
      <c r="M11" s="6"/>
      <c r="N11" s="6"/>
      <c r="O11" s="22" t="s">
        <v>0</v>
      </c>
      <c r="P11" s="9"/>
      <c r="Q11" s="9"/>
      <c r="R11" s="9"/>
      <c r="S11" s="9"/>
      <c r="T11" s="9"/>
      <c r="U11" s="18"/>
    </row>
    <row r="12" spans="1:21" ht="16">
      <c r="A12" s="18"/>
      <c r="B12" s="6" t="s">
        <v>83</v>
      </c>
      <c r="C12" s="21" t="s">
        <v>90</v>
      </c>
      <c r="D12" s="24"/>
      <c r="E12" s="12">
        <f t="shared" si="0"/>
        <v>0</v>
      </c>
      <c r="F12" s="23" t="s">
        <v>114</v>
      </c>
      <c r="G12" s="6"/>
      <c r="H12" s="6"/>
      <c r="I12" s="12" t="s">
        <v>113</v>
      </c>
      <c r="J12" s="6"/>
      <c r="K12" s="6"/>
      <c r="L12" s="6"/>
      <c r="M12" s="10" t="s">
        <v>26</v>
      </c>
      <c r="N12" s="11"/>
      <c r="O12" s="6"/>
      <c r="P12" s="6"/>
      <c r="Q12" s="6"/>
      <c r="R12" s="6"/>
      <c r="S12" s="6"/>
      <c r="T12" s="9"/>
      <c r="U12" s="18"/>
    </row>
    <row r="13" spans="1:21" ht="16">
      <c r="A13" s="18"/>
      <c r="B13" s="6" t="s">
        <v>84</v>
      </c>
      <c r="C13" s="13"/>
      <c r="D13" s="6" t="str">
        <f>O15&amp;O14&amp;O13</f>
        <v>2019maart04</v>
      </c>
      <c r="E13" s="12">
        <f>IF(LEN(D13)&gt;0,1,0)</f>
        <v>1</v>
      </c>
      <c r="F13" s="6"/>
      <c r="G13" s="6"/>
      <c r="H13" s="6"/>
      <c r="I13" s="12" t="s">
        <v>110</v>
      </c>
      <c r="J13" s="6"/>
      <c r="K13" s="16" t="s">
        <v>116</v>
      </c>
      <c r="L13" s="6"/>
      <c r="M13" s="6" t="s">
        <v>77</v>
      </c>
      <c r="N13" s="21" t="s">
        <v>90</v>
      </c>
      <c r="O13" s="24" t="s">
        <v>33</v>
      </c>
      <c r="P13" s="6"/>
      <c r="Q13" s="6"/>
      <c r="R13" s="12" t="s">
        <v>112</v>
      </c>
      <c r="S13" s="6"/>
      <c r="T13" s="9"/>
      <c r="U13" s="18"/>
    </row>
    <row r="14" spans="1:21" ht="16">
      <c r="A14" s="18"/>
      <c r="B14" s="10" t="s">
        <v>85</v>
      </c>
      <c r="C14" s="11" t="s">
        <v>90</v>
      </c>
      <c r="D14" s="14"/>
      <c r="E14" s="10">
        <f t="shared" ref="E14:E16" si="1">IF(LEN(D14)&gt;0,1,0)</f>
        <v>0</v>
      </c>
      <c r="F14" s="23" t="s">
        <v>118</v>
      </c>
      <c r="G14" s="6"/>
      <c r="H14" s="6"/>
      <c r="I14" s="12" t="s">
        <v>113</v>
      </c>
      <c r="J14" s="6"/>
      <c r="K14" s="6"/>
      <c r="L14" s="6"/>
      <c r="M14" s="6" t="s">
        <v>78</v>
      </c>
      <c r="N14" s="21" t="s">
        <v>90</v>
      </c>
      <c r="O14" s="24" t="s">
        <v>63</v>
      </c>
      <c r="P14" s="6"/>
      <c r="Q14" s="6"/>
      <c r="R14" s="12" t="s">
        <v>112</v>
      </c>
      <c r="S14" s="6"/>
      <c r="T14" s="9"/>
      <c r="U14" s="18"/>
    </row>
    <row r="15" spans="1:21" ht="16">
      <c r="A15" s="18"/>
      <c r="B15" s="10" t="s">
        <v>86</v>
      </c>
      <c r="C15" s="11" t="s">
        <v>90</v>
      </c>
      <c r="D15" s="14"/>
      <c r="E15" s="10">
        <f t="shared" si="1"/>
        <v>0</v>
      </c>
      <c r="F15" s="23" t="s">
        <v>119</v>
      </c>
      <c r="G15" s="6"/>
      <c r="H15" s="6"/>
      <c r="I15" s="12" t="s">
        <v>111</v>
      </c>
      <c r="J15" s="6"/>
      <c r="K15" s="6"/>
      <c r="L15" s="6"/>
      <c r="M15" s="6" t="s">
        <v>79</v>
      </c>
      <c r="N15" s="21" t="s">
        <v>90</v>
      </c>
      <c r="O15" s="24">
        <v>2019</v>
      </c>
      <c r="P15" s="6"/>
      <c r="Q15" s="6"/>
      <c r="R15" s="12" t="s">
        <v>112</v>
      </c>
      <c r="S15" s="6"/>
      <c r="T15" s="9"/>
      <c r="U15" s="18"/>
    </row>
    <row r="16" spans="1:21" ht="16">
      <c r="A16" s="18"/>
      <c r="B16" s="10" t="s">
        <v>87</v>
      </c>
      <c r="C16" s="11" t="s">
        <v>90</v>
      </c>
      <c r="D16" s="14"/>
      <c r="E16" s="10">
        <f t="shared" si="1"/>
        <v>0</v>
      </c>
      <c r="F16" s="23" t="s">
        <v>118</v>
      </c>
      <c r="G16" s="6"/>
      <c r="H16" s="6"/>
      <c r="I16" s="12" t="s">
        <v>111</v>
      </c>
      <c r="J16" s="6"/>
      <c r="K16" s="6"/>
      <c r="L16" s="6"/>
      <c r="N16" s="9"/>
      <c r="O16" s="9"/>
      <c r="P16" s="9"/>
      <c r="Q16" s="9"/>
      <c r="R16" s="9"/>
      <c r="S16" s="9"/>
      <c r="T16" s="9"/>
      <c r="U16" s="18"/>
    </row>
    <row r="17" spans="1:21" ht="16">
      <c r="A17" s="18"/>
      <c r="B17" s="6"/>
      <c r="C17" s="6"/>
      <c r="D17" s="6"/>
      <c r="E17" s="6"/>
      <c r="F17" s="6"/>
      <c r="G17" s="6"/>
      <c r="H17" s="6"/>
      <c r="I17" s="6"/>
      <c r="J17" s="6"/>
      <c r="K17" s="6"/>
      <c r="L17" s="6"/>
      <c r="M17" s="6"/>
      <c r="N17" s="9"/>
      <c r="O17" s="9"/>
      <c r="P17" s="9"/>
      <c r="Q17" s="9"/>
      <c r="R17" s="9"/>
      <c r="S17" s="9"/>
      <c r="T17" s="9"/>
      <c r="U17" s="18"/>
    </row>
    <row r="18" spans="1:21" ht="16">
      <c r="A18" s="18"/>
      <c r="B18" s="6"/>
      <c r="C18" s="6"/>
      <c r="D18" s="6"/>
      <c r="E18" s="6"/>
      <c r="F18" s="6"/>
      <c r="G18" s="6"/>
      <c r="H18" s="6"/>
      <c r="I18" s="6"/>
      <c r="J18" s="6"/>
      <c r="K18" s="6"/>
      <c r="L18" s="6"/>
      <c r="M18" s="6"/>
      <c r="N18" s="6"/>
      <c r="O18" s="6"/>
      <c r="P18" s="6"/>
      <c r="Q18" s="9"/>
      <c r="R18" s="9"/>
      <c r="S18" s="9"/>
      <c r="T18" s="9"/>
      <c r="U18" s="18"/>
    </row>
    <row r="19" spans="1:21" ht="16">
      <c r="A19" s="18"/>
      <c r="B19" s="6"/>
      <c r="C19" s="6"/>
      <c r="D19" s="9"/>
      <c r="E19" s="6"/>
      <c r="F19" s="6"/>
      <c r="G19" s="6"/>
      <c r="H19" s="6"/>
      <c r="I19" s="6"/>
      <c r="J19" s="6"/>
      <c r="K19" s="6"/>
      <c r="L19" s="9"/>
      <c r="M19" s="9"/>
      <c r="N19" s="6"/>
      <c r="O19" s="6"/>
      <c r="P19" s="9"/>
      <c r="Q19" s="9"/>
      <c r="R19" s="9"/>
      <c r="S19" s="9"/>
      <c r="T19" s="9"/>
      <c r="U19" s="18"/>
    </row>
    <row r="20" spans="1:21" ht="16">
      <c r="A20" s="18"/>
      <c r="B20" s="4"/>
      <c r="C20" s="4"/>
      <c r="D20" s="4"/>
      <c r="E20" s="4"/>
      <c r="F20" s="4"/>
      <c r="G20" s="4"/>
      <c r="H20" s="4"/>
      <c r="I20" s="6"/>
      <c r="J20" s="6"/>
      <c r="K20" s="6"/>
      <c r="L20" s="6"/>
      <c r="M20" s="6"/>
      <c r="N20" s="6"/>
      <c r="O20" s="6"/>
      <c r="P20" s="9"/>
      <c r="Q20" s="9"/>
      <c r="R20" s="9"/>
      <c r="S20" s="9"/>
      <c r="T20" s="9"/>
      <c r="U20" s="18"/>
    </row>
    <row r="21" spans="1:21" ht="16">
      <c r="A21" s="18"/>
      <c r="B21" s="19" t="s">
        <v>91</v>
      </c>
      <c r="C21" s="6">
        <f>SUM(E9:E13)</f>
        <v>4</v>
      </c>
      <c r="D21" s="2" t="s">
        <v>117</v>
      </c>
      <c r="E21" s="2"/>
      <c r="F21" s="6"/>
      <c r="G21" s="6"/>
      <c r="H21" s="4"/>
      <c r="I21" s="6"/>
      <c r="J21" s="6"/>
      <c r="K21" s="6"/>
      <c r="L21" s="6"/>
      <c r="M21" s="6"/>
      <c r="N21" s="6"/>
      <c r="O21" s="6"/>
      <c r="P21" s="9"/>
      <c r="Q21" s="9"/>
      <c r="R21" s="9"/>
      <c r="S21" s="9"/>
      <c r="T21" s="9"/>
      <c r="U21" s="18"/>
    </row>
    <row r="22" spans="1:21" ht="16">
      <c r="A22" s="18"/>
      <c r="B22" s="4"/>
      <c r="C22" s="4"/>
      <c r="D22" s="4"/>
      <c r="E22" s="4"/>
      <c r="F22" s="4"/>
      <c r="G22" s="4"/>
      <c r="H22" s="4"/>
      <c r="I22" s="6"/>
      <c r="J22" s="6"/>
      <c r="K22" s="6"/>
      <c r="L22" s="6"/>
      <c r="M22" s="6"/>
      <c r="N22" s="6"/>
      <c r="O22" s="6"/>
      <c r="P22" s="9"/>
      <c r="Q22" s="9"/>
      <c r="R22" s="9"/>
      <c r="S22" s="9"/>
      <c r="T22" s="9"/>
      <c r="U22" s="18"/>
    </row>
    <row r="23" spans="1:21" ht="16">
      <c r="A23" s="18"/>
      <c r="B23" s="6"/>
      <c r="C23" s="6"/>
      <c r="D23" s="6"/>
      <c r="E23" s="6"/>
      <c r="F23" s="6"/>
      <c r="G23" s="6"/>
      <c r="H23" s="6"/>
      <c r="I23" s="6"/>
      <c r="J23" s="6"/>
      <c r="K23" s="6"/>
      <c r="L23" s="6"/>
      <c r="M23" s="6"/>
      <c r="N23" s="6"/>
      <c r="O23" s="6"/>
      <c r="P23" s="9"/>
      <c r="Q23" s="9"/>
      <c r="R23" s="9"/>
      <c r="S23" s="9"/>
      <c r="T23" s="9"/>
      <c r="U23" s="18"/>
    </row>
    <row r="24" spans="1:21" ht="16">
      <c r="A24" s="18"/>
      <c r="B24" s="2" t="s">
        <v>92</v>
      </c>
      <c r="C24" s="9"/>
      <c r="D24" s="7" t="str">
        <f>D6&amp;"?wt_mc="&amp;D9&amp;"."&amp;D10&amp;"."&amp;D11&amp;"."&amp;D12&amp;"."&amp;D13&amp;"."&amp;D14&amp;"."&amp;D15</f>
        <v>https://www.werk.nl/werk_nl/werknemer/home?wt_mc=paid.social.facebook..2019maart04..</v>
      </c>
      <c r="E24" s="8"/>
      <c r="F24" s="7"/>
      <c r="G24" s="7"/>
      <c r="H24" s="7"/>
      <c r="I24" s="7"/>
      <c r="J24" s="7"/>
      <c r="K24" s="7"/>
      <c r="L24" s="7"/>
      <c r="M24" s="7"/>
      <c r="N24" s="7"/>
      <c r="O24" s="7"/>
      <c r="P24" s="9"/>
      <c r="Q24" s="9"/>
      <c r="R24" s="9"/>
      <c r="S24" s="9"/>
      <c r="T24" s="9"/>
      <c r="U24" s="18"/>
    </row>
    <row r="25" spans="1:21" ht="16">
      <c r="A25" s="18"/>
      <c r="B25" s="5" t="s">
        <v>93</v>
      </c>
      <c r="C25" s="6"/>
      <c r="D25" s="6"/>
      <c r="E25" s="6"/>
      <c r="F25" s="6"/>
      <c r="G25" s="6"/>
      <c r="H25" s="6"/>
      <c r="I25" s="6"/>
      <c r="J25" s="6"/>
      <c r="K25" s="6"/>
      <c r="L25" s="6"/>
      <c r="M25" s="6"/>
      <c r="N25" s="6"/>
      <c r="O25" s="6"/>
      <c r="P25" s="9"/>
      <c r="Q25" s="9"/>
      <c r="R25" s="9"/>
      <c r="S25" s="9"/>
      <c r="T25" s="9"/>
      <c r="U25" s="18"/>
    </row>
    <row r="26" spans="1:21" ht="16">
      <c r="A26" s="18"/>
      <c r="B26" s="6"/>
      <c r="C26" s="6"/>
      <c r="D26" s="9"/>
      <c r="E26" s="6"/>
      <c r="F26" s="6"/>
      <c r="G26" s="6"/>
      <c r="H26" s="6"/>
      <c r="I26" s="6"/>
      <c r="J26" s="6"/>
      <c r="K26" s="6"/>
      <c r="L26" s="6"/>
      <c r="M26" s="6"/>
      <c r="N26" s="6"/>
      <c r="O26" s="6"/>
      <c r="P26" s="9"/>
      <c r="Q26" s="9"/>
      <c r="R26" s="9"/>
      <c r="S26" s="9"/>
      <c r="T26" s="9"/>
      <c r="U26" s="18"/>
    </row>
    <row r="27" spans="1:21" ht="16">
      <c r="A27" s="18"/>
      <c r="B27" s="6"/>
      <c r="C27" s="6"/>
      <c r="D27" s="6"/>
      <c r="E27" s="6"/>
      <c r="F27" s="6"/>
      <c r="G27" s="6"/>
      <c r="H27" s="6"/>
      <c r="I27" s="6"/>
      <c r="J27" s="6"/>
      <c r="K27" s="6"/>
      <c r="L27" s="6"/>
      <c r="M27" s="6"/>
      <c r="N27" s="6"/>
      <c r="O27" s="6"/>
      <c r="P27" s="9"/>
      <c r="Q27" s="9"/>
      <c r="R27" s="9"/>
      <c r="S27" s="9"/>
      <c r="T27" s="9"/>
      <c r="U27" s="18"/>
    </row>
    <row r="28" spans="1:21" ht="16">
      <c r="A28" s="18"/>
      <c r="B28" s="6"/>
      <c r="C28" s="6"/>
      <c r="D28" s="6"/>
      <c r="E28" s="6"/>
      <c r="F28" s="6"/>
      <c r="G28" s="6"/>
      <c r="H28" s="6"/>
      <c r="I28" s="6"/>
      <c r="J28" s="6"/>
      <c r="K28" s="6"/>
      <c r="L28" s="6"/>
      <c r="M28" s="6"/>
      <c r="N28" s="6"/>
      <c r="O28" s="6"/>
      <c r="P28" s="9"/>
      <c r="Q28" s="9"/>
      <c r="R28" s="9"/>
      <c r="S28" s="9"/>
      <c r="T28" s="9"/>
      <c r="U28" s="18"/>
    </row>
    <row r="29" spans="1:21">
      <c r="A29" s="18"/>
      <c r="B29" s="18"/>
      <c r="C29" s="18"/>
      <c r="D29" s="18"/>
      <c r="E29" s="18"/>
      <c r="F29" s="18"/>
      <c r="G29" s="18"/>
      <c r="H29" s="18"/>
      <c r="I29" s="18"/>
      <c r="J29" s="18"/>
      <c r="K29" s="18"/>
      <c r="L29" s="18"/>
      <c r="M29" s="18"/>
      <c r="N29" s="18"/>
      <c r="O29" s="18"/>
      <c r="P29" s="18"/>
      <c r="Q29" s="18"/>
      <c r="R29" s="18"/>
      <c r="S29" s="18"/>
      <c r="T29" s="18"/>
      <c r="U29" s="18"/>
    </row>
  </sheetData>
  <conditionalFormatting sqref="C21">
    <cfRule type="cellIs" dxfId="2" priority="4" operator="lessThan">
      <formula>5</formula>
    </cfRule>
  </conditionalFormatting>
  <conditionalFormatting sqref="E12:E13">
    <cfRule type="cellIs" dxfId="1" priority="2" operator="equal">
      <formula>0</formula>
    </cfRule>
  </conditionalFormatting>
  <conditionalFormatting sqref="E9:E11">
    <cfRule type="cellIs" dxfId="0" priority="1" operator="equal">
      <formula>0</formula>
    </cfRule>
  </conditionalFormatting>
  <dataValidations count="2">
    <dataValidation type="list" allowBlank="1" showErrorMessage="1" errorTitle="Ongeldige invoer" error="Ongeldige invoer" sqref="O15" xr:uid="{00000000-0002-0000-0200-000000000000}">
      <formula1>#REF!</formula1>
    </dataValidation>
    <dataValidation type="list" allowBlank="1" showErrorMessage="1" errorTitle="Ongeldige invoer" error="Ongeldige invoer" sqref="D9 D11 O13:O14" xr:uid="{00000000-0002-0000-0200-000001000000}">
      <formula1>#REF!</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 id="{57DD463D-A0CC-4B85-B00E-C4ABF4DF2F1A}">
            <x14:iconSet iconSet="3Symbols2" custom="1">
              <x14:cfvo type="percent">
                <xm:f>0</xm:f>
              </x14:cfvo>
              <x14:cfvo type="num">
                <xm:f>0</xm:f>
              </x14:cfvo>
              <x14:cfvo type="num">
                <xm:f>5</xm:f>
              </x14:cfvo>
              <x14:cfIcon iconSet="3Symbols2" iconId="0"/>
              <x14:cfIcon iconSet="3Symbols2" iconId="0"/>
              <x14:cfIcon iconSet="3Symbols2" iconId="2"/>
            </x14:iconSet>
          </x14:cfRule>
          <xm:sqref>C21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23E7-F14C-1844-8B27-71856BBBEBCE}">
  <dimension ref="A1:M33"/>
  <sheetViews>
    <sheetView workbookViewId="0">
      <selection activeCell="O23" sqref="O23"/>
    </sheetView>
  </sheetViews>
  <sheetFormatPr baseColWidth="10" defaultColWidth="8.83203125" defaultRowHeight="12"/>
  <cols>
    <col min="3" max="3" width="11.6640625" bestFit="1" customWidth="1"/>
    <col min="4" max="4" width="10.6640625" bestFit="1" customWidth="1"/>
    <col min="5" max="5" width="10.6640625" customWidth="1"/>
  </cols>
  <sheetData>
    <row r="1" spans="1:13">
      <c r="A1" t="s">
        <v>1</v>
      </c>
      <c r="B1" t="s">
        <v>6</v>
      </c>
      <c r="C1" t="s">
        <v>7</v>
      </c>
      <c r="D1" t="s">
        <v>8</v>
      </c>
      <c r="E1" t="s">
        <v>9</v>
      </c>
      <c r="F1" t="s">
        <v>10</v>
      </c>
      <c r="H1" t="s">
        <v>27</v>
      </c>
      <c r="I1" t="s">
        <v>28</v>
      </c>
      <c r="J1" t="s">
        <v>29</v>
      </c>
      <c r="L1" t="s">
        <v>121</v>
      </c>
      <c r="M1" t="s">
        <v>122</v>
      </c>
    </row>
    <row r="3" spans="1:13">
      <c r="A3" t="s">
        <v>2</v>
      </c>
      <c r="B3" t="s">
        <v>11</v>
      </c>
      <c r="C3" t="s">
        <v>16</v>
      </c>
      <c r="D3" t="s">
        <v>75</v>
      </c>
      <c r="E3" t="s">
        <v>89</v>
      </c>
      <c r="F3" t="s">
        <v>88</v>
      </c>
      <c r="H3" s="1" t="s">
        <v>30</v>
      </c>
      <c r="I3" t="s">
        <v>61</v>
      </c>
      <c r="J3">
        <v>2017</v>
      </c>
      <c r="L3" s="25" t="s">
        <v>123</v>
      </c>
      <c r="M3" s="25" t="s">
        <v>127</v>
      </c>
    </row>
    <row r="4" spans="1:13">
      <c r="A4" t="s">
        <v>3</v>
      </c>
      <c r="B4" t="s">
        <v>12</v>
      </c>
      <c r="C4" t="s">
        <v>17</v>
      </c>
      <c r="D4" t="s">
        <v>102</v>
      </c>
      <c r="H4" s="1" t="s">
        <v>31</v>
      </c>
      <c r="I4" t="s">
        <v>62</v>
      </c>
      <c r="J4">
        <v>2018</v>
      </c>
      <c r="L4" s="25" t="s">
        <v>124</v>
      </c>
      <c r="M4" s="25" t="s">
        <v>126</v>
      </c>
    </row>
    <row r="5" spans="1:13">
      <c r="A5" t="s">
        <v>4</v>
      </c>
      <c r="B5" t="s">
        <v>13</v>
      </c>
      <c r="C5" t="s">
        <v>18</v>
      </c>
      <c r="D5" t="s">
        <v>103</v>
      </c>
      <c r="H5" s="1" t="s">
        <v>32</v>
      </c>
      <c r="I5" t="s">
        <v>63</v>
      </c>
      <c r="J5">
        <v>2019</v>
      </c>
      <c r="M5" s="25" t="s">
        <v>125</v>
      </c>
    </row>
    <row r="6" spans="1:13">
      <c r="A6" t="s">
        <v>5</v>
      </c>
      <c r="B6" t="s">
        <v>14</v>
      </c>
      <c r="C6" t="s">
        <v>19</v>
      </c>
      <c r="D6" t="s">
        <v>104</v>
      </c>
      <c r="H6" s="1" t="s">
        <v>33</v>
      </c>
      <c r="I6" t="s">
        <v>64</v>
      </c>
      <c r="M6" s="25" t="s">
        <v>128</v>
      </c>
    </row>
    <row r="7" spans="1:13">
      <c r="B7" t="s">
        <v>97</v>
      </c>
      <c r="C7" t="s">
        <v>20</v>
      </c>
      <c r="D7" t="s">
        <v>105</v>
      </c>
      <c r="H7" s="1" t="s">
        <v>34</v>
      </c>
      <c r="I7" t="s">
        <v>65</v>
      </c>
    </row>
    <row r="8" spans="1:13">
      <c r="B8" t="s">
        <v>15</v>
      </c>
      <c r="C8" t="s">
        <v>21</v>
      </c>
      <c r="D8" t="s">
        <v>23</v>
      </c>
      <c r="H8" s="1" t="s">
        <v>35</v>
      </c>
      <c r="I8" t="s">
        <v>66</v>
      </c>
    </row>
    <row r="9" spans="1:13">
      <c r="B9" t="s">
        <v>73</v>
      </c>
      <c r="C9" t="s">
        <v>22</v>
      </c>
      <c r="D9" t="s">
        <v>106</v>
      </c>
      <c r="H9" s="1" t="s">
        <v>36</v>
      </c>
      <c r="I9" t="s">
        <v>67</v>
      </c>
    </row>
    <row r="10" spans="1:13">
      <c r="C10" t="s">
        <v>98</v>
      </c>
      <c r="D10" t="s">
        <v>107</v>
      </c>
      <c r="H10" s="1" t="s">
        <v>37</v>
      </c>
      <c r="I10" t="s">
        <v>68</v>
      </c>
    </row>
    <row r="11" spans="1:13">
      <c r="C11" t="s">
        <v>24</v>
      </c>
      <c r="D11" t="s">
        <v>94</v>
      </c>
      <c r="H11" s="1" t="s">
        <v>38</v>
      </c>
      <c r="I11" t="s">
        <v>69</v>
      </c>
    </row>
    <row r="12" spans="1:13">
      <c r="C12" t="s">
        <v>74</v>
      </c>
      <c r="H12" s="1" t="s">
        <v>39</v>
      </c>
      <c r="I12" t="s">
        <v>70</v>
      </c>
    </row>
    <row r="13" spans="1:13">
      <c r="C13" t="s">
        <v>95</v>
      </c>
      <c r="H13" s="1" t="s">
        <v>40</v>
      </c>
      <c r="I13" t="s">
        <v>71</v>
      </c>
    </row>
    <row r="14" spans="1:13">
      <c r="C14" t="s">
        <v>96</v>
      </c>
      <c r="H14" s="1" t="s">
        <v>41</v>
      </c>
      <c r="I14" t="s">
        <v>72</v>
      </c>
    </row>
    <row r="15" spans="1:13">
      <c r="C15" t="s">
        <v>99</v>
      </c>
      <c r="H15" s="1" t="s">
        <v>42</v>
      </c>
    </row>
    <row r="16" spans="1:13">
      <c r="C16" t="s">
        <v>100</v>
      </c>
      <c r="H16" s="1" t="s">
        <v>43</v>
      </c>
    </row>
    <row r="17" spans="3:8">
      <c r="C17" t="s">
        <v>101</v>
      </c>
      <c r="H17" s="1" t="s">
        <v>44</v>
      </c>
    </row>
    <row r="18" spans="3:8">
      <c r="H18" s="1" t="s">
        <v>45</v>
      </c>
    </row>
    <row r="19" spans="3:8">
      <c r="H19" s="1" t="s">
        <v>46</v>
      </c>
    </row>
    <row r="20" spans="3:8">
      <c r="H20" s="1" t="s">
        <v>47</v>
      </c>
    </row>
    <row r="21" spans="3:8">
      <c r="H21" s="1" t="s">
        <v>48</v>
      </c>
    </row>
    <row r="22" spans="3:8">
      <c r="H22" s="1" t="s">
        <v>49</v>
      </c>
    </row>
    <row r="23" spans="3:8">
      <c r="H23" s="1" t="s">
        <v>50</v>
      </c>
    </row>
    <row r="24" spans="3:8">
      <c r="H24" s="1" t="s">
        <v>51</v>
      </c>
    </row>
    <row r="25" spans="3:8">
      <c r="H25" s="1" t="s">
        <v>52</v>
      </c>
    </row>
    <row r="26" spans="3:8">
      <c r="H26" s="1" t="s">
        <v>53</v>
      </c>
    </row>
    <row r="27" spans="3:8">
      <c r="H27" s="1" t="s">
        <v>54</v>
      </c>
    </row>
    <row r="28" spans="3:8">
      <c r="H28" s="1" t="s">
        <v>55</v>
      </c>
    </row>
    <row r="29" spans="3:8">
      <c r="H29" s="1" t="s">
        <v>56</v>
      </c>
    </row>
    <row r="30" spans="3:8">
      <c r="H30" s="1" t="s">
        <v>57</v>
      </c>
    </row>
    <row r="31" spans="3:8">
      <c r="H31" s="1" t="s">
        <v>58</v>
      </c>
    </row>
    <row r="32" spans="3:8">
      <c r="H32" s="1" t="s">
        <v>59</v>
      </c>
    </row>
    <row r="33" spans="8:8">
      <c r="H33" s="1"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EMAIL</vt:lpstr>
      <vt:lpstr>SOCIAL</vt:lpstr>
      <vt:lpstr>Backend_Values</vt:lpstr>
      <vt:lpstr>ListOnListTest</vt:lpstr>
      <vt:lpstr>pm6_EMAIL</vt:lpstr>
      <vt:lpstr>pm6_SOCIAL</vt:lpstr>
      <vt:lpstr>oldSOCIAL</vt:lpstr>
      <vt:lpstr>ValuesBackup</vt:lpstr>
      <vt:lpstr>alert</vt:lpstr>
      <vt:lpstr>earned</vt:lpstr>
      <vt:lpstr>newsletter</vt:lpstr>
      <vt:lpstr>noname</vt:lpstr>
      <vt:lpstr>noname2</vt:lpstr>
      <vt:lpstr>paid</vt:lpstr>
      <vt:lpstr>perspectief</vt:lpstr>
      <vt:lpstr>perspectief.uwv.nl</vt:lpstr>
      <vt:lpstr>pm4_uwv.nl</vt:lpstr>
      <vt:lpstr>pm4_uwvmagazine</vt:lpstr>
      <vt:lpstr>pm4_werkbladmagazine</vt:lpstr>
      <vt:lpstr>qsd</vt:lpstr>
      <vt:lpstr>referral</vt:lpstr>
      <vt:lpstr>shared</vt:lpstr>
      <vt:lpstr>uwvmagazine</vt:lpstr>
      <vt:lpstr>uwvmagazine.nl</vt:lpstr>
      <vt:lpstr>werkblad</vt:lpstr>
      <vt:lpstr>werkbladmagazine</vt:lpstr>
      <vt:lpstr>www.uwv.nl</vt:lpstr>
      <vt:lpstr>www.werkbladmagazine.nl</vt:lpstr>
    </vt:vector>
  </TitlesOfParts>
  <Company>UWV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Hornyák, Gábor (G.P.H.)</dc:creator>
  <cp:lastModifiedBy>steven peutz</cp:lastModifiedBy>
  <dcterms:created xsi:type="dcterms:W3CDTF">2017-05-23T10:33:39Z</dcterms:created>
  <dcterms:modified xsi:type="dcterms:W3CDTF">2018-10-08T11:55:11Z</dcterms:modified>
</cp:coreProperties>
</file>