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lbraves-my.sharepoint.com/personal/justin_watkins_braves_com/Documents/2020_files/Documents/2024/Pricing_BC/"/>
    </mc:Choice>
  </mc:AlternateContent>
  <xr:revisionPtr revIDLastSave="49" documentId="14_{697A6CF5-7432-4B1F-AB62-8B7290758FAA}" xr6:coauthVersionLast="47" xr6:coauthVersionMax="47" xr10:uidLastSave="{877BAEE9-8061-4A10-9AC5-8A4FDD18699C}"/>
  <bookViews>
    <workbookView xWindow="-108" yWindow="-108" windowWidth="23256" windowHeight="12456" xr2:uid="{BA917802-9CE7-41F9-87E0-0E5256D196C7}"/>
  </bookViews>
  <sheets>
    <sheet name="Model" sheetId="1" r:id="rId1"/>
    <sheet name="Data" sheetId="2" r:id="rId2"/>
  </sheets>
  <definedNames>
    <definedName name="ExternalData_1" localSheetId="1" hidden="1">Data!$A$1:$M$20</definedName>
    <definedName name="solver_adj" localSheetId="0" hidden="1">Model!$M$2:$M$4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Model!$M$2:$M$4</definedName>
    <definedName name="solver_lhs2" localSheetId="0" hidden="1">Model!$M$2:$M$4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Model!$M$6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F14" i="1"/>
  <c r="H13" i="1"/>
  <c r="G14" i="1"/>
  <c r="H4" i="1"/>
  <c r="H5" i="1"/>
  <c r="H6" i="1"/>
  <c r="H7" i="1"/>
  <c r="H8" i="1"/>
  <c r="H9" i="1"/>
  <c r="H10" i="1"/>
  <c r="H11" i="1"/>
  <c r="H12" i="1"/>
  <c r="F15" i="1" l="1"/>
  <c r="G15" i="1" s="1"/>
  <c r="I16" i="1" s="1"/>
  <c r="J16" i="1" s="1"/>
  <c r="H15" i="1"/>
  <c r="H14" i="1"/>
  <c r="I15" i="1"/>
  <c r="J15" i="1" s="1"/>
  <c r="F16" i="1" l="1"/>
  <c r="H16" i="1"/>
  <c r="G16" i="1"/>
  <c r="I17" i="1" s="1"/>
  <c r="J17" i="1" s="1"/>
  <c r="F17" i="1" l="1"/>
  <c r="G17" i="1" l="1"/>
  <c r="F18" i="1" s="1"/>
  <c r="H17" i="1"/>
  <c r="G18" i="1" l="1"/>
  <c r="I19" i="1" s="1"/>
  <c r="J19" i="1" s="1"/>
  <c r="H18" i="1"/>
  <c r="I18" i="1"/>
  <c r="J18" i="1" s="1"/>
  <c r="F19" i="1" l="1"/>
  <c r="H19" i="1" l="1"/>
  <c r="G19" i="1"/>
  <c r="I20" i="1" s="1"/>
  <c r="J20" i="1" s="1"/>
  <c r="F20" i="1"/>
  <c r="H20" i="1" l="1"/>
  <c r="G20" i="1"/>
  <c r="I21" i="1" s="1"/>
  <c r="J21" i="1" s="1"/>
  <c r="F21" i="1"/>
  <c r="G21" i="1" l="1"/>
  <c r="H21" i="1"/>
  <c r="F22" i="1"/>
  <c r="I22" i="1"/>
  <c r="J22" i="1" s="1"/>
  <c r="H22" i="1" l="1"/>
  <c r="G22" i="1"/>
  <c r="I23" i="1"/>
  <c r="J23" i="1" s="1"/>
  <c r="F23" i="1"/>
  <c r="H23" i="1" l="1"/>
  <c r="G23" i="1"/>
  <c r="I24" i="1"/>
  <c r="J24" i="1" s="1"/>
  <c r="F24" i="1"/>
  <c r="H24" i="1" l="1"/>
  <c r="G24" i="1"/>
  <c r="I25" i="1" s="1"/>
  <c r="J25" i="1" s="1"/>
  <c r="F25" i="1"/>
  <c r="H25" i="1" l="1"/>
  <c r="G25" i="1"/>
  <c r="I26" i="1" s="1"/>
  <c r="J26" i="1" s="1"/>
  <c r="F26" i="1"/>
  <c r="G26" i="1" l="1"/>
  <c r="I27" i="1" s="1"/>
  <c r="J27" i="1" s="1"/>
  <c r="H26" i="1"/>
  <c r="F27" i="1"/>
  <c r="G27" i="1" l="1"/>
  <c r="H27" i="1"/>
  <c r="I28" i="1"/>
  <c r="J28" i="1" s="1"/>
  <c r="F28" i="1"/>
  <c r="G28" i="1" l="1"/>
  <c r="I29" i="1" s="1"/>
  <c r="J29" i="1" s="1"/>
  <c r="H28" i="1"/>
  <c r="F29" i="1"/>
  <c r="G29" i="1" l="1"/>
  <c r="I30" i="1" s="1"/>
  <c r="J30" i="1" s="1"/>
  <c r="H29" i="1"/>
  <c r="F30" i="1" l="1"/>
  <c r="G30" i="1" l="1"/>
  <c r="H30" i="1"/>
  <c r="I31" i="1"/>
  <c r="J31" i="1" s="1"/>
  <c r="F31" i="1"/>
  <c r="H31" i="1" l="1"/>
  <c r="G31" i="1"/>
  <c r="I32" i="1" s="1"/>
  <c r="J32" i="1" s="1"/>
  <c r="F32" i="1"/>
  <c r="G32" i="1" l="1"/>
  <c r="I33" i="1" s="1"/>
  <c r="J33" i="1" s="1"/>
  <c r="H32" i="1"/>
  <c r="F33" i="1"/>
  <c r="G33" i="1" l="1"/>
  <c r="H33" i="1"/>
  <c r="I34" i="1"/>
  <c r="J34" i="1" s="1"/>
  <c r="F34" i="1"/>
  <c r="G34" i="1" l="1"/>
  <c r="I35" i="1" s="1"/>
  <c r="J35" i="1" s="1"/>
  <c r="H34" i="1"/>
  <c r="F35" i="1"/>
  <c r="H35" i="1" l="1"/>
  <c r="G35" i="1"/>
  <c r="I36" i="1" s="1"/>
  <c r="J36" i="1" s="1"/>
  <c r="F36" i="1" l="1"/>
  <c r="H36" i="1" l="1"/>
  <c r="G36" i="1"/>
  <c r="I37" i="1"/>
  <c r="J37" i="1" s="1"/>
  <c r="F37" i="1"/>
  <c r="H37" i="1" l="1"/>
  <c r="G37" i="1"/>
  <c r="I38" i="1" s="1"/>
  <c r="J38" i="1" s="1"/>
  <c r="F38" i="1" l="1"/>
  <c r="G38" i="1" l="1"/>
  <c r="I39" i="1" s="1"/>
  <c r="J39" i="1" s="1"/>
  <c r="H38" i="1"/>
  <c r="F39" i="1"/>
  <c r="G39" i="1" l="1"/>
  <c r="H39" i="1"/>
  <c r="I40" i="1"/>
  <c r="J40" i="1" s="1"/>
  <c r="F40" i="1"/>
  <c r="G40" i="1" l="1"/>
  <c r="I41" i="1" s="1"/>
  <c r="J41" i="1" s="1"/>
  <c r="H40" i="1"/>
  <c r="F41" i="1" l="1"/>
  <c r="G41" i="1" l="1"/>
  <c r="I42" i="1" s="1"/>
  <c r="J42" i="1" s="1"/>
  <c r="H41" i="1"/>
  <c r="F42" i="1"/>
  <c r="H42" i="1" l="1"/>
  <c r="G42" i="1"/>
  <c r="I43" i="1" s="1"/>
  <c r="J43" i="1" s="1"/>
  <c r="F43" i="1" l="1"/>
  <c r="H43" i="1" l="1"/>
  <c r="G43" i="1"/>
  <c r="I44" i="1" s="1"/>
  <c r="J44" i="1" s="1"/>
  <c r="F44" i="1" l="1"/>
  <c r="G44" i="1" l="1"/>
  <c r="I45" i="1" s="1"/>
  <c r="J45" i="1" s="1"/>
  <c r="H44" i="1"/>
  <c r="F45" i="1" l="1"/>
  <c r="G45" i="1" l="1"/>
  <c r="I46" i="1" s="1"/>
  <c r="J46" i="1" s="1"/>
  <c r="H45" i="1"/>
  <c r="F46" i="1" l="1"/>
  <c r="G46" i="1" l="1"/>
  <c r="I47" i="1" s="1"/>
  <c r="J47" i="1" s="1"/>
  <c r="H46" i="1"/>
  <c r="F47" i="1"/>
  <c r="H47" i="1" l="1"/>
  <c r="G47" i="1"/>
  <c r="I48" i="1" s="1"/>
  <c r="J48" i="1" s="1"/>
  <c r="F48" i="1"/>
  <c r="H48" i="1" l="1"/>
  <c r="G48" i="1"/>
  <c r="I49" i="1" s="1"/>
  <c r="J49" i="1" s="1"/>
  <c r="F49" i="1" l="1"/>
  <c r="H49" i="1" l="1"/>
  <c r="G49" i="1"/>
  <c r="I50" i="1" s="1"/>
  <c r="J50" i="1" s="1"/>
  <c r="F50" i="1" l="1"/>
  <c r="G50" i="1" l="1"/>
  <c r="I51" i="1" s="1"/>
  <c r="J51" i="1" s="1"/>
  <c r="H50" i="1"/>
  <c r="F51" i="1"/>
  <c r="G51" i="1" l="1"/>
  <c r="H51" i="1"/>
  <c r="I52" i="1"/>
  <c r="J52" i="1" s="1"/>
  <c r="F52" i="1"/>
  <c r="G52" i="1" l="1"/>
  <c r="I53" i="1" s="1"/>
  <c r="J53" i="1" s="1"/>
  <c r="H52" i="1"/>
  <c r="F53" i="1"/>
  <c r="G53" i="1" l="1"/>
  <c r="I54" i="1" s="1"/>
  <c r="J54" i="1" s="1"/>
  <c r="H53" i="1"/>
  <c r="F54" i="1"/>
  <c r="H54" i="1" l="1"/>
  <c r="G54" i="1"/>
  <c r="I55" i="1" s="1"/>
  <c r="J55" i="1" s="1"/>
  <c r="F55" i="1" l="1"/>
  <c r="H55" i="1" l="1"/>
  <c r="G55" i="1"/>
  <c r="I56" i="1" s="1"/>
  <c r="J56" i="1" s="1"/>
  <c r="F56" i="1"/>
  <c r="G56" i="1" l="1"/>
  <c r="I57" i="1" s="1"/>
  <c r="J57" i="1" s="1"/>
  <c r="H56" i="1"/>
  <c r="F57" i="1"/>
  <c r="G57" i="1" l="1"/>
  <c r="I58" i="1" s="1"/>
  <c r="J58" i="1" s="1"/>
  <c r="H57" i="1"/>
  <c r="F58" i="1" l="1"/>
  <c r="G58" i="1" l="1"/>
  <c r="I59" i="1" s="1"/>
  <c r="J59" i="1" s="1"/>
  <c r="H58" i="1"/>
  <c r="F59" i="1"/>
  <c r="H59" i="1" l="1"/>
  <c r="G59" i="1"/>
  <c r="F60" i="1" s="1"/>
  <c r="H60" i="1" l="1"/>
  <c r="G60" i="1"/>
  <c r="I61" i="1" s="1"/>
  <c r="J61" i="1" s="1"/>
  <c r="I60" i="1"/>
  <c r="J60" i="1" s="1"/>
  <c r="F61" i="1" l="1"/>
  <c r="H61" i="1" l="1"/>
  <c r="G61" i="1"/>
  <c r="I62" i="1" s="1"/>
  <c r="J62" i="1" s="1"/>
  <c r="F62" i="1" l="1"/>
  <c r="G62" i="1" l="1"/>
  <c r="I63" i="1" s="1"/>
  <c r="J63" i="1" s="1"/>
  <c r="H62" i="1"/>
  <c r="F63" i="1"/>
  <c r="G63" i="1" l="1"/>
  <c r="H63" i="1"/>
  <c r="I64" i="1"/>
  <c r="J64" i="1" s="1"/>
  <c r="F64" i="1"/>
  <c r="G64" i="1" l="1"/>
  <c r="I65" i="1" s="1"/>
  <c r="J65" i="1" s="1"/>
  <c r="H64" i="1"/>
  <c r="F65" i="1" l="1"/>
  <c r="G65" i="1" l="1"/>
  <c r="I66" i="1" s="1"/>
  <c r="J66" i="1" s="1"/>
  <c r="H65" i="1"/>
  <c r="F66" i="1"/>
  <c r="H66" i="1" l="1"/>
  <c r="G66" i="1"/>
  <c r="I67" i="1"/>
  <c r="J67" i="1" s="1"/>
  <c r="F67" i="1"/>
  <c r="H67" i="1" l="1"/>
  <c r="G67" i="1"/>
  <c r="F68" i="1" s="1"/>
  <c r="G68" i="1" l="1"/>
  <c r="I69" i="1" s="1"/>
  <c r="J69" i="1" s="1"/>
  <c r="H68" i="1"/>
  <c r="F69" i="1"/>
  <c r="I68" i="1"/>
  <c r="J68" i="1" s="1"/>
  <c r="G69" i="1" l="1"/>
  <c r="H69" i="1"/>
  <c r="I70" i="1"/>
  <c r="J70" i="1" s="1"/>
  <c r="F70" i="1"/>
  <c r="G70" i="1" l="1"/>
  <c r="I71" i="1" s="1"/>
  <c r="J71" i="1" s="1"/>
  <c r="H70" i="1"/>
  <c r="F71" i="1"/>
  <c r="H71" i="1" l="1"/>
  <c r="G71" i="1"/>
  <c r="I72" i="1" s="1"/>
  <c r="J72" i="1" s="1"/>
  <c r="F72" i="1"/>
  <c r="H72" i="1" l="1"/>
  <c r="G72" i="1"/>
  <c r="I73" i="1" s="1"/>
  <c r="J73" i="1" s="1"/>
  <c r="F73" i="1" l="1"/>
  <c r="H73" i="1" l="1"/>
  <c r="G73" i="1"/>
  <c r="I74" i="1" s="1"/>
  <c r="J74" i="1" s="1"/>
  <c r="F74" i="1" l="1"/>
  <c r="G74" i="1" l="1"/>
  <c r="I75" i="1" s="1"/>
  <c r="J75" i="1" s="1"/>
  <c r="H74" i="1"/>
  <c r="F75" i="1"/>
  <c r="G75" i="1" l="1"/>
  <c r="H75" i="1"/>
  <c r="I76" i="1"/>
  <c r="J76" i="1" s="1"/>
  <c r="F76" i="1"/>
  <c r="G76" i="1" l="1"/>
  <c r="I77" i="1" s="1"/>
  <c r="J77" i="1" s="1"/>
  <c r="H76" i="1"/>
  <c r="F77" i="1"/>
  <c r="G77" i="1" l="1"/>
  <c r="I78" i="1" s="1"/>
  <c r="J78" i="1" s="1"/>
  <c r="H77" i="1"/>
  <c r="F78" i="1"/>
  <c r="H78" i="1" l="1"/>
  <c r="G78" i="1"/>
  <c r="I79" i="1" s="1"/>
  <c r="J79" i="1" s="1"/>
  <c r="F79" i="1" l="1"/>
  <c r="H79" i="1" l="1"/>
  <c r="G79" i="1"/>
  <c r="I80" i="1" s="1"/>
  <c r="J80" i="1" s="1"/>
  <c r="F80" i="1"/>
  <c r="G80" i="1" l="1"/>
  <c r="I81" i="1" s="1"/>
  <c r="J81" i="1" s="1"/>
  <c r="H80" i="1"/>
  <c r="F81" i="1"/>
  <c r="G81" i="1" l="1"/>
  <c r="H81" i="1"/>
  <c r="I82" i="1"/>
  <c r="J82" i="1" s="1"/>
  <c r="F82" i="1"/>
  <c r="H82" i="1" l="1"/>
  <c r="G82" i="1"/>
  <c r="F83" i="1" s="1"/>
  <c r="H83" i="1" l="1"/>
  <c r="G83" i="1"/>
  <c r="I84" i="1" s="1"/>
  <c r="J84" i="1" s="1"/>
  <c r="F84" i="1"/>
  <c r="I83" i="1"/>
  <c r="J83" i="1" s="1"/>
  <c r="H84" i="1" l="1"/>
  <c r="G84" i="1"/>
  <c r="I85" i="1" s="1"/>
  <c r="J85" i="1" s="1"/>
  <c r="F85" i="1"/>
  <c r="H85" i="1" l="1"/>
  <c r="G85" i="1"/>
  <c r="I86" i="1" s="1"/>
  <c r="J86" i="1" s="1"/>
  <c r="F86" i="1"/>
  <c r="G86" i="1" l="1"/>
  <c r="I87" i="1" s="1"/>
  <c r="J87" i="1" s="1"/>
  <c r="H86" i="1"/>
  <c r="F87" i="1"/>
  <c r="G87" i="1" l="1"/>
  <c r="H87" i="1"/>
  <c r="I88" i="1"/>
  <c r="J88" i="1" s="1"/>
  <c r="F88" i="1"/>
  <c r="G88" i="1" l="1"/>
  <c r="I89" i="1" s="1"/>
  <c r="J89" i="1" s="1"/>
  <c r="H88" i="1"/>
  <c r="F89" i="1"/>
  <c r="G89" i="1" l="1"/>
  <c r="I90" i="1" s="1"/>
  <c r="J90" i="1" s="1"/>
  <c r="H89" i="1"/>
  <c r="F90" i="1"/>
  <c r="H90" i="1" l="1"/>
  <c r="G90" i="1"/>
  <c r="I91" i="1" s="1"/>
  <c r="J91" i="1" s="1"/>
  <c r="F91" i="1" l="1"/>
  <c r="H91" i="1" l="1"/>
  <c r="G91" i="1"/>
  <c r="F92" i="1" s="1"/>
  <c r="G92" i="1" l="1"/>
  <c r="I93" i="1" s="1"/>
  <c r="J93" i="1" s="1"/>
  <c r="H92" i="1"/>
  <c r="F93" i="1"/>
  <c r="I92" i="1"/>
  <c r="J92" i="1" s="1"/>
  <c r="G93" i="1" l="1"/>
  <c r="I94" i="1" s="1"/>
  <c r="J94" i="1" s="1"/>
  <c r="H93" i="1"/>
  <c r="F94" i="1"/>
  <c r="H94" i="1" l="1"/>
  <c r="G94" i="1"/>
  <c r="I95" i="1" s="1"/>
  <c r="J95" i="1" s="1"/>
  <c r="F95" i="1" l="1"/>
  <c r="H95" i="1" l="1"/>
  <c r="G95" i="1"/>
  <c r="F96" i="1" s="1"/>
  <c r="H96" i="1" l="1"/>
  <c r="G96" i="1"/>
  <c r="I97" i="1" s="1"/>
  <c r="J97" i="1" s="1"/>
  <c r="I96" i="1"/>
  <c r="J96" i="1" s="1"/>
  <c r="F97" i="1" l="1"/>
  <c r="H97" i="1" l="1"/>
  <c r="G97" i="1"/>
  <c r="I98" i="1" s="1"/>
  <c r="J98" i="1" s="1"/>
  <c r="F98" i="1"/>
  <c r="G98" i="1" l="1"/>
  <c r="I99" i="1" s="1"/>
  <c r="J99" i="1" s="1"/>
  <c r="H98" i="1"/>
  <c r="F99" i="1"/>
  <c r="G99" i="1" l="1"/>
  <c r="H99" i="1"/>
  <c r="I100" i="1"/>
  <c r="J100" i="1" s="1"/>
  <c r="F100" i="1"/>
  <c r="G100" i="1" l="1"/>
  <c r="I101" i="1" s="1"/>
  <c r="J101" i="1" s="1"/>
  <c r="H100" i="1"/>
  <c r="F101" i="1"/>
  <c r="G101" i="1" l="1"/>
  <c r="I102" i="1" s="1"/>
  <c r="J102" i="1" s="1"/>
  <c r="H101" i="1"/>
  <c r="F102" i="1"/>
  <c r="G102" i="1" l="1"/>
  <c r="H102" i="1"/>
  <c r="I103" i="1"/>
  <c r="J103" i="1" s="1"/>
  <c r="F103" i="1"/>
  <c r="H103" i="1" l="1"/>
  <c r="G103" i="1"/>
  <c r="F104" i="1" s="1"/>
  <c r="G104" i="1" l="1"/>
  <c r="I105" i="1" s="1"/>
  <c r="J105" i="1" s="1"/>
  <c r="H104" i="1"/>
  <c r="F105" i="1"/>
  <c r="I104" i="1"/>
  <c r="J104" i="1" s="1"/>
  <c r="G105" i="1" l="1"/>
  <c r="H105" i="1"/>
  <c r="I106" i="1"/>
  <c r="J106" i="1" s="1"/>
  <c r="F106" i="1"/>
  <c r="H106" i="1" l="1"/>
  <c r="G106" i="1"/>
  <c r="I107" i="1" s="1"/>
  <c r="J107" i="1" s="1"/>
  <c r="F107" i="1" l="1"/>
  <c r="H107" i="1" l="1"/>
  <c r="G107" i="1"/>
  <c r="I108" i="1" s="1"/>
  <c r="J108" i="1" s="1"/>
  <c r="F108" i="1"/>
  <c r="H108" i="1" l="1"/>
  <c r="G108" i="1"/>
  <c r="I109" i="1" s="1"/>
  <c r="J109" i="1" s="1"/>
  <c r="F109" i="1" l="1"/>
  <c r="H109" i="1" l="1"/>
  <c r="G109" i="1"/>
  <c r="I110" i="1" s="1"/>
  <c r="J110" i="1" s="1"/>
  <c r="F110" i="1" l="1"/>
  <c r="G110" i="1" l="1"/>
  <c r="I111" i="1" s="1"/>
  <c r="J111" i="1" s="1"/>
  <c r="H110" i="1"/>
  <c r="F111" i="1"/>
  <c r="G111" i="1" l="1"/>
  <c r="H111" i="1"/>
  <c r="I112" i="1"/>
  <c r="J112" i="1" s="1"/>
  <c r="F112" i="1"/>
  <c r="G112" i="1" l="1"/>
  <c r="I113" i="1" s="1"/>
  <c r="J113" i="1" s="1"/>
  <c r="H112" i="1"/>
  <c r="F113" i="1"/>
  <c r="G113" i="1" l="1"/>
  <c r="I114" i="1" s="1"/>
  <c r="J114" i="1" s="1"/>
  <c r="H113" i="1"/>
  <c r="F114" i="1"/>
  <c r="H114" i="1" l="1"/>
  <c r="G114" i="1"/>
  <c r="I115" i="1" s="1"/>
  <c r="J115" i="1" s="1"/>
  <c r="F115" i="1" l="1"/>
  <c r="H115" i="1" l="1"/>
  <c r="G115" i="1"/>
  <c r="I116" i="1" s="1"/>
  <c r="J116" i="1" s="1"/>
  <c r="F116" i="1" l="1"/>
  <c r="G116" i="1" l="1"/>
  <c r="I117" i="1" s="1"/>
  <c r="J117" i="1" s="1"/>
  <c r="H116" i="1"/>
  <c r="F117" i="1"/>
  <c r="G117" i="1" l="1"/>
  <c r="H117" i="1"/>
  <c r="I118" i="1"/>
  <c r="J118" i="1" s="1"/>
  <c r="F118" i="1"/>
  <c r="G118" i="1" l="1"/>
  <c r="I119" i="1" s="1"/>
  <c r="J119" i="1" s="1"/>
  <c r="H118" i="1"/>
  <c r="F119" i="1"/>
  <c r="H119" i="1" l="1"/>
  <c r="G119" i="1"/>
  <c r="I120" i="1" s="1"/>
  <c r="J120" i="1" s="1"/>
  <c r="F120" i="1"/>
  <c r="H120" i="1" l="1"/>
  <c r="G120" i="1"/>
  <c r="I121" i="1" s="1"/>
  <c r="J121" i="1" s="1"/>
  <c r="F121" i="1" l="1"/>
  <c r="H121" i="1" l="1"/>
  <c r="G121" i="1"/>
  <c r="I122" i="1" s="1"/>
  <c r="J122" i="1" s="1"/>
  <c r="F122" i="1"/>
  <c r="G122" i="1" l="1"/>
  <c r="I123" i="1" s="1"/>
  <c r="J123" i="1" s="1"/>
  <c r="H122" i="1"/>
  <c r="F123" i="1"/>
  <c r="G123" i="1" l="1"/>
  <c r="I124" i="1" s="1"/>
  <c r="J124" i="1" s="1"/>
  <c r="H123" i="1"/>
  <c r="F124" i="1" l="1"/>
  <c r="G124" i="1" l="1"/>
  <c r="I125" i="1" s="1"/>
  <c r="J125" i="1" s="1"/>
  <c r="H124" i="1"/>
  <c r="F125" i="1"/>
  <c r="G125" i="1" l="1"/>
  <c r="I126" i="1" s="1"/>
  <c r="J126" i="1" s="1"/>
  <c r="H125" i="1"/>
  <c r="F126" i="1"/>
  <c r="G126" i="1" l="1"/>
  <c r="H126" i="1"/>
  <c r="I127" i="1"/>
  <c r="J127" i="1" s="1"/>
  <c r="F127" i="1"/>
  <c r="H127" i="1" l="1"/>
  <c r="G127" i="1"/>
  <c r="I128" i="1" s="1"/>
  <c r="J128" i="1" s="1"/>
  <c r="F128" i="1" l="1"/>
  <c r="G128" i="1" l="1"/>
  <c r="I129" i="1" s="1"/>
  <c r="J129" i="1" s="1"/>
  <c r="H128" i="1"/>
  <c r="F129" i="1" l="1"/>
  <c r="G129" i="1" l="1"/>
  <c r="I130" i="1" s="1"/>
  <c r="J130" i="1" s="1"/>
  <c r="H129" i="1"/>
  <c r="F130" i="1"/>
  <c r="G130" i="1" l="1"/>
  <c r="I131" i="1" s="1"/>
  <c r="J131" i="1" s="1"/>
  <c r="H130" i="1"/>
  <c r="F131" i="1" l="1"/>
  <c r="H131" i="1" l="1"/>
  <c r="G131" i="1"/>
  <c r="I132" i="1" s="1"/>
  <c r="J132" i="1" s="1"/>
  <c r="F132" i="1" l="1"/>
  <c r="H132" i="1" l="1"/>
  <c r="G132" i="1"/>
  <c r="I133" i="1"/>
  <c r="J133" i="1" s="1"/>
  <c r="F133" i="1"/>
  <c r="H133" i="1" l="1"/>
  <c r="G133" i="1"/>
  <c r="I134" i="1" s="1"/>
  <c r="J134" i="1" s="1"/>
  <c r="F134" i="1" l="1"/>
  <c r="G134" i="1" l="1"/>
  <c r="I135" i="1" s="1"/>
  <c r="J135" i="1" s="1"/>
  <c r="H134" i="1"/>
  <c r="F135" i="1" l="1"/>
  <c r="G135" i="1" l="1"/>
  <c r="H135" i="1"/>
  <c r="I136" i="1"/>
  <c r="J136" i="1" s="1"/>
  <c r="F136" i="1"/>
  <c r="G136" i="1" l="1"/>
  <c r="I137" i="1" s="1"/>
  <c r="J137" i="1" s="1"/>
  <c r="H136" i="1"/>
  <c r="F137" i="1"/>
  <c r="G137" i="1" l="1"/>
  <c r="I138" i="1" s="1"/>
  <c r="J138" i="1" s="1"/>
  <c r="H137" i="1"/>
  <c r="F138" i="1"/>
  <c r="H138" i="1" l="1"/>
  <c r="G138" i="1"/>
  <c r="I139" i="1" s="1"/>
  <c r="J139" i="1" s="1"/>
  <c r="F139" i="1" l="1"/>
  <c r="H139" i="1" l="1"/>
  <c r="G139" i="1"/>
  <c r="I140" i="1" s="1"/>
  <c r="J140" i="1" s="1"/>
  <c r="F140" i="1" l="1"/>
  <c r="G140" i="1"/>
  <c r="I141" i="1" s="1"/>
  <c r="J141" i="1" s="1"/>
  <c r="H140" i="1"/>
  <c r="F141" i="1"/>
  <c r="G141" i="1" l="1"/>
  <c r="H141" i="1"/>
  <c r="I142" i="1"/>
  <c r="J142" i="1" s="1"/>
  <c r="F142" i="1"/>
  <c r="G142" i="1" l="1"/>
  <c r="I143" i="1" s="1"/>
  <c r="J143" i="1" s="1"/>
  <c r="H142" i="1"/>
  <c r="F143" i="1"/>
  <c r="H143" i="1" l="1"/>
  <c r="G143" i="1"/>
  <c r="F144" i="1" s="1"/>
  <c r="H144" i="1" l="1"/>
  <c r="G144" i="1"/>
  <c r="I145" i="1"/>
  <c r="J145" i="1" s="1"/>
  <c r="F145" i="1"/>
  <c r="I144" i="1"/>
  <c r="J144" i="1" s="1"/>
  <c r="H145" i="1" l="1"/>
  <c r="G145" i="1"/>
  <c r="I146" i="1" s="1"/>
  <c r="J146" i="1" s="1"/>
  <c r="F146" i="1" l="1"/>
  <c r="G146" i="1" l="1"/>
  <c r="I147" i="1" s="1"/>
  <c r="J147" i="1" s="1"/>
  <c r="H146" i="1"/>
  <c r="F147" i="1" l="1"/>
  <c r="G147" i="1" l="1"/>
  <c r="I148" i="1" s="1"/>
  <c r="J148" i="1" s="1"/>
  <c r="H147" i="1"/>
  <c r="F148" i="1" l="1"/>
  <c r="G148" i="1" s="1"/>
  <c r="I149" i="1" s="1"/>
  <c r="J149" i="1" s="1"/>
  <c r="H148" i="1"/>
  <c r="F149" i="1" l="1"/>
  <c r="G149" i="1" s="1"/>
  <c r="I150" i="1" s="1"/>
  <c r="J150" i="1" s="1"/>
  <c r="F150" i="1" l="1"/>
  <c r="H150" i="1" s="1"/>
  <c r="H149" i="1"/>
  <c r="G150" i="1"/>
  <c r="I151" i="1" s="1"/>
  <c r="J151" i="1" s="1"/>
  <c r="F151" i="1" l="1"/>
  <c r="H151" i="1" l="1"/>
  <c r="G151" i="1"/>
  <c r="I152" i="1" s="1"/>
  <c r="J152" i="1" s="1"/>
  <c r="F152" i="1" l="1"/>
  <c r="F153" i="1" s="1"/>
  <c r="G152" i="1"/>
  <c r="I153" i="1" s="1"/>
  <c r="J153" i="1" s="1"/>
  <c r="H152" i="1"/>
  <c r="G153" i="1" l="1"/>
  <c r="H153" i="1"/>
  <c r="I154" i="1"/>
  <c r="J154" i="1" s="1"/>
  <c r="F154" i="1"/>
  <c r="G154" i="1" l="1"/>
  <c r="I155" i="1" s="1"/>
  <c r="J155" i="1" s="1"/>
  <c r="H154" i="1"/>
  <c r="F155" i="1"/>
  <c r="H155" i="1" l="1"/>
  <c r="G155" i="1"/>
  <c r="I156" i="1" s="1"/>
  <c r="J156" i="1" s="1"/>
  <c r="F156" i="1" l="1"/>
  <c r="H156" i="1" l="1"/>
  <c r="G156" i="1"/>
  <c r="I157" i="1" s="1"/>
  <c r="J157" i="1" s="1"/>
  <c r="F157" i="1" l="1"/>
  <c r="H157" i="1" l="1"/>
  <c r="G157" i="1"/>
  <c r="I158" i="1" s="1"/>
  <c r="J158" i="1" s="1"/>
  <c r="F158" i="1" l="1"/>
  <c r="G158" i="1" l="1"/>
  <c r="I159" i="1" s="1"/>
  <c r="J159" i="1" s="1"/>
  <c r="H158" i="1"/>
  <c r="F159" i="1"/>
  <c r="H159" i="1" l="1"/>
  <c r="G159" i="1"/>
  <c r="I160" i="1" s="1"/>
  <c r="J160" i="1" s="1"/>
  <c r="F160" i="1"/>
  <c r="H160" i="1" l="1"/>
  <c r="G160" i="1"/>
  <c r="I161" i="1" s="1"/>
  <c r="J161" i="1" s="1"/>
  <c r="F161" i="1" l="1"/>
  <c r="H161" i="1" l="1"/>
  <c r="G161" i="1"/>
  <c r="I162" i="1" s="1"/>
  <c r="J162" i="1" s="1"/>
  <c r="F162" i="1" l="1"/>
  <c r="G162" i="1"/>
  <c r="I163" i="1" s="1"/>
  <c r="J163" i="1" s="1"/>
  <c r="H162" i="1"/>
  <c r="F163" i="1"/>
  <c r="H163" i="1" l="1"/>
  <c r="G163" i="1"/>
  <c r="I164" i="1" s="1"/>
  <c r="J164" i="1" s="1"/>
  <c r="F164" i="1" l="1"/>
  <c r="G164" i="1" s="1"/>
  <c r="H164" i="1"/>
  <c r="I165" i="1" l="1"/>
  <c r="J165" i="1" s="1"/>
  <c r="F165" i="1"/>
  <c r="G165" i="1" s="1"/>
  <c r="F166" i="1" s="1"/>
  <c r="I166" i="1" l="1"/>
  <c r="J166" i="1" s="1"/>
  <c r="H165" i="1"/>
  <c r="G166" i="1"/>
  <c r="I167" i="1" s="1"/>
  <c r="J167" i="1" s="1"/>
  <c r="H166" i="1"/>
  <c r="F167" i="1"/>
  <c r="H167" i="1" l="1"/>
  <c r="G167" i="1"/>
  <c r="I168" i="1" s="1"/>
  <c r="J168" i="1" s="1"/>
  <c r="M6" i="1" s="1"/>
  <c r="F168" i="1" l="1"/>
  <c r="H168" i="1"/>
  <c r="G168" i="1"/>
  <c r="I169" i="1" s="1"/>
  <c r="J169" i="1" s="1"/>
  <c r="F169" i="1" l="1"/>
  <c r="H169" i="1" l="1"/>
  <c r="G169" i="1"/>
  <c r="I171" i="1" s="1"/>
  <c r="M171" i="1" s="1"/>
  <c r="I181" i="1" l="1"/>
  <c r="M181" i="1" s="1"/>
  <c r="I178" i="1"/>
  <c r="M178" i="1" s="1"/>
  <c r="I173" i="1"/>
  <c r="M173" i="1" s="1"/>
  <c r="I172" i="1"/>
  <c r="M172" i="1" s="1"/>
  <c r="I174" i="1"/>
  <c r="M174" i="1" s="1"/>
  <c r="I177" i="1"/>
  <c r="M177" i="1" s="1"/>
  <c r="I180" i="1"/>
  <c r="M180" i="1" s="1"/>
  <c r="I176" i="1"/>
  <c r="M176" i="1" s="1"/>
  <c r="I179" i="1"/>
  <c r="M179" i="1" s="1"/>
  <c r="I175" i="1"/>
  <c r="M175" i="1" s="1"/>
  <c r="I170" i="1"/>
  <c r="M17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B9AEFB-401B-4B4D-8E0B-14F55A74C3E6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<sst xmlns="http://schemas.openxmlformats.org/spreadsheetml/2006/main" count="632" uniqueCount="87">
  <si>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</si>
  <si>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</si>
  <si>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</si>
  <si>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</si>
  <si>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</si>
  <si>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</si>
  <si>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</si>
  <si>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</si>
  <si>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</si>
  <si>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</si>
  <si>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</si>
  <si>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</si>
  <si>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</si>
  <si>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2005</t>
  </si>
  <si>
    <t>33324</t>
  </si>
  <si>
    <t>2006</t>
  </si>
  <si>
    <t>39539</t>
  </si>
  <si>
    <t>2007</t>
  </si>
  <si>
    <t>38831</t>
  </si>
  <si>
    <t>2008</t>
  </si>
  <si>
    <t>25275</t>
  </si>
  <si>
    <t>2009</t>
  </si>
  <si>
    <t>34946</t>
  </si>
  <si>
    <t>2010</t>
  </si>
  <si>
    <t>31223</t>
  </si>
  <si>
    <t>2011</t>
  </si>
  <si>
    <t>33506</t>
  </si>
  <si>
    <t>2012</t>
  </si>
  <si>
    <t>31407</t>
  </si>
  <si>
    <t>2013</t>
  </si>
  <si>
    <t>29964</t>
  </si>
  <si>
    <t>2014</t>
  </si>
  <si>
    <t>31618</t>
  </si>
  <si>
    <t>2015</t>
  </si>
  <si>
    <t>37299</t>
  </si>
  <si>
    <t>2016</t>
  </si>
  <si>
    <t>33412</t>
  </si>
  <si>
    <t>2017</t>
  </si>
  <si>
    <t>43331</t>
  </si>
  <si>
    <t>2018</t>
  </si>
  <si>
    <t>29093</t>
  </si>
  <si>
    <t>2019</t>
  </si>
  <si>
    <t>26309</t>
  </si>
  <si>
    <t>2020</t>
  </si>
  <si>
    <t>30364</t>
  </si>
  <si>
    <t>2021</t>
  </si>
  <si>
    <t>20074</t>
  </si>
  <si>
    <t>2022</t>
  </si>
  <si>
    <t>25906</t>
  </si>
  <si>
    <t>2023</t>
  </si>
  <si>
    <t>-</t>
  </si>
  <si>
    <t>Period</t>
  </si>
  <si>
    <t>Month</t>
  </si>
  <si>
    <t>Units</t>
  </si>
  <si>
    <t>Model</t>
  </si>
  <si>
    <t>XV30</t>
  </si>
  <si>
    <t>XV40</t>
  </si>
  <si>
    <t>XV50</t>
  </si>
  <si>
    <t>Level</t>
  </si>
  <si>
    <t>Trend</t>
  </si>
  <si>
    <t>Forecast</t>
  </si>
  <si>
    <t>Error</t>
  </si>
  <si>
    <t>Constants</t>
  </si>
  <si>
    <t>RMSE</t>
  </si>
  <si>
    <t>M</t>
  </si>
  <si>
    <t>K</t>
  </si>
  <si>
    <t>Alpha: α</t>
  </si>
  <si>
    <t>Beta: β</t>
  </si>
  <si>
    <t>Gamma: γ</t>
  </si>
  <si>
    <t>Actuals</t>
  </si>
  <si>
    <r>
      <t xml:space="preserve">Data Sourced From: </t>
    </r>
    <r>
      <rPr>
        <b/>
        <sz val="11"/>
        <color rgb="FF0070C0"/>
        <rFont val="Calibri"/>
        <family val="2"/>
        <scheme val="minor"/>
      </rPr>
      <t>https://carfigures.com/us-market-brand/toyota/camry</t>
    </r>
  </si>
  <si>
    <t>Seasonality</t>
  </si>
  <si>
    <t>Initial Level</t>
  </si>
  <si>
    <t>F13</t>
  </si>
  <si>
    <t>H2:H13</t>
  </si>
  <si>
    <t>G13</t>
  </si>
  <si>
    <t>Initial Values</t>
  </si>
  <si>
    <t>Seasonal Factor Formula:</t>
  </si>
  <si>
    <t>H15</t>
  </si>
  <si>
    <t>Trend Formula:</t>
  </si>
  <si>
    <t>G15</t>
  </si>
  <si>
    <t>F15</t>
  </si>
  <si>
    <t>Level Formula:</t>
  </si>
  <si>
    <t>Forecast:</t>
  </si>
  <si>
    <t>I15</t>
  </si>
  <si>
    <t>Formulas</t>
  </si>
  <si>
    <r>
      <t xml:space="preserve">Use </t>
    </r>
    <r>
      <rPr>
        <b/>
        <i/>
        <sz val="11"/>
        <color theme="1"/>
        <rFont val="Calibri"/>
        <family val="2"/>
        <scheme val="minor"/>
      </rPr>
      <t>Solver</t>
    </r>
    <r>
      <rPr>
        <b/>
        <sz val="11"/>
        <color theme="1"/>
        <rFont val="Calibri"/>
        <family val="2"/>
        <scheme val="minor"/>
      </rPr>
      <t xml:space="preserve"> to optimize α, β, and γ. Initialize at .1. Your objective is to minimize the RMSE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</si>
</sst>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Fill="1"/>
    <xf numFmtId="0" fontId="2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2" fillId="0" borderId="6" xfId="0" applyFont="1" applyBorder="1"/>
    <xf numFmtId="164" fontId="0" fillId="0" borderId="0" xfId="1" applyNumberFormat="1" applyFont="1" applyBorder="1"/>
    <xf numFmtId="0" fontId="2" fillId="0" borderId="8" xfId="0" applyFont="1" applyBorder="1"/>
    <xf numFmtId="0" fontId="2" fillId="0" borderId="10" xfId="0" applyFont="1" applyBorder="1"/>
    <xf numFmtId="43" fontId="0" fillId="0" borderId="7" xfId="0" applyNumberFormat="1" applyBorder="1"/>
    <xf numFmtId="43" fontId="0" fillId="0" borderId="0" xfId="0" applyNumberFormat="1"/>
    <xf numFmtId="43" fontId="0" fillId="0" borderId="8" xfId="0" applyNumberFormat="1" applyBorder="1"/>
    <xf numFmtId="0" fontId="0" fillId="0" borderId="6" xfId="0" applyBorder="1"/>
    <xf numFmtId="0" fontId="2" fillId="0" borderId="1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164" fontId="0" fillId="4" borderId="0" xfId="1" applyNumberFormat="1" applyFont="1" applyFill="1" applyBorder="1"/>
    <xf numFmtId="0" fontId="0" fillId="4" borderId="8" xfId="0" applyFill="1" applyBorder="1"/>
    <xf numFmtId="43" fontId="0" fillId="4" borderId="7" xfId="0" applyNumberFormat="1" applyFill="1" applyBorder="1"/>
    <xf numFmtId="43" fontId="0" fillId="4" borderId="0" xfId="0" applyNumberFormat="1" applyFill="1"/>
    <xf numFmtId="43" fontId="0" fillId="4" borderId="8" xfId="0" applyNumberForma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43" fontId="0" fillId="4" borderId="9" xfId="0" applyNumberFormat="1" applyFill="1" applyBorder="1"/>
    <xf numFmtId="43" fontId="0" fillId="4" borderId="1" xfId="0" applyNumberFormat="1" applyFill="1" applyBorder="1"/>
    <xf numFmtId="43" fontId="0" fillId="4" borderId="10" xfId="0" applyNumberFormat="1" applyFill="1" applyBorder="1"/>
    <xf numFmtId="0" fontId="0" fillId="4" borderId="5" xfId="0" applyFill="1" applyBorder="1"/>
    <xf numFmtId="0" fontId="0" fillId="4" borderId="3" xfId="0" applyFill="1" applyBorder="1"/>
    <xf numFmtId="164" fontId="0" fillId="4" borderId="3" xfId="1" applyNumberFormat="1" applyFont="1" applyFill="1" applyBorder="1"/>
    <xf numFmtId="0" fontId="0" fillId="4" borderId="6" xfId="0" applyFill="1" applyBorder="1"/>
    <xf numFmtId="0" fontId="2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1" applyNumberFormat="1" applyFont="1" applyFill="1" applyBorder="1"/>
    <xf numFmtId="164" fontId="0" fillId="0" borderId="11" xfId="1" applyNumberFormat="1" applyFont="1" applyFill="1" applyBorder="1"/>
    <xf numFmtId="43" fontId="0" fillId="0" borderId="1" xfId="0" applyNumberFormat="1" applyBorder="1"/>
    <xf numFmtId="164" fontId="0" fillId="0" borderId="10" xfId="1" applyNumberFormat="1" applyFont="1" applyFill="1" applyBorder="1"/>
    <xf numFmtId="164" fontId="0" fillId="0" borderId="12" xfId="1" applyNumberFormat="1" applyFont="1" applyFill="1" applyBorder="1"/>
    <xf numFmtId="2" fontId="2" fillId="3" borderId="10" xfId="0" applyNumberFormat="1" applyFont="1" applyFill="1" applyBorder="1"/>
    <xf numFmtId="0" fontId="0" fillId="5" borderId="11" xfId="0" applyFill="1" applyBorder="1"/>
    <xf numFmtId="0" fontId="0" fillId="5" borderId="15" xfId="0" applyFill="1" applyBorder="1"/>
    <xf numFmtId="0" fontId="0" fillId="5" borderId="2" xfId="0" applyFill="1" applyBorder="1"/>
    <xf numFmtId="164" fontId="0" fillId="5" borderId="2" xfId="1" applyNumberFormat="1" applyFont="1" applyFill="1" applyBorder="1"/>
    <xf numFmtId="43" fontId="0" fillId="5" borderId="2" xfId="0" applyNumberFormat="1" applyFill="1" applyBorder="1"/>
    <xf numFmtId="0" fontId="0" fillId="5" borderId="14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3" fontId="0" fillId="5" borderId="15" xfId="0" applyNumberFormat="1" applyFill="1" applyBorder="1"/>
    <xf numFmtId="43" fontId="0" fillId="5" borderId="11" xfId="0" applyNumberFormat="1" applyFill="1" applyBorder="1"/>
    <xf numFmtId="43" fontId="0" fillId="5" borderId="12" xfId="0" applyNumberFormat="1" applyFill="1" applyBorder="1"/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6" xfId="0" applyFill="1" applyBorder="1"/>
    <xf numFmtId="43" fontId="0" fillId="5" borderId="16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8" xfId="0" applyFont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164" fontId="2" fillId="6" borderId="2" xfId="1" applyNumberFormat="1" applyFont="1" applyFill="1" applyBorder="1"/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14" xfId="0" applyFont="1" applyFill="1" applyBorder="1"/>
    <xf numFmtId="0" fontId="4" fillId="0" borderId="4" xfId="0" applyFont="1" applyBorder="1" applyAlignment="1">
      <alignment horizontal="center"/>
    </xf>
    <xf numFmtId="164" fontId="2" fillId="0" borderId="4" xfId="1" applyNumberFormat="1" applyFont="1" applyFill="1" applyBorder="1"/>
    <xf numFmtId="0" fontId="0" fillId="0" borderId="4" xfId="0" applyBorder="1" applyAlignment="1">
      <alignment horizontal="center"/>
    </xf>
    <xf numFmtId="164" fontId="0" fillId="0" borderId="4" xfId="1" applyNumberFormat="1" applyFont="1" applyFill="1" applyBorder="1"/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Forecasted</a:t>
            </a:r>
            <a:r>
              <a:rPr lang="en-US" baseline="0"/>
              <a:t> Vs. Actual Camry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Model!$D$1</c:f>
              <c:strCache>
                <c:ptCount val="1"/>
                <c:pt idx="0">
                  <c:v> Units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76263365309423E-2"/>
                  <c:y val="-0.474198274827380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-34.09x + 35919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0.0683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Model!$D$2:$D$181</c:f>
              <c:numCache>
                <c:formatCode>_(* #,##0_);_(* \(#,##0\);_(* "-"??_);_(@_)</c:formatCode>
                <c:ptCount val="180"/>
                <c:pt idx="0">
                  <c:v>28367</c:v>
                </c:pt>
                <c:pt idx="1">
                  <c:v>31874</c:v>
                </c:pt>
                <c:pt idx="2">
                  <c:v>38263</c:v>
                </c:pt>
                <c:pt idx="3">
                  <c:v>40435</c:v>
                </c:pt>
                <c:pt idx="4">
                  <c:v>39951</c:v>
                </c:pt>
                <c:pt idx="5">
                  <c:v>37717</c:v>
                </c:pt>
                <c:pt idx="6">
                  <c:v>43004</c:v>
                </c:pt>
                <c:pt idx="7">
                  <c:v>39896</c:v>
                </c:pt>
                <c:pt idx="8">
                  <c:v>36842</c:v>
                </c:pt>
                <c:pt idx="9">
                  <c:v>32323</c:v>
                </c:pt>
                <c:pt idx="10">
                  <c:v>29707</c:v>
                </c:pt>
                <c:pt idx="11">
                  <c:v>33324</c:v>
                </c:pt>
                <c:pt idx="12">
                  <c:v>27440</c:v>
                </c:pt>
                <c:pt idx="13">
                  <c:v>27354</c:v>
                </c:pt>
                <c:pt idx="14">
                  <c:v>38981</c:v>
                </c:pt>
                <c:pt idx="15">
                  <c:v>40203</c:v>
                </c:pt>
                <c:pt idx="16">
                  <c:v>43112</c:v>
                </c:pt>
                <c:pt idx="17">
                  <c:v>41427</c:v>
                </c:pt>
                <c:pt idx="18">
                  <c:v>41712</c:v>
                </c:pt>
                <c:pt idx="19">
                  <c:v>42227</c:v>
                </c:pt>
                <c:pt idx="20">
                  <c:v>38269</c:v>
                </c:pt>
                <c:pt idx="21">
                  <c:v>33992</c:v>
                </c:pt>
                <c:pt idx="22">
                  <c:v>34189</c:v>
                </c:pt>
                <c:pt idx="23">
                  <c:v>39539</c:v>
                </c:pt>
                <c:pt idx="24">
                  <c:v>31461</c:v>
                </c:pt>
                <c:pt idx="25">
                  <c:v>32148</c:v>
                </c:pt>
                <c:pt idx="26">
                  <c:v>42254</c:v>
                </c:pt>
                <c:pt idx="27">
                  <c:v>37911</c:v>
                </c:pt>
                <c:pt idx="28">
                  <c:v>50126</c:v>
                </c:pt>
                <c:pt idx="29">
                  <c:v>46630</c:v>
                </c:pt>
                <c:pt idx="30">
                  <c:v>41514</c:v>
                </c:pt>
                <c:pt idx="31">
                  <c:v>42658</c:v>
                </c:pt>
                <c:pt idx="32">
                  <c:v>40438</c:v>
                </c:pt>
                <c:pt idx="33">
                  <c:v>33728</c:v>
                </c:pt>
                <c:pt idx="34">
                  <c:v>35109</c:v>
                </c:pt>
                <c:pt idx="35">
                  <c:v>38831</c:v>
                </c:pt>
                <c:pt idx="36">
                  <c:v>31601</c:v>
                </c:pt>
                <c:pt idx="37">
                  <c:v>34914</c:v>
                </c:pt>
                <c:pt idx="38">
                  <c:v>40487</c:v>
                </c:pt>
                <c:pt idx="39">
                  <c:v>40016</c:v>
                </c:pt>
                <c:pt idx="40">
                  <c:v>51291</c:v>
                </c:pt>
                <c:pt idx="41">
                  <c:v>41572</c:v>
                </c:pt>
                <c:pt idx="42">
                  <c:v>42131</c:v>
                </c:pt>
                <c:pt idx="43">
                  <c:v>44064</c:v>
                </c:pt>
                <c:pt idx="44">
                  <c:v>29486</c:v>
                </c:pt>
                <c:pt idx="45">
                  <c:v>30556</c:v>
                </c:pt>
                <c:pt idx="46">
                  <c:v>25224</c:v>
                </c:pt>
                <c:pt idx="47">
                  <c:v>25275</c:v>
                </c:pt>
                <c:pt idx="48">
                  <c:v>20782</c:v>
                </c:pt>
                <c:pt idx="49">
                  <c:v>20634</c:v>
                </c:pt>
                <c:pt idx="50">
                  <c:v>25783</c:v>
                </c:pt>
                <c:pt idx="51">
                  <c:v>25324</c:v>
                </c:pt>
                <c:pt idx="52">
                  <c:v>31325</c:v>
                </c:pt>
                <c:pt idx="53">
                  <c:v>26394</c:v>
                </c:pt>
                <c:pt idx="54">
                  <c:v>33974</c:v>
                </c:pt>
                <c:pt idx="55">
                  <c:v>54396</c:v>
                </c:pt>
                <c:pt idx="56">
                  <c:v>25745</c:v>
                </c:pt>
                <c:pt idx="57">
                  <c:v>30136</c:v>
                </c:pt>
                <c:pt idx="58">
                  <c:v>27385</c:v>
                </c:pt>
                <c:pt idx="59">
                  <c:v>34946</c:v>
                </c:pt>
                <c:pt idx="60">
                  <c:v>15792</c:v>
                </c:pt>
                <c:pt idx="61">
                  <c:v>16552</c:v>
                </c:pt>
                <c:pt idx="62">
                  <c:v>36251</c:v>
                </c:pt>
                <c:pt idx="63">
                  <c:v>27914</c:v>
                </c:pt>
                <c:pt idx="64">
                  <c:v>29295</c:v>
                </c:pt>
                <c:pt idx="65">
                  <c:v>28435</c:v>
                </c:pt>
                <c:pt idx="66">
                  <c:v>35058</c:v>
                </c:pt>
                <c:pt idx="67">
                  <c:v>30764</c:v>
                </c:pt>
                <c:pt idx="68">
                  <c:v>30769</c:v>
                </c:pt>
                <c:pt idx="69">
                  <c:v>25014</c:v>
                </c:pt>
                <c:pt idx="70">
                  <c:v>20737</c:v>
                </c:pt>
                <c:pt idx="71">
                  <c:v>31223</c:v>
                </c:pt>
                <c:pt idx="72">
                  <c:v>18145</c:v>
                </c:pt>
                <c:pt idx="73">
                  <c:v>27212</c:v>
                </c:pt>
                <c:pt idx="74">
                  <c:v>31464</c:v>
                </c:pt>
                <c:pt idx="75">
                  <c:v>30443</c:v>
                </c:pt>
                <c:pt idx="76">
                  <c:v>18830</c:v>
                </c:pt>
                <c:pt idx="77">
                  <c:v>21375</c:v>
                </c:pt>
                <c:pt idx="78">
                  <c:v>27016</c:v>
                </c:pt>
                <c:pt idx="79">
                  <c:v>30164</c:v>
                </c:pt>
                <c:pt idx="80">
                  <c:v>24851</c:v>
                </c:pt>
                <c:pt idx="81">
                  <c:v>22043</c:v>
                </c:pt>
                <c:pt idx="82">
                  <c:v>23440</c:v>
                </c:pt>
                <c:pt idx="83">
                  <c:v>33506</c:v>
                </c:pt>
                <c:pt idx="84">
                  <c:v>28295</c:v>
                </c:pt>
                <c:pt idx="85">
                  <c:v>34543</c:v>
                </c:pt>
                <c:pt idx="86">
                  <c:v>42567</c:v>
                </c:pt>
                <c:pt idx="87">
                  <c:v>36820</c:v>
                </c:pt>
                <c:pt idx="88">
                  <c:v>39571</c:v>
                </c:pt>
                <c:pt idx="89">
                  <c:v>32107</c:v>
                </c:pt>
                <c:pt idx="90">
                  <c:v>29913</c:v>
                </c:pt>
                <c:pt idx="91">
                  <c:v>36720</c:v>
                </c:pt>
                <c:pt idx="92">
                  <c:v>34252</c:v>
                </c:pt>
                <c:pt idx="93">
                  <c:v>29926</c:v>
                </c:pt>
                <c:pt idx="94">
                  <c:v>28765</c:v>
                </c:pt>
                <c:pt idx="95">
                  <c:v>31407</c:v>
                </c:pt>
                <c:pt idx="96">
                  <c:v>31897</c:v>
                </c:pt>
                <c:pt idx="97">
                  <c:v>31270</c:v>
                </c:pt>
                <c:pt idx="98">
                  <c:v>37663</c:v>
                </c:pt>
                <c:pt idx="99">
                  <c:v>31710</c:v>
                </c:pt>
                <c:pt idx="100">
                  <c:v>39216</c:v>
                </c:pt>
                <c:pt idx="101">
                  <c:v>35870</c:v>
                </c:pt>
                <c:pt idx="102">
                  <c:v>34780</c:v>
                </c:pt>
                <c:pt idx="103">
                  <c:v>44713</c:v>
                </c:pt>
                <c:pt idx="104">
                  <c:v>31871</c:v>
                </c:pt>
                <c:pt idx="105">
                  <c:v>29144</c:v>
                </c:pt>
                <c:pt idx="106">
                  <c:v>30386</c:v>
                </c:pt>
                <c:pt idx="107">
                  <c:v>29964</c:v>
                </c:pt>
                <c:pt idx="108">
                  <c:v>23332</c:v>
                </c:pt>
                <c:pt idx="109">
                  <c:v>28998</c:v>
                </c:pt>
                <c:pt idx="110">
                  <c:v>41953</c:v>
                </c:pt>
                <c:pt idx="111">
                  <c:v>38009</c:v>
                </c:pt>
                <c:pt idx="112">
                  <c:v>49584</c:v>
                </c:pt>
                <c:pt idx="113">
                  <c:v>40664</c:v>
                </c:pt>
                <c:pt idx="114">
                  <c:v>39888</c:v>
                </c:pt>
                <c:pt idx="115">
                  <c:v>44043</c:v>
                </c:pt>
                <c:pt idx="116">
                  <c:v>28507</c:v>
                </c:pt>
                <c:pt idx="117">
                  <c:v>33164</c:v>
                </c:pt>
                <c:pt idx="118">
                  <c:v>28846</c:v>
                </c:pt>
                <c:pt idx="119">
                  <c:v>31618</c:v>
                </c:pt>
                <c:pt idx="120">
                  <c:v>26763</c:v>
                </c:pt>
                <c:pt idx="121">
                  <c:v>32942</c:v>
                </c:pt>
                <c:pt idx="122">
                  <c:v>40800</c:v>
                </c:pt>
                <c:pt idx="123">
                  <c:v>34066</c:v>
                </c:pt>
                <c:pt idx="124">
                  <c:v>43837</c:v>
                </c:pt>
                <c:pt idx="125">
                  <c:v>37408</c:v>
                </c:pt>
                <c:pt idx="126">
                  <c:v>38435</c:v>
                </c:pt>
                <c:pt idx="127">
                  <c:v>37592</c:v>
                </c:pt>
                <c:pt idx="128">
                  <c:v>34487</c:v>
                </c:pt>
                <c:pt idx="129">
                  <c:v>34781</c:v>
                </c:pt>
                <c:pt idx="130">
                  <c:v>30945</c:v>
                </c:pt>
                <c:pt idx="131">
                  <c:v>37299</c:v>
                </c:pt>
                <c:pt idx="132">
                  <c:v>26848</c:v>
                </c:pt>
                <c:pt idx="133">
                  <c:v>32405</c:v>
                </c:pt>
                <c:pt idx="134">
                  <c:v>36991</c:v>
                </c:pt>
                <c:pt idx="135">
                  <c:v>34039</c:v>
                </c:pt>
                <c:pt idx="136">
                  <c:v>36916</c:v>
                </c:pt>
                <c:pt idx="137">
                  <c:v>32561</c:v>
                </c:pt>
                <c:pt idx="138">
                  <c:v>34122</c:v>
                </c:pt>
                <c:pt idx="139">
                  <c:v>32864</c:v>
                </c:pt>
                <c:pt idx="140">
                  <c:v>30707</c:v>
                </c:pt>
                <c:pt idx="141">
                  <c:v>29562</c:v>
                </c:pt>
                <c:pt idx="142">
                  <c:v>28189</c:v>
                </c:pt>
                <c:pt idx="143">
                  <c:v>33412</c:v>
                </c:pt>
                <c:pt idx="144">
                  <c:v>20313</c:v>
                </c:pt>
                <c:pt idx="145">
                  <c:v>27498</c:v>
                </c:pt>
                <c:pt idx="146">
                  <c:v>35648</c:v>
                </c:pt>
                <c:pt idx="147">
                  <c:v>31428</c:v>
                </c:pt>
                <c:pt idx="148">
                  <c:v>32547</c:v>
                </c:pt>
                <c:pt idx="149">
                  <c:v>29463</c:v>
                </c:pt>
                <c:pt idx="150">
                  <c:v>33827</c:v>
                </c:pt>
                <c:pt idx="151">
                  <c:v>37051</c:v>
                </c:pt>
                <c:pt idx="152">
                  <c:v>34732</c:v>
                </c:pt>
                <c:pt idx="153">
                  <c:v>26252</c:v>
                </c:pt>
                <c:pt idx="154">
                  <c:v>34991</c:v>
                </c:pt>
                <c:pt idx="155">
                  <c:v>43331</c:v>
                </c:pt>
                <c:pt idx="156">
                  <c:v>24638</c:v>
                </c:pt>
                <c:pt idx="157">
                  <c:v>30865</c:v>
                </c:pt>
                <c:pt idx="158">
                  <c:v>35264</c:v>
                </c:pt>
                <c:pt idx="159">
                  <c:v>29848</c:v>
                </c:pt>
                <c:pt idx="160">
                  <c:v>29965</c:v>
                </c:pt>
                <c:pt idx="161">
                  <c:v>28215</c:v>
                </c:pt>
                <c:pt idx="162">
                  <c:v>26311</c:v>
                </c:pt>
                <c:pt idx="163">
                  <c:v>30141</c:v>
                </c:pt>
                <c:pt idx="164">
                  <c:v>27640</c:v>
                </c:pt>
                <c:pt idx="165">
                  <c:v>26914</c:v>
                </c:pt>
                <c:pt idx="166">
                  <c:v>24545</c:v>
                </c:pt>
                <c:pt idx="167">
                  <c:v>29093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0D8-B25E-5393AB4D98C4}"/>
            </c:ext>
          </c:extLst>
        </c:ser>
        <c:ser>
          <c:idx val="1"/>
          <c:order val="1"/>
          <c:tx>
            <c:strRef>
              <c:f>Model!$I$1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Model!$I$2:$I$181</c:f>
              <c:numCache>
                <c:formatCode>General</c:formatCode>
                <c:ptCount val="180"/>
                <c:pt idx="13" formatCode="_(* #,##0.00_);_(* \(#,##0.00\);_(* &quot;-&quot;??_);_(@_)">
                  <c:v>29790.790778016708</c:v>
                </c:pt>
                <c:pt idx="14" formatCode="_(* #,##0.00_);_(* \(#,##0.00\);_(* &quot;-&quot;??_);_(@_)">
                  <c:v>33027.698051012296</c:v>
                </c:pt>
                <c:pt idx="15" formatCode="_(* #,##0.00_);_(* \(#,##0.00\);_(* &quot;-&quot;??_);_(@_)">
                  <c:v>36734.784201643306</c:v>
                </c:pt>
                <c:pt idx="16" formatCode="_(* #,##0.00_);_(* \(#,##0.00\);_(* &quot;-&quot;??_);_(@_)">
                  <c:v>36767.208375374008</c:v>
                </c:pt>
                <c:pt idx="17" formatCode="_(* #,##0.00_);_(* \(#,##0.00\);_(* &quot;-&quot;??_);_(@_)">
                  <c:v>36594.732102916671</c:v>
                </c:pt>
                <c:pt idx="18" formatCode="_(* #,##0.00_);_(* \(#,##0.00\);_(* &quot;-&quot;??_);_(@_)">
                  <c:v>43286.734828770634</c:v>
                </c:pt>
                <c:pt idx="19" formatCode="_(* #,##0.00_);_(* \(#,##0.00\);_(* &quot;-&quot;??_);_(@_)">
                  <c:v>38336.442187374996</c:v>
                </c:pt>
                <c:pt idx="20" formatCode="_(* #,##0.00_);_(* \(#,##0.00\);_(* &quot;-&quot;??_);_(@_)">
                  <c:v>36209.995597155546</c:v>
                </c:pt>
                <c:pt idx="21" formatCode="_(* #,##0.00_);_(* \(#,##0.00\);_(* &quot;-&quot;??_);_(@_)">
                  <c:v>31833.866851661649</c:v>
                </c:pt>
                <c:pt idx="22" formatCode="_(* #,##0.00_);_(* \(#,##0.00\);_(* &quot;-&quot;??_);_(@_)">
                  <c:v>29502.050726388999</c:v>
                </c:pt>
                <c:pt idx="23" formatCode="_(* #,##0.00_);_(* \(#,##0.00\);_(* &quot;-&quot;??_);_(@_)">
                  <c:v>34934.640038495745</c:v>
                </c:pt>
                <c:pt idx="24" formatCode="_(* #,##0.00_);_(* \(#,##0.00\);_(* &quot;-&quot;??_);_(@_)">
                  <c:v>31078.073875660168</c:v>
                </c:pt>
                <c:pt idx="25" formatCode="_(* #,##0.00_);_(* \(#,##0.00\);_(* &quot;-&quot;??_);_(@_)">
                  <c:v>34136.351624428229</c:v>
                </c:pt>
                <c:pt idx="26" formatCode="_(* #,##0.00_);_(* \(#,##0.00\);_(* &quot;-&quot;??_);_(@_)">
                  <c:v>40073.832412869575</c:v>
                </c:pt>
                <c:pt idx="27" formatCode="_(* #,##0.00_);_(* \(#,##0.00\);_(* &quot;-&quot;??_);_(@_)">
                  <c:v>42269.492675089823</c:v>
                </c:pt>
                <c:pt idx="28" formatCode="_(* #,##0.00_);_(* \(#,##0.00\);_(* &quot;-&quot;??_);_(@_)">
                  <c:v>39022.79604099549</c:v>
                </c:pt>
                <c:pt idx="29" formatCode="_(* #,##0.00_);_(* \(#,##0.00\);_(* &quot;-&quot;??_);_(@_)">
                  <c:v>41140.646991783549</c:v>
                </c:pt>
                <c:pt idx="30" formatCode="_(* #,##0.00_);_(* \(#,##0.00\);_(* &quot;-&quot;??_);_(@_)">
                  <c:v>48380.920783362111</c:v>
                </c:pt>
                <c:pt idx="31" formatCode="_(* #,##0.00_);_(* \(#,##0.00\);_(* &quot;-&quot;??_);_(@_)">
                  <c:v>41581.190316620705</c:v>
                </c:pt>
                <c:pt idx="32" formatCode="_(* #,##0.00_);_(* \(#,##0.00\);_(* &quot;-&quot;??_);_(@_)">
                  <c:v>38012.624702420391</c:v>
                </c:pt>
                <c:pt idx="33" formatCode="_(* #,##0.00_);_(* \(#,##0.00\);_(* &quot;-&quot;??_);_(@_)">
                  <c:v>33853.843862921814</c:v>
                </c:pt>
                <c:pt idx="34" formatCode="_(* #,##0.00_);_(* \(#,##0.00\);_(* &quot;-&quot;??_);_(@_)">
                  <c:v>30790.459392749577</c:v>
                </c:pt>
                <c:pt idx="35" formatCode="_(* #,##0.00_);_(* \(#,##0.00\);_(* &quot;-&quot;??_);_(@_)">
                  <c:v>36288.98511779627</c:v>
                </c:pt>
                <c:pt idx="36" formatCode="_(* #,##0.00_);_(* \(#,##0.00\);_(* &quot;-&quot;??_);_(@_)">
                  <c:v>31131.438455206327</c:v>
                </c:pt>
                <c:pt idx="37" formatCode="_(* #,##0.00_);_(* \(#,##0.00\);_(* &quot;-&quot;??_);_(@_)">
                  <c:v>34147.560036323506</c:v>
                </c:pt>
                <c:pt idx="38" formatCode="_(* #,##0.00_);_(* \(#,##0.00\);_(* &quot;-&quot;??_);_(@_)">
                  <c:v>42575.10706245686</c:v>
                </c:pt>
                <c:pt idx="39" formatCode="_(* #,##0.00_);_(* \(#,##0.00\);_(* &quot;-&quot;??_);_(@_)">
                  <c:v>42127.816823152942</c:v>
                </c:pt>
                <c:pt idx="40" formatCode="_(* #,##0.00_);_(* \(#,##0.00\);_(* &quot;-&quot;??_);_(@_)">
                  <c:v>41876.056543791019</c:v>
                </c:pt>
                <c:pt idx="41" formatCode="_(* #,##0.00_);_(* \(#,##0.00\);_(* &quot;-&quot;??_);_(@_)">
                  <c:v>42653.511996806963</c:v>
                </c:pt>
                <c:pt idx="42" formatCode="_(* #,##0.00_);_(* \(#,##0.00\);_(* &quot;-&quot;??_);_(@_)">
                  <c:v>45147.761279764833</c:v>
                </c:pt>
                <c:pt idx="43" formatCode="_(* #,##0.00_);_(* \(#,##0.00\);_(* &quot;-&quot;??_);_(@_)">
                  <c:v>41345.080188670509</c:v>
                </c:pt>
                <c:pt idx="44" formatCode="_(* #,##0.00_);_(* \(#,##0.00\);_(* &quot;-&quot;??_);_(@_)">
                  <c:v>38884.946500567952</c:v>
                </c:pt>
                <c:pt idx="45" formatCode="_(* #,##0.00_);_(* \(#,##0.00\);_(* &quot;-&quot;??_);_(@_)">
                  <c:v>29297.547721148589</c:v>
                </c:pt>
                <c:pt idx="46" formatCode="_(* #,##0.00_);_(* \(#,##0.00\);_(* &quot;-&quot;??_);_(@_)">
                  <c:v>27660.989625575534</c:v>
                </c:pt>
                <c:pt idx="47" formatCode="_(* #,##0.00_);_(* \(#,##0.00\);_(* &quot;-&quot;??_);_(@_)">
                  <c:v>28797.944977898911</c:v>
                </c:pt>
                <c:pt idx="48" formatCode="_(* #,##0.00_);_(* \(#,##0.00\);_(* &quot;-&quot;??_);_(@_)">
                  <c:v>22080.922695233654</c:v>
                </c:pt>
                <c:pt idx="49" formatCode="_(* #,##0.00_);_(* \(#,##0.00\);_(* &quot;-&quot;??_);_(@_)">
                  <c:v>23079.097498065454</c:v>
                </c:pt>
                <c:pt idx="50" formatCode="_(* #,##0.00_);_(* \(#,##0.00\);_(* &quot;-&quot;??_);_(@_)">
                  <c:v>26326.139303363158</c:v>
                </c:pt>
                <c:pt idx="51" formatCode="_(* #,##0.00_);_(* \(#,##0.00\);_(* &quot;-&quot;??_);_(@_)">
                  <c:v>25995.840605641843</c:v>
                </c:pt>
                <c:pt idx="52" formatCode="_(* #,##0.00_);_(* \(#,##0.00\);_(* &quot;-&quot;??_);_(@_)">
                  <c:v>26457.401212893947</c:v>
                </c:pt>
                <c:pt idx="53" formatCode="_(* #,##0.00_);_(* \(#,##0.00\);_(* &quot;-&quot;??_);_(@_)">
                  <c:v>25371.0576951326</c:v>
                </c:pt>
                <c:pt idx="54" formatCode="_(* #,##0.00_);_(* \(#,##0.00\);_(* &quot;-&quot;??_);_(@_)">
                  <c:v>27168.668848408324</c:v>
                </c:pt>
                <c:pt idx="55" formatCode="_(* #,##0.00_);_(* \(#,##0.00\);_(* &quot;-&quot;??_);_(@_)">
                  <c:v>29086.804918959464</c:v>
                </c:pt>
                <c:pt idx="56" formatCode="_(* #,##0.00_);_(* \(#,##0.00\);_(* &quot;-&quot;??_);_(@_)">
                  <c:v>36634.782228456039</c:v>
                </c:pt>
                <c:pt idx="57" formatCode="_(* #,##0.00_);_(* \(#,##0.00\);_(* &quot;-&quot;??_);_(@_)">
                  <c:v>27814.46905947927</c:v>
                </c:pt>
                <c:pt idx="58" formatCode="_(* #,##0.00_);_(* \(#,##0.00\);_(* &quot;-&quot;??_);_(@_)">
                  <c:v>26493.110875572012</c:v>
                </c:pt>
                <c:pt idx="59" formatCode="_(* #,##0.00_);_(* \(#,##0.00\);_(* &quot;-&quot;??_);_(@_)">
                  <c:v>29404.791656650879</c:v>
                </c:pt>
                <c:pt idx="60" formatCode="_(* #,##0.00_);_(* \(#,##0.00\);_(* &quot;-&quot;??_);_(@_)">
                  <c:v>26811.138440488714</c:v>
                </c:pt>
                <c:pt idx="61" formatCode="_(* #,##0.00_);_(* \(#,##0.00\);_(* &quot;-&quot;??_);_(@_)">
                  <c:v>23011.452040024709</c:v>
                </c:pt>
                <c:pt idx="62" formatCode="_(* #,##0.00_);_(* \(#,##0.00\);_(* &quot;-&quot;??_);_(@_)">
                  <c:v>24158.373910060618</c:v>
                </c:pt>
                <c:pt idx="63" formatCode="_(* #,##0.00_);_(* \(#,##0.00\);_(* &quot;-&quot;??_);_(@_)">
                  <c:v>30475.21662926524</c:v>
                </c:pt>
                <c:pt idx="64" formatCode="_(* #,##0.00_);_(* \(#,##0.00\);_(* &quot;-&quot;??_);_(@_)">
                  <c:v>31185.17773580263</c:v>
                </c:pt>
                <c:pt idx="65" formatCode="_(* #,##0.00_);_(* \(#,##0.00\);_(* &quot;-&quot;??_);_(@_)">
                  <c:v>26414.761595085245</c:v>
                </c:pt>
                <c:pt idx="66" formatCode="_(* #,##0.00_);_(* \(#,##0.00\);_(* &quot;-&quot;??_);_(@_)">
                  <c:v>29628.881708421231</c:v>
                </c:pt>
                <c:pt idx="67" formatCode="_(* #,##0.00_);_(* \(#,##0.00\);_(* &quot;-&quot;??_);_(@_)">
                  <c:v>32296.574974429015</c:v>
                </c:pt>
                <c:pt idx="68" formatCode="_(* #,##0.00_);_(* \(#,##0.00\);_(* &quot;-&quot;??_);_(@_)">
                  <c:v>24771.31315436662</c:v>
                </c:pt>
                <c:pt idx="69" formatCode="_(* #,##0.00_);_(* \(#,##0.00\);_(* &quot;-&quot;??_);_(@_)">
                  <c:v>25968.21652983857</c:v>
                </c:pt>
                <c:pt idx="70" formatCode="_(* #,##0.00_);_(* \(#,##0.00\);_(* &quot;-&quot;??_);_(@_)">
                  <c:v>23185.92788607474</c:v>
                </c:pt>
                <c:pt idx="71" formatCode="_(* #,##0.00_);_(* \(#,##0.00\);_(* &quot;-&quot;??_);_(@_)">
                  <c:v>24276.18953278803</c:v>
                </c:pt>
                <c:pt idx="72" formatCode="_(* #,##0.00_);_(* \(#,##0.00\);_(* &quot;-&quot;??_);_(@_)">
                  <c:v>21337.066515792634</c:v>
                </c:pt>
                <c:pt idx="73" formatCode="_(* #,##0.00_);_(* \(#,##0.00\);_(* &quot;-&quot;??_);_(@_)">
                  <c:v>21864.393917990841</c:v>
                </c:pt>
                <c:pt idx="74" formatCode="_(* #,##0.00_);_(* \(#,##0.00\);_(* &quot;-&quot;??_);_(@_)">
                  <c:v>32937.587802987138</c:v>
                </c:pt>
                <c:pt idx="75" formatCode="_(* #,##0.00_);_(* \(#,##0.00\);_(* &quot;-&quot;??_);_(@_)">
                  <c:v>31032.505675918903</c:v>
                </c:pt>
                <c:pt idx="76" formatCode="_(* #,##0.00_);_(* \(#,##0.00\);_(* &quot;-&quot;??_);_(@_)">
                  <c:v>33153.795826911744</c:v>
                </c:pt>
                <c:pt idx="77" formatCode="_(* #,##0.00_);_(* \(#,##0.00\);_(* &quot;-&quot;??_);_(@_)">
                  <c:v>23074.642543058013</c:v>
                </c:pt>
                <c:pt idx="78" formatCode="_(* #,##0.00_);_(* \(#,##0.00\);_(* &quot;-&quot;??_);_(@_)">
                  <c:v>24156.592994263105</c:v>
                </c:pt>
                <c:pt idx="79" formatCode="_(* #,##0.00_);_(* \(#,##0.00\);_(* &quot;-&quot;??_);_(@_)">
                  <c:v>24793.293636355796</c:v>
                </c:pt>
                <c:pt idx="80" formatCode="_(* #,##0.00_);_(* \(#,##0.00\);_(* &quot;-&quot;??_);_(@_)">
                  <c:v>22185.190089308431</c:v>
                </c:pt>
                <c:pt idx="81" formatCode="_(* #,##0.00_);_(* \(#,##0.00\);_(* &quot;-&quot;??_);_(@_)">
                  <c:v>21331.387247408667</c:v>
                </c:pt>
                <c:pt idx="82" formatCode="_(* #,##0.00_);_(* \(#,##0.00\);_(* &quot;-&quot;??_);_(@_)">
                  <c:v>19522.913160505985</c:v>
                </c:pt>
                <c:pt idx="83" formatCode="_(* #,##0.00_);_(* \(#,##0.00\);_(* &quot;-&quot;??_);_(@_)">
                  <c:v>24786.425950807243</c:v>
                </c:pt>
                <c:pt idx="84" formatCode="_(* #,##0.00_);_(* \(#,##0.00\);_(* &quot;-&quot;??_);_(@_)">
                  <c:v>21504.143986480543</c:v>
                </c:pt>
                <c:pt idx="85" formatCode="_(* #,##0.00_);_(* \(#,##0.00\);_(* &quot;-&quot;??_);_(@_)">
                  <c:v>29056.842033685789</c:v>
                </c:pt>
                <c:pt idx="86" formatCode="_(* #,##0.00_);_(* \(#,##0.00\);_(* &quot;-&quot;??_);_(@_)">
                  <c:v>41899.306291106601</c:v>
                </c:pt>
                <c:pt idx="87" formatCode="_(* #,##0.00_);_(* \(#,##0.00\);_(* &quot;-&quot;??_);_(@_)">
                  <c:v>41282.068418710245</c:v>
                </c:pt>
                <c:pt idx="88" formatCode="_(* #,##0.00_);_(* \(#,##0.00\);_(* &quot;-&quot;??_);_(@_)">
                  <c:v>40061.717176188577</c:v>
                </c:pt>
                <c:pt idx="89" formatCode="_(* #,##0.00_);_(* \(#,##0.00\);_(* &quot;-&quot;??_);_(@_)">
                  <c:v>38020.636617237513</c:v>
                </c:pt>
                <c:pt idx="90" formatCode="_(* #,##0.00_);_(* \(#,##0.00\);_(* &quot;-&quot;??_);_(@_)">
                  <c:v>39763.709250480621</c:v>
                </c:pt>
                <c:pt idx="91" formatCode="_(* #,##0.00_);_(* \(#,##0.00\);_(* &quot;-&quot;??_);_(@_)">
                  <c:v>34643.628533942363</c:v>
                </c:pt>
                <c:pt idx="92" formatCode="_(* #,##0.00_);_(* \(#,##0.00\);_(* &quot;-&quot;??_);_(@_)">
                  <c:v>28895.889707431958</c:v>
                </c:pt>
                <c:pt idx="93" formatCode="_(* #,##0.00_);_(* \(#,##0.00\);_(* &quot;-&quot;??_);_(@_)">
                  <c:v>28715.351211603251</c:v>
                </c:pt>
                <c:pt idx="94" formatCode="_(* #,##0.00_);_(* \(#,##0.00\);_(* &quot;-&quot;??_);_(@_)">
                  <c:v>27158.774613342197</c:v>
                </c:pt>
                <c:pt idx="95" formatCode="_(* #,##0.00_);_(* \(#,##0.00\);_(* &quot;-&quot;??_);_(@_)">
                  <c:v>33005.6454632069</c:v>
                </c:pt>
                <c:pt idx="96" formatCode="_(* #,##0.00_);_(* \(#,##0.00\);_(* &quot;-&quot;??_);_(@_)">
                  <c:v>23811.622472367078</c:v>
                </c:pt>
                <c:pt idx="97" formatCode="_(* #,##0.00_);_(* \(#,##0.00\);_(* &quot;-&quot;??_);_(@_)">
                  <c:v>32246.362342341825</c:v>
                </c:pt>
                <c:pt idx="98" formatCode="_(* #,##0.00_);_(* \(#,##0.00\);_(* &quot;-&quot;??_);_(@_)">
                  <c:v>41179.930981669364</c:v>
                </c:pt>
                <c:pt idx="99" formatCode="_(* #,##0.00_);_(* \(#,##0.00\);_(* &quot;-&quot;??_);_(@_)">
                  <c:v>37957.472425261942</c:v>
                </c:pt>
                <c:pt idx="100" formatCode="_(* #,##0.00_);_(* \(#,##0.00\);_(* &quot;-&quot;??_);_(@_)">
                  <c:v>36089.969458268606</c:v>
                </c:pt>
                <c:pt idx="101" formatCode="_(* #,##0.00_);_(* \(#,##0.00\);_(* &quot;-&quot;??_);_(@_)">
                  <c:v>35289.79764805521</c:v>
                </c:pt>
                <c:pt idx="102" formatCode="_(* #,##0.00_);_(* \(#,##0.00\);_(* &quot;-&quot;??_);_(@_)">
                  <c:v>39864.142792864448</c:v>
                </c:pt>
                <c:pt idx="103" formatCode="_(* #,##0.00_);_(* \(#,##0.00\);_(* &quot;-&quot;??_);_(@_)">
                  <c:v>38701.539959458336</c:v>
                </c:pt>
                <c:pt idx="104" formatCode="_(* #,##0.00_);_(* \(#,##0.00\);_(* &quot;-&quot;??_);_(@_)">
                  <c:v>34359.945200526163</c:v>
                </c:pt>
                <c:pt idx="105" formatCode="_(* #,##0.00_);_(* \(#,##0.00\);_(* &quot;-&quot;??_);_(@_)">
                  <c:v>29778.034626058794</c:v>
                </c:pt>
                <c:pt idx="106" formatCode="_(* #,##0.00_);_(* \(#,##0.00\);_(* &quot;-&quot;??_);_(@_)">
                  <c:v>27366.26860175619</c:v>
                </c:pt>
                <c:pt idx="107" formatCode="_(* #,##0.00_);_(* \(#,##0.00\);_(* &quot;-&quot;??_);_(@_)">
                  <c:v>33718.110070845622</c:v>
                </c:pt>
                <c:pt idx="108" formatCode="_(* #,##0.00_);_(* \(#,##0.00\);_(* &quot;-&quot;??_);_(@_)">
                  <c:v>24461.666774788064</c:v>
                </c:pt>
                <c:pt idx="109" formatCode="_(* #,##0.00_);_(* \(#,##0.00\);_(* &quot;-&quot;??_);_(@_)">
                  <c:v>26633.793023745791</c:v>
                </c:pt>
                <c:pt idx="110" formatCode="_(* #,##0.00_);_(* \(#,##0.00\);_(* &quot;-&quot;??_);_(@_)">
                  <c:v>35713.81075475378</c:v>
                </c:pt>
                <c:pt idx="111" formatCode="_(* #,##0.00_);_(* \(#,##0.00\);_(* &quot;-&quot;??_);_(@_)">
                  <c:v>36987.06200035473</c:v>
                </c:pt>
                <c:pt idx="112" formatCode="_(* #,##0.00_);_(* \(#,##0.00\);_(* &quot;-&quot;??_);_(@_)">
                  <c:v>40099.842990601843</c:v>
                </c:pt>
                <c:pt idx="113" formatCode="_(* #,##0.00_);_(* \(#,##0.00\);_(* &quot;-&quot;??_);_(@_)">
                  <c:v>41888.141111624944</c:v>
                </c:pt>
                <c:pt idx="114" formatCode="_(* #,##0.00_);_(* \(#,##0.00\);_(* &quot;-&quot;??_);_(@_)">
                  <c:v>45661.679007508799</c:v>
                </c:pt>
                <c:pt idx="115" formatCode="_(* #,##0.00_);_(* \(#,##0.00\);_(* &quot;-&quot;??_);_(@_)">
                  <c:v>45970.957741748796</c:v>
                </c:pt>
                <c:pt idx="116" formatCode="_(* #,##0.00_);_(* \(#,##0.00\);_(* &quot;-&quot;??_);_(@_)">
                  <c:v>36288.020978589557</c:v>
                </c:pt>
                <c:pt idx="117" formatCode="_(* #,##0.00_);_(* \(#,##0.00\);_(* &quot;-&quot;??_);_(@_)">
                  <c:v>29331.043719330104</c:v>
                </c:pt>
                <c:pt idx="118" formatCode="_(* #,##0.00_);_(* \(#,##0.00\);_(* &quot;-&quot;??_);_(@_)">
                  <c:v>29471.484153378977</c:v>
                </c:pt>
                <c:pt idx="119" formatCode="_(* #,##0.00_);_(* \(#,##0.00\);_(* &quot;-&quot;??_);_(@_)">
                  <c:v>33240.435105741431</c:v>
                </c:pt>
                <c:pt idx="120" formatCode="_(* #,##0.00_);_(* \(#,##0.00\);_(* &quot;-&quot;??_);_(@_)">
                  <c:v>25131.955316648775</c:v>
                </c:pt>
                <c:pt idx="121" formatCode="_(* #,##0.00_);_(* \(#,##0.00\);_(* &quot;-&quot;??_);_(@_)">
                  <c:v>29409.856794760133</c:v>
                </c:pt>
                <c:pt idx="122" formatCode="_(* #,##0.00_);_(* \(#,##0.00\);_(* &quot;-&quot;??_);_(@_)">
                  <c:v>40474.900041294677</c:v>
                </c:pt>
                <c:pt idx="123" formatCode="_(* #,##0.00_);_(* \(#,##0.00\);_(* &quot;-&quot;??_);_(@_)">
                  <c:v>38198.249117250562</c:v>
                </c:pt>
                <c:pt idx="124" formatCode="_(* #,##0.00_);_(* \(#,##0.00\);_(* &quot;-&quot;??_);_(@_)">
                  <c:v>39423.126189034512</c:v>
                </c:pt>
                <c:pt idx="125" formatCode="_(* #,##0.00_);_(* \(#,##0.00\);_(* &quot;-&quot;??_);_(@_)">
                  <c:v>37800.51208327226</c:v>
                </c:pt>
                <c:pt idx="126" formatCode="_(* #,##0.00_);_(* \(#,##0.00\);_(* &quot;-&quot;??_);_(@_)">
                  <c:v>41023.134357357114</c:v>
                </c:pt>
                <c:pt idx="127" formatCode="_(* #,##0.00_);_(* \(#,##0.00\);_(* &quot;-&quot;??_);_(@_)">
                  <c:v>43072.994233327503</c:v>
                </c:pt>
                <c:pt idx="128" formatCode="_(* #,##0.00_);_(* \(#,##0.00\);_(* &quot;-&quot;??_);_(@_)">
                  <c:v>31736.069389494751</c:v>
                </c:pt>
                <c:pt idx="129" formatCode="_(* #,##0.00_);_(* \(#,##0.00\);_(* &quot;-&quot;??_);_(@_)">
                  <c:v>31223.762846980499</c:v>
                </c:pt>
                <c:pt idx="130" formatCode="_(* #,##0.00_);_(* \(#,##0.00\);_(* &quot;-&quot;??_);_(@_)">
                  <c:v>30674.956207274183</c:v>
                </c:pt>
                <c:pt idx="131" formatCode="_(* #,##0.00_);_(* \(#,##0.00\);_(* &quot;-&quot;??_);_(@_)">
                  <c:v>35064.89788021821</c:v>
                </c:pt>
                <c:pt idx="132" formatCode="_(* #,##0.00_);_(* \(#,##0.00\);_(* &quot;-&quot;??_);_(@_)">
                  <c:v>28468.390454021515</c:v>
                </c:pt>
                <c:pt idx="133" formatCode="_(* #,##0.00_);_(* \(#,##0.00\);_(* &quot;-&quot;??_);_(@_)">
                  <c:v>31593.419711699804</c:v>
                </c:pt>
                <c:pt idx="134" formatCode="_(* #,##0.00_);_(* \(#,##0.00\);_(* &quot;-&quot;??_);_(@_)">
                  <c:v>41096.424571997261</c:v>
                </c:pt>
                <c:pt idx="135" formatCode="_(* #,##0.00_);_(* \(#,##0.00\);_(* &quot;-&quot;??_);_(@_)">
                  <c:v>36185.581608869019</c:v>
                </c:pt>
                <c:pt idx="136" formatCode="_(* #,##0.00_);_(* \(#,##0.00\);_(* &quot;-&quot;??_);_(@_)">
                  <c:v>39241.556173551398</c:v>
                </c:pt>
                <c:pt idx="137" formatCode="_(* #,##0.00_);_(* \(#,##0.00\);_(* &quot;-&quot;??_);_(@_)">
                  <c:v>34074.489190432461</c:v>
                </c:pt>
                <c:pt idx="138" formatCode="_(* #,##0.00_);_(* \(#,##0.00\);_(* &quot;-&quot;??_);_(@_)">
                  <c:v>36022.839536214211</c:v>
                </c:pt>
                <c:pt idx="139" formatCode="_(* #,##0.00_);_(* \(#,##0.00\);_(* &quot;-&quot;??_);_(@_)">
                  <c:v>37608.732879143055</c:v>
                </c:pt>
                <c:pt idx="140" formatCode="_(* #,##0.00_);_(* \(#,##0.00\);_(* &quot;-&quot;??_);_(@_)">
                  <c:v>28324.367452103692</c:v>
                </c:pt>
                <c:pt idx="141" formatCode="_(* #,##0.00_);_(* \(#,##0.00\);_(* &quot;-&quot;??_);_(@_)">
                  <c:v>27823.419952812877</c:v>
                </c:pt>
                <c:pt idx="142" formatCode="_(* #,##0.00_);_(* \(#,##0.00\);_(* &quot;-&quot;??_);_(@_)">
                  <c:v>26288.603874595803</c:v>
                </c:pt>
                <c:pt idx="143" formatCode="_(* #,##0.00_);_(* \(#,##0.00\);_(* &quot;-&quot;??_);_(@_)">
                  <c:v>31088.487518238078</c:v>
                </c:pt>
                <c:pt idx="144" formatCode="_(* #,##0.00_);_(* \(#,##0.00\);_(* &quot;-&quot;??_);_(@_)">
                  <c:v>24971.714605272933</c:v>
                </c:pt>
                <c:pt idx="145" formatCode="_(* #,##0.00_);_(* \(#,##0.00\);_(* &quot;-&quot;??_);_(@_)">
                  <c:v>26008.542542050323</c:v>
                </c:pt>
                <c:pt idx="146" formatCode="_(* #,##0.00_);_(* \(#,##0.00\);_(* &quot;-&quot;??_);_(@_)">
                  <c:v>33717.519410588502</c:v>
                </c:pt>
                <c:pt idx="147" formatCode="_(* #,##0.00_);_(* \(#,##0.00\);_(* &quot;-&quot;??_);_(@_)">
                  <c:v>32212.311310093024</c:v>
                </c:pt>
                <c:pt idx="148" formatCode="_(* #,##0.00_);_(* \(#,##0.00\);_(* &quot;-&quot;??_);_(@_)">
                  <c:v>35499.553342395877</c:v>
                </c:pt>
                <c:pt idx="149" formatCode="_(* #,##0.00_);_(* \(#,##0.00\);_(* &quot;-&quot;??_);_(@_)">
                  <c:v>30441.838792900278</c:v>
                </c:pt>
                <c:pt idx="150" formatCode="_(* #,##0.00_);_(* \(#,##0.00\);_(* &quot;-&quot;??_);_(@_)">
                  <c:v>32289.650414679632</c:v>
                </c:pt>
                <c:pt idx="151" formatCode="_(* #,##0.00_);_(* \(#,##0.00\);_(* &quot;-&quot;??_);_(@_)">
                  <c:v>35095.313833804248</c:v>
                </c:pt>
                <c:pt idx="152" formatCode="_(* #,##0.00_);_(* \(#,##0.00\);_(* &quot;-&quot;??_);_(@_)">
                  <c:v>29743.245029680318</c:v>
                </c:pt>
                <c:pt idx="153" formatCode="_(* #,##0.00_);_(* \(#,##0.00\);_(* &quot;-&quot;??_);_(@_)">
                  <c:v>30407.924487658714</c:v>
                </c:pt>
                <c:pt idx="154" formatCode="_(* #,##0.00_);_(* \(#,##0.00\);_(* &quot;-&quot;??_);_(@_)">
                  <c:v>26021.2840920122</c:v>
                </c:pt>
                <c:pt idx="155" formatCode="_(* #,##0.00_);_(* \(#,##0.00\);_(* &quot;-&quot;??_);_(@_)">
                  <c:v>34911.13351416964</c:v>
                </c:pt>
                <c:pt idx="156" formatCode="_(* #,##0.00_);_(* \(#,##0.00\);_(* &quot;-&quot;??_);_(@_)">
                  <c:v>29490.411486343972</c:v>
                </c:pt>
                <c:pt idx="157" formatCode="_(* #,##0.00_);_(* \(#,##0.00\);_(* &quot;-&quot;??_);_(@_)">
                  <c:v>32201.966307012983</c:v>
                </c:pt>
                <c:pt idx="158" formatCode="_(* #,##0.00_);_(* \(#,##0.00\);_(* &quot;-&quot;??_);_(@_)">
                  <c:v>39946.978463733714</c:v>
                </c:pt>
                <c:pt idx="159" formatCode="_(* #,##0.00_);_(* \(#,##0.00\);_(* &quot;-&quot;??_);_(@_)">
                  <c:v>34730.395849355096</c:v>
                </c:pt>
                <c:pt idx="160" formatCode="_(* #,##0.00_);_(* \(#,##0.00\);_(* &quot;-&quot;??_);_(@_)">
                  <c:v>35825.829704946118</c:v>
                </c:pt>
                <c:pt idx="161" formatCode="_(* #,##0.00_);_(* \(#,##0.00\);_(* &quot;-&quot;??_);_(@_)">
                  <c:v>29615.738054559646</c:v>
                </c:pt>
                <c:pt idx="162" formatCode="_(* #,##0.00_);_(* \(#,##0.00\);_(* &quot;-&quot;??_);_(@_)">
                  <c:v>31432.619410368123</c:v>
                </c:pt>
                <c:pt idx="163" formatCode="_(* #,##0.00_);_(* \(#,##0.00\);_(* &quot;-&quot;??_);_(@_)">
                  <c:v>30590.401802545148</c:v>
                </c:pt>
                <c:pt idx="164" formatCode="_(* #,##0.00_);_(* \(#,##0.00\);_(* &quot;-&quot;??_);_(@_)">
                  <c:v>25198.565376318045</c:v>
                </c:pt>
                <c:pt idx="165" formatCode="_(* #,##0.00_);_(* \(#,##0.00\);_(* &quot;-&quot;??_);_(@_)">
                  <c:v>23965.313283239644</c:v>
                </c:pt>
                <c:pt idx="166" formatCode="_(* #,##0.00_);_(* \(#,##0.00\);_(* &quot;-&quot;??_);_(@_)">
                  <c:v>24454.181149532033</c:v>
                </c:pt>
                <c:pt idx="167" formatCode="_(* #,##0.00_);_(* \(#,##0.00\);_(* &quot;-&quot;??_);_(@_)">
                  <c:v>27669.488442919235</c:v>
                </c:pt>
                <c:pt idx="168" formatCode="_(* #,##0.00_);_(* \(#,##0.00\);_(* &quot;-&quot;??_);_(@_)">
                  <c:v>20329.647651196075</c:v>
                </c:pt>
                <c:pt idx="169" formatCode="_(* #,##0.00_);_(* \(#,##0.00\);_(* &quot;-&quot;??_);_(@_)">
                  <c:v>24396.224773941423</c:v>
                </c:pt>
                <c:pt idx="170" formatCode="_(* #,##0.00_);_(* \(#,##0.00\);_(* &quot;-&quot;??_);_(@_)">
                  <c:v>30444.96540275175</c:v>
                </c:pt>
                <c:pt idx="171" formatCode="_(* #,##0.00_);_(* \(#,##0.00\);_(* &quot;-&quot;??_);_(@_)">
                  <c:v>27900.358757581671</c:v>
                </c:pt>
                <c:pt idx="172" formatCode="_(* #,##0.00_);_(* \(#,##0.00\);_(* &quot;-&quot;??_);_(@_)">
                  <c:v>30769.751621669435</c:v>
                </c:pt>
                <c:pt idx="173" formatCode="_(* #,##0.00_);_(* \(#,##0.00\);_(* &quot;-&quot;??_);_(@_)">
                  <c:v>28090.397353513337</c:v>
                </c:pt>
                <c:pt idx="174" formatCode="_(* #,##0.00_);_(* \(#,##0.00\);_(* &quot;-&quot;??_);_(@_)">
                  <c:v>30113.62200573377</c:v>
                </c:pt>
                <c:pt idx="175" formatCode="_(* #,##0.00_);_(* \(#,##0.00\);_(* &quot;-&quot;??_);_(@_)">
                  <c:v>32583.68613189445</c:v>
                </c:pt>
                <c:pt idx="176" formatCode="_(* #,##0.00_);_(* \(#,##0.00\);_(* &quot;-&quot;??_);_(@_)">
                  <c:v>27467.284813949238</c:v>
                </c:pt>
                <c:pt idx="177" formatCode="_(* #,##0.00_);_(* \(#,##0.00\);_(* &quot;-&quot;??_);_(@_)">
                  <c:v>25051.698455140126</c:v>
                </c:pt>
                <c:pt idx="178" formatCode="_(* #,##0.00_);_(* \(#,##0.00\);_(* &quot;-&quot;??_);_(@_)">
                  <c:v>23810.38179952835</c:v>
                </c:pt>
                <c:pt idx="179" formatCode="_(* #,##0.00_);_(* \(#,##0.00\);_(* &quot;-&quot;??_);_(@_)">
                  <c:v>27044.702532249667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D-40D8-B25E-5393AB4D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238224"/>
        <c:axId val="450419088"/>
      </c:lineChart>
      <c:catAx>
        <c:axId val="182723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9088"/>
        <c:crosses val="autoZero"/>
        <c:auto val="1"/>
        <c:lblAlgn val="ctr"/>
        <c:lblOffset val="100"/>
        <c:noMultiLvlLbl val="0"/>
      </c:catAx>
      <c:valAx>
        <c:axId val="4504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Model!$J$15:$J$169</c:f>
              <c:numCache>
                <c:formatCode>_(* #,##0.00_);_(* \(#,##0.00\);_(* "-"??_);_(@_)</c:formatCode>
                <c:ptCount val="155"/>
                <c:pt idx="0">
                  <c:v>-2436.7907780167079</c:v>
                </c:pt>
                <c:pt idx="1">
                  <c:v>5953.3019489877042</c:v>
                </c:pt>
                <c:pt idx="2">
                  <c:v>3468.215798356694</c:v>
                </c:pt>
                <c:pt idx="3">
                  <c:v>6344.791624625992</c:v>
                </c:pt>
                <c:pt idx="4">
                  <c:v>4832.2678970833294</c:v>
                </c:pt>
                <c:pt idx="5">
                  <c:v>-1574.7348287706336</c:v>
                </c:pt>
                <c:pt idx="6">
                  <c:v>3890.5578126250039</c:v>
                </c:pt>
                <c:pt idx="7">
                  <c:v>2059.0044028444536</c:v>
                </c:pt>
                <c:pt idx="8">
                  <c:v>2158.133148338351</c:v>
                </c:pt>
                <c:pt idx="9">
                  <c:v>4686.9492736110005</c:v>
                </c:pt>
                <c:pt idx="10">
                  <c:v>4604.3599615042549</c:v>
                </c:pt>
                <c:pt idx="11">
                  <c:v>382.92612433983231</c:v>
                </c:pt>
                <c:pt idx="12">
                  <c:v>-1988.3516244282291</c:v>
                </c:pt>
                <c:pt idx="13">
                  <c:v>2180.1675871304251</c:v>
                </c:pt>
                <c:pt idx="14">
                  <c:v>-4358.492675089823</c:v>
                </c:pt>
                <c:pt idx="15">
                  <c:v>11103.20395900451</c:v>
                </c:pt>
                <c:pt idx="16">
                  <c:v>5489.3530082164507</c:v>
                </c:pt>
                <c:pt idx="17">
                  <c:v>-6866.9207833621113</c:v>
                </c:pt>
                <c:pt idx="18">
                  <c:v>1076.8096833792952</c:v>
                </c:pt>
                <c:pt idx="19">
                  <c:v>2425.3752975796087</c:v>
                </c:pt>
                <c:pt idx="20">
                  <c:v>-125.84386292181443</c:v>
                </c:pt>
                <c:pt idx="21">
                  <c:v>4318.5406072504229</c:v>
                </c:pt>
                <c:pt idx="22">
                  <c:v>2542.0148822037299</c:v>
                </c:pt>
                <c:pt idx="23">
                  <c:v>469.56154479367251</c:v>
                </c:pt>
                <c:pt idx="24">
                  <c:v>766.43996367649379</c:v>
                </c:pt>
                <c:pt idx="25">
                  <c:v>-2088.1070624568601</c:v>
                </c:pt>
                <c:pt idx="26">
                  <c:v>-2111.8168231529417</c:v>
                </c:pt>
                <c:pt idx="27">
                  <c:v>9414.9434562089809</c:v>
                </c:pt>
                <c:pt idx="28">
                  <c:v>-1081.511996806963</c:v>
                </c:pt>
                <c:pt idx="29">
                  <c:v>-3016.7612797648326</c:v>
                </c:pt>
                <c:pt idx="30">
                  <c:v>2718.9198113294915</c:v>
                </c:pt>
                <c:pt idx="31">
                  <c:v>-9398.9465005679522</c:v>
                </c:pt>
                <c:pt idx="32">
                  <c:v>1258.4522788514114</c:v>
                </c:pt>
                <c:pt idx="33">
                  <c:v>-2436.9896255755339</c:v>
                </c:pt>
                <c:pt idx="34">
                  <c:v>-3522.944977898911</c:v>
                </c:pt>
                <c:pt idx="35">
                  <c:v>-1298.9226952336539</c:v>
                </c:pt>
                <c:pt idx="36">
                  <c:v>-2445.0974980654537</c:v>
                </c:pt>
                <c:pt idx="37">
                  <c:v>-543.13930336315752</c:v>
                </c:pt>
                <c:pt idx="38">
                  <c:v>-671.84060564184256</c:v>
                </c:pt>
                <c:pt idx="39">
                  <c:v>4867.5987871060534</c:v>
                </c:pt>
                <c:pt idx="40">
                  <c:v>1022.9423048673998</c:v>
                </c:pt>
                <c:pt idx="41">
                  <c:v>6805.3311515916757</c:v>
                </c:pt>
                <c:pt idx="42">
                  <c:v>25309.195081040536</c:v>
                </c:pt>
                <c:pt idx="43">
                  <c:v>-10889.782228456039</c:v>
                </c:pt>
                <c:pt idx="44">
                  <c:v>2321.5309405207299</c:v>
                </c:pt>
                <c:pt idx="45">
                  <c:v>891.88912442798755</c:v>
                </c:pt>
                <c:pt idx="46">
                  <c:v>5541.2083433491207</c:v>
                </c:pt>
                <c:pt idx="47">
                  <c:v>-11019.138440488714</c:v>
                </c:pt>
                <c:pt idx="48">
                  <c:v>-6459.4520400247093</c:v>
                </c:pt>
                <c:pt idx="49">
                  <c:v>12092.626089939382</c:v>
                </c:pt>
                <c:pt idx="50">
                  <c:v>-2561.21662926524</c:v>
                </c:pt>
                <c:pt idx="51">
                  <c:v>-1890.1777358026302</c:v>
                </c:pt>
                <c:pt idx="52">
                  <c:v>2020.2384049147549</c:v>
                </c:pt>
                <c:pt idx="53">
                  <c:v>5429.1182915787685</c:v>
                </c:pt>
                <c:pt idx="54">
                  <c:v>-1532.5749744290151</c:v>
                </c:pt>
                <c:pt idx="55">
                  <c:v>5997.6868456333796</c:v>
                </c:pt>
                <c:pt idx="56">
                  <c:v>-954.21652983856984</c:v>
                </c:pt>
                <c:pt idx="57">
                  <c:v>-2448.9278860747399</c:v>
                </c:pt>
                <c:pt idx="58">
                  <c:v>6946.8104672119698</c:v>
                </c:pt>
                <c:pt idx="59">
                  <c:v>-3192.0665157926342</c:v>
                </c:pt>
                <c:pt idx="60">
                  <c:v>5347.6060820091589</c:v>
                </c:pt>
                <c:pt idx="61">
                  <c:v>-1473.5878029871383</c:v>
                </c:pt>
                <c:pt idx="62">
                  <c:v>-589.50567591890285</c:v>
                </c:pt>
                <c:pt idx="63">
                  <c:v>-14323.795826911744</c:v>
                </c:pt>
                <c:pt idx="64">
                  <c:v>-1699.642543058013</c:v>
                </c:pt>
                <c:pt idx="65">
                  <c:v>2859.4070057368954</c:v>
                </c:pt>
                <c:pt idx="66">
                  <c:v>5370.7063636442035</c:v>
                </c:pt>
                <c:pt idx="67">
                  <c:v>2665.8099106915688</c:v>
                </c:pt>
                <c:pt idx="68">
                  <c:v>711.61275259133254</c:v>
                </c:pt>
                <c:pt idx="69">
                  <c:v>3917.0868394940153</c:v>
                </c:pt>
                <c:pt idx="70">
                  <c:v>8719.5740491927572</c:v>
                </c:pt>
                <c:pt idx="71">
                  <c:v>6790.8560135194566</c:v>
                </c:pt>
                <c:pt idx="72">
                  <c:v>5486.1579663142111</c:v>
                </c:pt>
                <c:pt idx="73">
                  <c:v>667.69370889339916</c:v>
                </c:pt>
                <c:pt idx="74">
                  <c:v>-4462.0684187102452</c:v>
                </c:pt>
                <c:pt idx="75">
                  <c:v>-490.71717618857656</c:v>
                </c:pt>
                <c:pt idx="76">
                  <c:v>-5913.6366172375128</c:v>
                </c:pt>
                <c:pt idx="77">
                  <c:v>-9850.7092504806205</c:v>
                </c:pt>
                <c:pt idx="78">
                  <c:v>2076.371466057637</c:v>
                </c:pt>
                <c:pt idx="79">
                  <c:v>5356.1102925680425</c:v>
                </c:pt>
                <c:pt idx="80">
                  <c:v>1210.6487883967493</c:v>
                </c:pt>
                <c:pt idx="81">
                  <c:v>1606.225386657803</c:v>
                </c:pt>
                <c:pt idx="82">
                  <c:v>-1598.6454632068999</c:v>
                </c:pt>
                <c:pt idx="83">
                  <c:v>8085.3775276329216</c:v>
                </c:pt>
                <c:pt idx="84">
                  <c:v>-976.36234234182484</c:v>
                </c:pt>
                <c:pt idx="85">
                  <c:v>-3516.930981669364</c:v>
                </c:pt>
                <c:pt idx="86">
                  <c:v>-6247.4724252619417</c:v>
                </c:pt>
                <c:pt idx="87">
                  <c:v>3126.0305417313939</c:v>
                </c:pt>
                <c:pt idx="88">
                  <c:v>580.20235194479028</c:v>
                </c:pt>
                <c:pt idx="89">
                  <c:v>-5084.142792864448</c:v>
                </c:pt>
                <c:pt idx="90">
                  <c:v>6011.4600405416641</c:v>
                </c:pt>
                <c:pt idx="91">
                  <c:v>-2488.9452005261628</c:v>
                </c:pt>
                <c:pt idx="92">
                  <c:v>-634.03462605879395</c:v>
                </c:pt>
                <c:pt idx="93">
                  <c:v>3019.73139824381</c:v>
                </c:pt>
                <c:pt idx="94">
                  <c:v>-3754.1100708456215</c:v>
                </c:pt>
                <c:pt idx="95">
                  <c:v>-1129.6667747880638</c:v>
                </c:pt>
                <c:pt idx="96">
                  <c:v>2364.2069762542087</c:v>
                </c:pt>
                <c:pt idx="97">
                  <c:v>6239.1892452462198</c:v>
                </c:pt>
                <c:pt idx="98">
                  <c:v>1021.9379996452699</c:v>
                </c:pt>
                <c:pt idx="99">
                  <c:v>9484.1570093981572</c:v>
                </c:pt>
                <c:pt idx="100">
                  <c:v>-1224.1411116249437</c:v>
                </c:pt>
                <c:pt idx="101">
                  <c:v>-5773.6790075087993</c:v>
                </c:pt>
                <c:pt idx="102">
                  <c:v>-1927.9577417487963</c:v>
                </c:pt>
                <c:pt idx="103">
                  <c:v>-7781.0209785895568</c:v>
                </c:pt>
                <c:pt idx="104">
                  <c:v>3832.9562806698959</c:v>
                </c:pt>
                <c:pt idx="105">
                  <c:v>-625.48415337897677</c:v>
                </c:pt>
                <c:pt idx="106">
                  <c:v>-1622.4351057414315</c:v>
                </c:pt>
                <c:pt idx="107">
                  <c:v>1631.0446833512251</c:v>
                </c:pt>
                <c:pt idx="108">
                  <c:v>3532.1432052398668</c:v>
                </c:pt>
                <c:pt idx="109">
                  <c:v>325.09995870532293</c:v>
                </c:pt>
                <c:pt idx="110">
                  <c:v>-4132.2491172505615</c:v>
                </c:pt>
                <c:pt idx="111">
                  <c:v>4413.8738109654878</c:v>
                </c:pt>
                <c:pt idx="112">
                  <c:v>-392.5120832722605</c:v>
                </c:pt>
                <c:pt idx="113">
                  <c:v>-2588.1343573571139</c:v>
                </c:pt>
                <c:pt idx="114">
                  <c:v>-5480.994233327503</c:v>
                </c:pt>
                <c:pt idx="115">
                  <c:v>2750.9306105052492</c:v>
                </c:pt>
                <c:pt idx="116">
                  <c:v>3557.2371530195014</c:v>
                </c:pt>
                <c:pt idx="117">
                  <c:v>270.04379272581718</c:v>
                </c:pt>
                <c:pt idx="118">
                  <c:v>2234.10211978179</c:v>
                </c:pt>
                <c:pt idx="119">
                  <c:v>-1620.3904540215153</c:v>
                </c:pt>
                <c:pt idx="120">
                  <c:v>811.58028830019612</c:v>
                </c:pt>
                <c:pt idx="121">
                  <c:v>-4105.4245719972605</c:v>
                </c:pt>
                <c:pt idx="122">
                  <c:v>-2146.581608869019</c:v>
                </c:pt>
                <c:pt idx="123">
                  <c:v>-2325.5561735513984</c:v>
                </c:pt>
                <c:pt idx="124">
                  <c:v>-1513.4891904324613</c:v>
                </c:pt>
                <c:pt idx="125">
                  <c:v>-1900.839536214211</c:v>
                </c:pt>
                <c:pt idx="126">
                  <c:v>-4744.7328791430555</c:v>
                </c:pt>
                <c:pt idx="127">
                  <c:v>2382.6325478963081</c:v>
                </c:pt>
                <c:pt idx="128">
                  <c:v>1738.5800471871225</c:v>
                </c:pt>
                <c:pt idx="129">
                  <c:v>1900.3961254041969</c:v>
                </c:pt>
                <c:pt idx="130">
                  <c:v>2323.5124817619217</c:v>
                </c:pt>
                <c:pt idx="131">
                  <c:v>-4658.7146052729331</c:v>
                </c:pt>
                <c:pt idx="132">
                  <c:v>1489.4574579496766</c:v>
                </c:pt>
                <c:pt idx="133">
                  <c:v>1930.4805894114979</c:v>
                </c:pt>
                <c:pt idx="134">
                  <c:v>-784.31131009302408</c:v>
                </c:pt>
                <c:pt idx="135">
                  <c:v>-2952.5533423958768</c:v>
                </c:pt>
                <c:pt idx="136">
                  <c:v>-978.83879290027835</c:v>
                </c:pt>
                <c:pt idx="137">
                  <c:v>1537.3495853203676</c:v>
                </c:pt>
                <c:pt idx="138">
                  <c:v>1955.6861661957519</c:v>
                </c:pt>
                <c:pt idx="139">
                  <c:v>4988.7549703196819</c:v>
                </c:pt>
                <c:pt idx="140">
                  <c:v>-4155.9244876587145</c:v>
                </c:pt>
                <c:pt idx="141">
                  <c:v>8969.7159079878002</c:v>
                </c:pt>
                <c:pt idx="142">
                  <c:v>8419.86648583036</c:v>
                </c:pt>
                <c:pt idx="143">
                  <c:v>-4852.4114863439718</c:v>
                </c:pt>
                <c:pt idx="144">
                  <c:v>-1336.9663070129827</c:v>
                </c:pt>
                <c:pt idx="145">
                  <c:v>-4682.9784637337143</c:v>
                </c:pt>
                <c:pt idx="146">
                  <c:v>-4882.3958493550963</c:v>
                </c:pt>
                <c:pt idx="147">
                  <c:v>-5860.829704946118</c:v>
                </c:pt>
                <c:pt idx="148">
                  <c:v>-1400.7380545596461</c:v>
                </c:pt>
                <c:pt idx="149">
                  <c:v>-5121.6194103681228</c:v>
                </c:pt>
                <c:pt idx="150">
                  <c:v>-449.4018025451478</c:v>
                </c:pt>
                <c:pt idx="151">
                  <c:v>2441.4346236819547</c:v>
                </c:pt>
                <c:pt idx="152">
                  <c:v>2948.6867167603559</c:v>
                </c:pt>
                <c:pt idx="153">
                  <c:v>90.818850467967422</c:v>
                </c:pt>
                <c:pt idx="154">
                  <c:v>1423.5115570807648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7-48FC-BC09-C5F86627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60399"/>
        <c:axId val="761344448"/>
      </c:scatterChart>
      <c:valAx>
        <c:axId val="120996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44448"/>
        <c:crosses val="autoZero"/>
        <c:crossBetween val="midCat"/>
      </c:valAx>
      <c:valAx>
        <c:axId val="7613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6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Units Sold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 Units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29939899547105"/>
                  <c:y val="-0.470274895985455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-34.09x + 35919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0.0683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Data!$Q$2:$Q$181</c:f>
              <c:numCache>
                <c:formatCode>_(* #,##0_);_(* \(#,##0\);_(* "-"??_);_(@_)</c:formatCode>
                <c:ptCount val="180"/>
                <c:pt idx="0">
                  <c:v>28367</c:v>
                </c:pt>
                <c:pt idx="1">
                  <c:v>31874</c:v>
                </c:pt>
                <c:pt idx="2">
                  <c:v>38263</c:v>
                </c:pt>
                <c:pt idx="3">
                  <c:v>40435</c:v>
                </c:pt>
                <c:pt idx="4">
                  <c:v>39951</c:v>
                </c:pt>
                <c:pt idx="5">
                  <c:v>37717</c:v>
                </c:pt>
                <c:pt idx="6">
                  <c:v>43004</c:v>
                </c:pt>
                <c:pt idx="7">
                  <c:v>39896</c:v>
                </c:pt>
                <c:pt idx="8">
                  <c:v>36842</c:v>
                </c:pt>
                <c:pt idx="9">
                  <c:v>32323</c:v>
                </c:pt>
                <c:pt idx="10">
                  <c:v>29707</c:v>
                </c:pt>
                <c:pt idx="11">
                  <c:v>33324</c:v>
                </c:pt>
                <c:pt idx="12">
                  <c:v>27440</c:v>
                </c:pt>
                <c:pt idx="13">
                  <c:v>27354</c:v>
                </c:pt>
                <c:pt idx="14">
                  <c:v>38981</c:v>
                </c:pt>
                <c:pt idx="15">
                  <c:v>40203</c:v>
                </c:pt>
                <c:pt idx="16">
                  <c:v>43112</c:v>
                </c:pt>
                <c:pt idx="17">
                  <c:v>41427</c:v>
                </c:pt>
                <c:pt idx="18">
                  <c:v>41712</c:v>
                </c:pt>
                <c:pt idx="19">
                  <c:v>42227</c:v>
                </c:pt>
                <c:pt idx="20">
                  <c:v>38269</c:v>
                </c:pt>
                <c:pt idx="21">
                  <c:v>33992</c:v>
                </c:pt>
                <c:pt idx="22">
                  <c:v>34189</c:v>
                </c:pt>
                <c:pt idx="23">
                  <c:v>39539</c:v>
                </c:pt>
                <c:pt idx="24">
                  <c:v>31461</c:v>
                </c:pt>
                <c:pt idx="25">
                  <c:v>32148</c:v>
                </c:pt>
                <c:pt idx="26">
                  <c:v>42254</c:v>
                </c:pt>
                <c:pt idx="27">
                  <c:v>37911</c:v>
                </c:pt>
                <c:pt idx="28">
                  <c:v>50126</c:v>
                </c:pt>
                <c:pt idx="29">
                  <c:v>46630</c:v>
                </c:pt>
                <c:pt idx="30">
                  <c:v>41514</c:v>
                </c:pt>
                <c:pt idx="31">
                  <c:v>42658</c:v>
                </c:pt>
                <c:pt idx="32">
                  <c:v>40438</c:v>
                </c:pt>
                <c:pt idx="33">
                  <c:v>33728</c:v>
                </c:pt>
                <c:pt idx="34">
                  <c:v>35109</c:v>
                </c:pt>
                <c:pt idx="35">
                  <c:v>38831</c:v>
                </c:pt>
                <c:pt idx="36">
                  <c:v>31601</c:v>
                </c:pt>
                <c:pt idx="37">
                  <c:v>34914</c:v>
                </c:pt>
                <c:pt idx="38">
                  <c:v>40487</c:v>
                </c:pt>
                <c:pt idx="39">
                  <c:v>40016</c:v>
                </c:pt>
                <c:pt idx="40">
                  <c:v>51291</c:v>
                </c:pt>
                <c:pt idx="41">
                  <c:v>41572</c:v>
                </c:pt>
                <c:pt idx="42">
                  <c:v>42131</c:v>
                </c:pt>
                <c:pt idx="43">
                  <c:v>44064</c:v>
                </c:pt>
                <c:pt idx="44">
                  <c:v>29486</c:v>
                </c:pt>
                <c:pt idx="45">
                  <c:v>30556</c:v>
                </c:pt>
                <c:pt idx="46">
                  <c:v>25224</c:v>
                </c:pt>
                <c:pt idx="47">
                  <c:v>25275</c:v>
                </c:pt>
                <c:pt idx="48">
                  <c:v>20782</c:v>
                </c:pt>
                <c:pt idx="49">
                  <c:v>20634</c:v>
                </c:pt>
                <c:pt idx="50">
                  <c:v>25783</c:v>
                </c:pt>
                <c:pt idx="51">
                  <c:v>25324</c:v>
                </c:pt>
                <c:pt idx="52">
                  <c:v>31325</c:v>
                </c:pt>
                <c:pt idx="53">
                  <c:v>26394</c:v>
                </c:pt>
                <c:pt idx="54">
                  <c:v>33974</c:v>
                </c:pt>
                <c:pt idx="55">
                  <c:v>54396</c:v>
                </c:pt>
                <c:pt idx="56">
                  <c:v>25745</c:v>
                </c:pt>
                <c:pt idx="57">
                  <c:v>30136</c:v>
                </c:pt>
                <c:pt idx="58">
                  <c:v>27385</c:v>
                </c:pt>
                <c:pt idx="59">
                  <c:v>34946</c:v>
                </c:pt>
                <c:pt idx="60">
                  <c:v>15792</c:v>
                </c:pt>
                <c:pt idx="61">
                  <c:v>16552</c:v>
                </c:pt>
                <c:pt idx="62">
                  <c:v>36251</c:v>
                </c:pt>
                <c:pt idx="63">
                  <c:v>27914</c:v>
                </c:pt>
                <c:pt idx="64">
                  <c:v>29295</c:v>
                </c:pt>
                <c:pt idx="65">
                  <c:v>28435</c:v>
                </c:pt>
                <c:pt idx="66">
                  <c:v>35058</c:v>
                </c:pt>
                <c:pt idx="67">
                  <c:v>30764</c:v>
                </c:pt>
                <c:pt idx="68">
                  <c:v>30769</c:v>
                </c:pt>
                <c:pt idx="69">
                  <c:v>25014</c:v>
                </c:pt>
                <c:pt idx="70">
                  <c:v>20737</c:v>
                </c:pt>
                <c:pt idx="71">
                  <c:v>31223</c:v>
                </c:pt>
                <c:pt idx="72">
                  <c:v>18145</c:v>
                </c:pt>
                <c:pt idx="73">
                  <c:v>27212</c:v>
                </c:pt>
                <c:pt idx="74">
                  <c:v>31464</c:v>
                </c:pt>
                <c:pt idx="75">
                  <c:v>30443</c:v>
                </c:pt>
                <c:pt idx="76">
                  <c:v>18830</c:v>
                </c:pt>
                <c:pt idx="77">
                  <c:v>21375</c:v>
                </c:pt>
                <c:pt idx="78">
                  <c:v>27016</c:v>
                </c:pt>
                <c:pt idx="79">
                  <c:v>30164</c:v>
                </c:pt>
                <c:pt idx="80">
                  <c:v>24851</c:v>
                </c:pt>
                <c:pt idx="81">
                  <c:v>22043</c:v>
                </c:pt>
                <c:pt idx="82">
                  <c:v>23440</c:v>
                </c:pt>
                <c:pt idx="83">
                  <c:v>33506</c:v>
                </c:pt>
                <c:pt idx="84">
                  <c:v>28295</c:v>
                </c:pt>
                <c:pt idx="85">
                  <c:v>34543</c:v>
                </c:pt>
                <c:pt idx="86">
                  <c:v>42567</c:v>
                </c:pt>
                <c:pt idx="87">
                  <c:v>36820</c:v>
                </c:pt>
                <c:pt idx="88">
                  <c:v>39571</c:v>
                </c:pt>
                <c:pt idx="89">
                  <c:v>32107</c:v>
                </c:pt>
                <c:pt idx="90">
                  <c:v>29913</c:v>
                </c:pt>
                <c:pt idx="91">
                  <c:v>36720</c:v>
                </c:pt>
                <c:pt idx="92">
                  <c:v>34252</c:v>
                </c:pt>
                <c:pt idx="93">
                  <c:v>29926</c:v>
                </c:pt>
                <c:pt idx="94">
                  <c:v>28765</c:v>
                </c:pt>
                <c:pt idx="95">
                  <c:v>31407</c:v>
                </c:pt>
                <c:pt idx="96">
                  <c:v>31897</c:v>
                </c:pt>
                <c:pt idx="97">
                  <c:v>31270</c:v>
                </c:pt>
                <c:pt idx="98">
                  <c:v>37663</c:v>
                </c:pt>
                <c:pt idx="99">
                  <c:v>31710</c:v>
                </c:pt>
                <c:pt idx="100">
                  <c:v>39216</c:v>
                </c:pt>
                <c:pt idx="101">
                  <c:v>35870</c:v>
                </c:pt>
                <c:pt idx="102">
                  <c:v>34780</c:v>
                </c:pt>
                <c:pt idx="103">
                  <c:v>44713</c:v>
                </c:pt>
                <c:pt idx="104">
                  <c:v>31871</c:v>
                </c:pt>
                <c:pt idx="105">
                  <c:v>29144</c:v>
                </c:pt>
                <c:pt idx="106">
                  <c:v>30386</c:v>
                </c:pt>
                <c:pt idx="107">
                  <c:v>29964</c:v>
                </c:pt>
                <c:pt idx="108">
                  <c:v>23332</c:v>
                </c:pt>
                <c:pt idx="109">
                  <c:v>28998</c:v>
                </c:pt>
                <c:pt idx="110">
                  <c:v>41953</c:v>
                </c:pt>
                <c:pt idx="111">
                  <c:v>38009</c:v>
                </c:pt>
                <c:pt idx="112">
                  <c:v>49584</c:v>
                </c:pt>
                <c:pt idx="113">
                  <c:v>40664</c:v>
                </c:pt>
                <c:pt idx="114">
                  <c:v>39888</c:v>
                </c:pt>
                <c:pt idx="115">
                  <c:v>44043</c:v>
                </c:pt>
                <c:pt idx="116">
                  <c:v>28507</c:v>
                </c:pt>
                <c:pt idx="117">
                  <c:v>33164</c:v>
                </c:pt>
                <c:pt idx="118">
                  <c:v>28846</c:v>
                </c:pt>
                <c:pt idx="119">
                  <c:v>31618</c:v>
                </c:pt>
                <c:pt idx="120">
                  <c:v>26763</c:v>
                </c:pt>
                <c:pt idx="121">
                  <c:v>32942</c:v>
                </c:pt>
                <c:pt idx="122">
                  <c:v>40800</c:v>
                </c:pt>
                <c:pt idx="123">
                  <c:v>34066</c:v>
                </c:pt>
                <c:pt idx="124">
                  <c:v>43837</c:v>
                </c:pt>
                <c:pt idx="125">
                  <c:v>37408</c:v>
                </c:pt>
                <c:pt idx="126">
                  <c:v>38435</c:v>
                </c:pt>
                <c:pt idx="127">
                  <c:v>37592</c:v>
                </c:pt>
                <c:pt idx="128">
                  <c:v>34487</c:v>
                </c:pt>
                <c:pt idx="129">
                  <c:v>34781</c:v>
                </c:pt>
                <c:pt idx="130">
                  <c:v>30945</c:v>
                </c:pt>
                <c:pt idx="131">
                  <c:v>37299</c:v>
                </c:pt>
                <c:pt idx="132">
                  <c:v>26848</c:v>
                </c:pt>
                <c:pt idx="133">
                  <c:v>32405</c:v>
                </c:pt>
                <c:pt idx="134">
                  <c:v>36991</c:v>
                </c:pt>
                <c:pt idx="135">
                  <c:v>34039</c:v>
                </c:pt>
                <c:pt idx="136">
                  <c:v>36916</c:v>
                </c:pt>
                <c:pt idx="137">
                  <c:v>32561</c:v>
                </c:pt>
                <c:pt idx="138">
                  <c:v>34122</c:v>
                </c:pt>
                <c:pt idx="139">
                  <c:v>32864</c:v>
                </c:pt>
                <c:pt idx="140">
                  <c:v>30707</c:v>
                </c:pt>
                <c:pt idx="141">
                  <c:v>29562</c:v>
                </c:pt>
                <c:pt idx="142">
                  <c:v>28189</c:v>
                </c:pt>
                <c:pt idx="143">
                  <c:v>33412</c:v>
                </c:pt>
                <c:pt idx="144">
                  <c:v>20313</c:v>
                </c:pt>
                <c:pt idx="145">
                  <c:v>27498</c:v>
                </c:pt>
                <c:pt idx="146">
                  <c:v>35648</c:v>
                </c:pt>
                <c:pt idx="147">
                  <c:v>31428</c:v>
                </c:pt>
                <c:pt idx="148">
                  <c:v>32547</c:v>
                </c:pt>
                <c:pt idx="149">
                  <c:v>29463</c:v>
                </c:pt>
                <c:pt idx="150">
                  <c:v>33827</c:v>
                </c:pt>
                <c:pt idx="151">
                  <c:v>37051</c:v>
                </c:pt>
                <c:pt idx="152">
                  <c:v>34732</c:v>
                </c:pt>
                <c:pt idx="153">
                  <c:v>26252</c:v>
                </c:pt>
                <c:pt idx="154">
                  <c:v>34991</c:v>
                </c:pt>
                <c:pt idx="155">
                  <c:v>43331</c:v>
                </c:pt>
                <c:pt idx="156">
                  <c:v>24638</c:v>
                </c:pt>
                <c:pt idx="157">
                  <c:v>30865</c:v>
                </c:pt>
                <c:pt idx="158">
                  <c:v>35264</c:v>
                </c:pt>
                <c:pt idx="159">
                  <c:v>29848</c:v>
                </c:pt>
                <c:pt idx="160">
                  <c:v>29965</c:v>
                </c:pt>
                <c:pt idx="161">
                  <c:v>28215</c:v>
                </c:pt>
                <c:pt idx="162">
                  <c:v>26311</c:v>
                </c:pt>
                <c:pt idx="163">
                  <c:v>30141</c:v>
                </c:pt>
                <c:pt idx="164">
                  <c:v>27640</c:v>
                </c:pt>
                <c:pt idx="165">
                  <c:v>26914</c:v>
                </c:pt>
                <c:pt idx="166">
                  <c:v>24545</c:v>
                </c:pt>
                <c:pt idx="167">
                  <c:v>29093</c:v>
                </c:pt>
                <c:pt idx="168">
                  <c:v>23802</c:v>
                </c:pt>
                <c:pt idx="169">
                  <c:v>24267</c:v>
                </c:pt>
                <c:pt idx="170">
                  <c:v>33615</c:v>
                </c:pt>
                <c:pt idx="171">
                  <c:v>29227</c:v>
                </c:pt>
                <c:pt idx="172">
                  <c:v>36208</c:v>
                </c:pt>
                <c:pt idx="173">
                  <c:v>28889</c:v>
                </c:pt>
                <c:pt idx="174">
                  <c:v>27134</c:v>
                </c:pt>
                <c:pt idx="175">
                  <c:v>31986</c:v>
                </c:pt>
                <c:pt idx="176">
                  <c:v>23328</c:v>
                </c:pt>
                <c:pt idx="177">
                  <c:v>26602</c:v>
                </c:pt>
                <c:pt idx="178">
                  <c:v>25611</c:v>
                </c:pt>
                <c:pt idx="179">
                  <c:v>26309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F-40EF-B7D2-5971BC10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897407"/>
        <c:axId val="1782439503"/>
      </c:lineChart>
      <c:catAx>
        <c:axId val="1670897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39503"/>
        <c:crosses val="autoZero"/>
        <c:auto val="1"/>
        <c:lblAlgn val="ctr"/>
        <c:lblOffset val="100"/>
        <c:noMultiLvlLbl val="0"/>
      </c:catAx>
      <c:valAx>
        <c:axId val="17824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9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32238</xdr:colOff>
      <xdr:row>1</xdr:row>
      <xdr:rowOff>3224</xdr:rowOff>
    </xdr:from>
    <xdr:to>
      <xdr:col>33</xdr:col>
      <xdr:colOff>535158</xdr:colOff>
      <xdr:row>25</xdr:row>
      <xdr:rowOff>29894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41669-4AB5-1BD8-6F63-024A2AFB6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</xdr:colOff>
      <xdr:row>25</xdr:row>
      <xdr:rowOff>148590</xdr:rowOff>
    </xdr:from>
    <xdr:to>
      <xdr:col>33</xdr:col>
      <xdr:colOff>541020</xdr:colOff>
      <xdr:row>49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77F4D7-1FC0-33BB-357B-812A082E3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83820</xdr:colOff>
      <xdr:row>1</xdr:row>
      <xdr:rowOff>57150</xdr:rowOff>
    </xdr:from>
    <xdr:ext cx="1630831" cy="5187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0B4E8B-59C4-E2D7-611C-0BAF0786B75C}"/>
                </a:ext>
              </a:extLst>
            </xdr:cNvPr>
            <xdr:cNvSpPr txBox="1"/>
          </xdr:nvSpPr>
          <xdr:spPr>
            <a:xfrm>
              <a:off x="9793304" y="249655"/>
              <a:ext cx="1630831" cy="518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…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12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0B4E8B-59C4-E2D7-611C-0BAF0786B75C}"/>
                </a:ext>
              </a:extLst>
            </xdr:cNvPr>
            <xdr:cNvSpPr txBox="1"/>
          </xdr:nvSpPr>
          <xdr:spPr>
            <a:xfrm>
              <a:off x="9793304" y="249655"/>
              <a:ext cx="1630831" cy="518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latin typeface="Cambria Math" panose="02040503050406030204" pitchFamily="18" charset="0"/>
                </a:rPr>
                <a:t>𝑎𝑣𝑔(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12 ) 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106680</xdr:colOff>
      <xdr:row>4</xdr:row>
      <xdr:rowOff>72390</xdr:rowOff>
    </xdr:from>
    <xdr:ext cx="636713" cy="516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08FA7B-C958-4A71-D1BB-63DDC47FF24F}"/>
                </a:ext>
              </a:extLst>
            </xdr:cNvPr>
            <xdr:cNvSpPr txBox="1"/>
          </xdr:nvSpPr>
          <xdr:spPr>
            <a:xfrm>
              <a:off x="9816164" y="834390"/>
              <a:ext cx="636713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08FA7B-C958-4A71-D1BB-63DDC47FF24F}"/>
                </a:ext>
              </a:extLst>
            </xdr:cNvPr>
            <xdr:cNvSpPr txBox="1"/>
          </xdr:nvSpPr>
          <xdr:spPr>
            <a:xfrm>
              <a:off x="9816164" y="834390"/>
              <a:ext cx="636713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3/𝑆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495300</xdr:colOff>
      <xdr:row>7</xdr:row>
      <xdr:rowOff>102870</xdr:rowOff>
    </xdr:from>
    <xdr:ext cx="1638300" cy="516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5F693BA-D5A7-8C57-9C0F-D0D1C7ED707B}"/>
                </a:ext>
              </a:extLst>
            </xdr:cNvPr>
            <xdr:cNvSpPr txBox="1"/>
          </xdr:nvSpPr>
          <xdr:spPr>
            <a:xfrm>
              <a:off x="9595184" y="1434365"/>
              <a:ext cx="1638300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5F693BA-D5A7-8C57-9C0F-D0D1C7ED707B}"/>
                </a:ext>
              </a:extLst>
            </xdr:cNvPr>
            <xdr:cNvSpPr txBox="1"/>
          </xdr:nvSpPr>
          <xdr:spPr>
            <a:xfrm>
              <a:off x="9595184" y="1434365"/>
              <a:ext cx="1638300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66215</xdr:colOff>
      <xdr:row>12</xdr:row>
      <xdr:rowOff>186376</xdr:rowOff>
    </xdr:from>
    <xdr:ext cx="18918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FB932A4-33E8-2100-44CC-EDCD09ABFD0C}"/>
                </a:ext>
              </a:extLst>
            </xdr:cNvPr>
            <xdr:cNvSpPr txBox="1"/>
          </xdr:nvSpPr>
          <xdr:spPr>
            <a:xfrm>
              <a:off x="8553723" y="2835791"/>
              <a:ext cx="189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/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d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FB932A4-33E8-2100-44CC-EDCD09ABFD0C}"/>
                </a:ext>
              </a:extLst>
            </xdr:cNvPr>
            <xdr:cNvSpPr txBox="1"/>
          </xdr:nvSpPr>
          <xdr:spPr>
            <a:xfrm>
              <a:off x="8553723" y="2835791"/>
              <a:ext cx="189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𝛾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/ 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latin typeface="Cambria Math" panose="02040503050406030204" pitchFamily="18" charset="0"/>
                </a:rPr>
                <a:t>)+(1−</a:t>
              </a:r>
              <a:r>
                <a:rPr lang="el-GR" sz="1100" b="0" i="0">
                  <a:latin typeface="Cambria Math" panose="02040503050406030204" pitchFamily="18" charset="0"/>
                </a:rPr>
                <a:t> 𝛾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𝑆_(𝑡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72076</xdr:colOff>
      <xdr:row>14</xdr:row>
      <xdr:rowOff>180514</xdr:rowOff>
    </xdr:from>
    <xdr:ext cx="2062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26B8A53-1873-410A-8525-0684BA5F6591}"/>
                </a:ext>
              </a:extLst>
            </xdr:cNvPr>
            <xdr:cNvSpPr txBox="1"/>
          </xdr:nvSpPr>
          <xdr:spPr>
            <a:xfrm>
              <a:off x="8559584" y="3216791"/>
              <a:ext cx="2062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</m:d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26B8A53-1873-410A-8525-0684BA5F6591}"/>
                </a:ext>
              </a:extLst>
            </xdr:cNvPr>
            <xdr:cNvSpPr txBox="1"/>
          </xdr:nvSpPr>
          <xdr:spPr>
            <a:xfrm>
              <a:off x="8559584" y="3216791"/>
              <a:ext cx="2062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𝛽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+(1−</a:t>
              </a:r>
              <a:r>
                <a:rPr lang="el-GR" sz="1100" b="0" i="0">
                  <a:latin typeface="Cambria Math" panose="02040503050406030204" pitchFamily="18" charset="0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107246</xdr:colOff>
      <xdr:row>16</xdr:row>
      <xdr:rowOff>162930</xdr:rowOff>
    </xdr:from>
    <xdr:ext cx="25714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6A5BF0-1884-4E8B-A5FF-A77A2950AEE0}"/>
                </a:ext>
              </a:extLst>
            </xdr:cNvPr>
            <xdr:cNvSpPr txBox="1"/>
          </xdr:nvSpPr>
          <xdr:spPr>
            <a:xfrm>
              <a:off x="8594754" y="3586068"/>
              <a:ext cx="257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el-GR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l-GR" sz="1100" b="0" i="1">
                      <a:latin typeface="Cambria Math" panose="02040503050406030204" pitchFamily="18" charset="0"/>
                    </a:rPr>
                    <m:t>𝛼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/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)+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1−</m:t>
                      </m:r>
                      <m:r>
                        <a:rPr lang="el-GR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l-GR" sz="1100" b="0" i="1">
                          <a:latin typeface="Cambria Math" panose="02040503050406030204" pitchFamily="18" charset="0"/>
                        </a:rPr>
                        <m:t>𝛼</m:t>
                      </m:r>
                    </m:e>
                  </m:d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en-US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6A5BF0-1884-4E8B-A5FF-A77A2950AEE0}"/>
                </a:ext>
              </a:extLst>
            </xdr:cNvPr>
            <xdr:cNvSpPr txBox="1"/>
          </xdr:nvSpPr>
          <xdr:spPr>
            <a:xfrm>
              <a:off x="8594754" y="3586068"/>
              <a:ext cx="257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𝛼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/ 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)+(1−</a:t>
              </a:r>
              <a:r>
                <a:rPr lang="el-GR" sz="1100" b="0" i="0">
                  <a:latin typeface="Cambria Math" panose="02040503050406030204" pitchFamily="18" charset="0"/>
                </a:rPr>
                <a:t> 𝛼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/>
                <a:t>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_(𝑡−1)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15</xdr:col>
      <xdr:colOff>775461</xdr:colOff>
      <xdr:row>18</xdr:row>
      <xdr:rowOff>162929</xdr:rowOff>
    </xdr:from>
    <xdr:ext cx="22315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EA39E84-C0A7-4428-AB3E-84F04BEF8916}"/>
                </a:ext>
              </a:extLst>
            </xdr:cNvPr>
            <xdr:cNvSpPr txBox="1"/>
          </xdr:nvSpPr>
          <xdr:spPr>
            <a:xfrm>
              <a:off x="8330984" y="3972929"/>
              <a:ext cx="2231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EA39E84-C0A7-4428-AB3E-84F04BEF8916}"/>
                </a:ext>
              </a:extLst>
            </xdr:cNvPr>
            <xdr:cNvSpPr txBox="1"/>
          </xdr:nvSpPr>
          <xdr:spPr>
            <a:xfrm>
              <a:off x="8330984" y="3972929"/>
              <a:ext cx="2231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𝑡+1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𝛽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−𝑀+1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17</xdr:col>
      <xdr:colOff>0</xdr:colOff>
      <xdr:row>160</xdr:row>
      <xdr:rowOff>0</xdr:rowOff>
    </xdr:from>
    <xdr:to>
      <xdr:col>36</xdr:col>
      <xdr:colOff>31471</xdr:colOff>
      <xdr:row>168</xdr:row>
      <xdr:rowOff>152540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0BBD57E-58C5-6D02-D0A2-02B2BBEB7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70720" y="29405580"/>
          <a:ext cx="11430991" cy="1615580"/>
        </a:xfrm>
        <a:prstGeom prst="rect">
          <a:avLst/>
        </a:prstGeom>
      </xdr:spPr>
    </xdr:pic>
    <xdr:clientData/>
  </xdr:twoCellAnchor>
  <xdr:twoCellAnchor editAs="oneCell">
    <xdr:from>
      <xdr:col>15</xdr:col>
      <xdr:colOff>876300</xdr:colOff>
      <xdr:row>22</xdr:row>
      <xdr:rowOff>0</xdr:rowOff>
    </xdr:from>
    <xdr:to>
      <xdr:col>19</xdr:col>
      <xdr:colOff>960366</xdr:colOff>
      <xdr:row>30</xdr:row>
      <xdr:rowOff>61092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82C074-C1F2-3509-5D43-476AE0BF4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7780" y="4168140"/>
          <a:ext cx="2842506" cy="1524132"/>
        </a:xfrm>
        <a:prstGeom prst="rect">
          <a:avLst/>
        </a:prstGeom>
      </xdr:spPr>
    </xdr:pic>
    <xdr:clientData/>
  </xdr:twoCellAnchor>
  <xdr:twoCellAnchor>
    <xdr:from>
      <xdr:col>14</xdr:col>
      <xdr:colOff>137160</xdr:colOff>
      <xdr:row>22</xdr:row>
      <xdr:rowOff>0</xdr:rowOff>
    </xdr:from>
    <xdr:to>
      <xdr:col>15</xdr:col>
      <xdr:colOff>708660</xdr:colOff>
      <xdr:row>30</xdr:row>
      <xdr:rowOff>53340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1CF2574-47FA-5386-A90C-A44958CA6845}"/>
            </a:ext>
          </a:extLst>
        </xdr:cNvPr>
        <xdr:cNvSpPr txBox="1"/>
      </xdr:nvSpPr>
      <xdr:spPr>
        <a:xfrm>
          <a:off x="7566660" y="4168140"/>
          <a:ext cx="1173480" cy="1516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Solver is an add-in</a:t>
          </a:r>
          <a:r>
            <a:rPr lang="en-US" sz="1100" i="1" baseline="0"/>
            <a:t> that lets you perfrom optimization. You may need to enable it. </a:t>
          </a:r>
          <a:endParaRPr lang="en-US" sz="110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198120</xdr:colOff>
      <xdr:row>1</xdr:row>
      <xdr:rowOff>30486</xdr:rowOff>
    </xdr:from>
    <xdr:to>
      <xdr:col>31</xdr:col>
      <xdr:colOff>213360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18A52-835C-9534-5B5C-10F8F5996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7F6B31-90BB-407F-BDEF-D91B02E2F97F}" autoFormatId="16" applyNumberFormats="0" applyBorderFormats="0" applyFontFormats="0" applyPatternFormats="0" applyAlignmentFormats="0" applyWidthHeightFormats="0">
  <queryTableRefresh nextId="14">
    <queryTableFields count="13">
      <queryTableField id="1" name="Year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C721F-4456-4169-B010-C2E6679702C7}" name="Table_0" displayName="Table_0" ref="A1:M20" tableType="queryTable" totalsRowShown="0">
  <tableColumns count="13">
    <tableColumn id="1" xr3:uid="{1622D91A-F22F-40C3-8B56-7BF18679BCD4}" uniqueName="1" name="Year" queryTableFieldId="1" dataDxfId="1"/>
    <tableColumn id="2" xr3:uid="{FE43FEC2-0A5B-4149-AB2C-BCCBE1CA5A33}" uniqueName="2" name="Jan" queryTableFieldId="2"/>
    <tableColumn id="3" xr3:uid="{FBCC5AFE-E5DB-4528-8956-ADEC653F9013}" uniqueName="3" name="Feb" queryTableFieldId="3"/>
    <tableColumn id="4" xr3:uid="{76235774-1405-4047-A4FA-F61274DCB8E5}" uniqueName="4" name="Mar" queryTableFieldId="4"/>
    <tableColumn id="5" xr3:uid="{45FA1487-9D4C-4A9E-A7D3-C2E8EDC7980B}" uniqueName="5" name="Apr" queryTableFieldId="5"/>
    <tableColumn id="6" xr3:uid="{3D07B7C2-9DA7-462D-B3B9-E42AE2E571A0}" uniqueName="6" name="May" queryTableFieldId="6"/>
    <tableColumn id="7" xr3:uid="{895F5BC4-9E92-4D7A-B61D-859877350243}" uniqueName="7" name="Jun" queryTableFieldId="7"/>
    <tableColumn id="8" xr3:uid="{A285005A-E0C1-4180-BADD-7C82CA5C161B}" uniqueName="8" name="Jul" queryTableFieldId="8"/>
    <tableColumn id="9" xr3:uid="{15D19A44-F6D1-4B77-828D-CA690246C84E}" uniqueName="9" name="Aug" queryTableFieldId="9"/>
    <tableColumn id="10" xr3:uid="{43835AEF-8AA0-44B1-A671-4ECE0CA0AF70}" uniqueName="10" name="Sep" queryTableFieldId="10"/>
    <tableColumn id="11" xr3:uid="{A7F24B09-60FB-4667-8892-ED97AC8AAC7C}" uniqueName="11" name="Oct" queryTableFieldId="11"/>
    <tableColumn id="12" xr3:uid="{77E73B9F-5BA9-45FC-A9F5-2C4C939A016E}" uniqueName="12" name="Nov" queryTableFieldId="12"/>
    <tableColumn id="13" xr3:uid="{BCD2C505-C32C-4102-8601-115769FB2693}" uniqueName="13" name="Dec" queryTableFieldId="1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EDDE-C86C-4634-9FDB-294684AB3B35}">
  <dimension ref="A1:T181"/>
  <sheetViews>
    <sheetView showGridLines="0" tabSelected="1" zoomScaleNormal="100" workbookViewId="0">
      <pane ySplit="1" topLeftCell="A2" activePane="bottomLeft" state="frozen"/>
      <selection activeCell="B1" sqref="B1"/>
      <selection pane="bottomLeft" activeCell="O7" sqref="O7"/>
    </sheetView>
  </sheetViews>
  <sheetFormatPr defaultRowHeight="14.4" x14ac:dyDescent="0.3"/>
  <cols>
    <col min="1" max="1" width="6.44140625" style="51" bestFit="1" customWidth="1"/>
    <col min="2" max="2" width="5" style="51" bestFit="1" customWidth="1"/>
    <col min="3" max="3" width="6.77734375" style="51" bestFit="1" customWidth="1"/>
    <col min="4" max="4" width="7.5546875" style="1" bestFit="1" customWidth="1"/>
    <col min="5" max="5" width="6.88671875" style="51" customWidth="1"/>
    <col min="6" max="6" width="10.109375" bestFit="1" customWidth="1"/>
    <col min="7" max="7" width="9.6640625" bestFit="1" customWidth="1"/>
    <col min="8" max="8" width="12" bestFit="1" customWidth="1"/>
    <col min="9" max="9" width="10.109375" bestFit="1" customWidth="1"/>
    <col min="10" max="10" width="10.6640625" bestFit="1" customWidth="1"/>
    <col min="11" max="11" width="1.5546875" customWidth="1"/>
    <col min="12" max="13" width="10" customWidth="1"/>
    <col min="14" max="14" width="1.5546875" customWidth="1"/>
    <col min="15" max="15" width="8.77734375" customWidth="1"/>
    <col min="16" max="16" width="13.5546875" customWidth="1"/>
    <col min="20" max="20" width="14.109375" customWidth="1"/>
    <col min="21" max="21" width="2" customWidth="1"/>
    <col min="27" max="27" width="7.88671875" customWidth="1"/>
  </cols>
  <sheetData>
    <row r="1" spans="1:20" ht="15" thickBot="1" x14ac:dyDescent="0.35">
      <c r="A1" s="81" t="s">
        <v>51</v>
      </c>
      <c r="B1" s="82" t="s">
        <v>0</v>
      </c>
      <c r="C1" s="82" t="s">
        <v>52</v>
      </c>
      <c r="D1" s="83" t="s">
        <v>53</v>
      </c>
      <c r="E1" s="84" t="s">
        <v>54</v>
      </c>
      <c r="F1" s="85" t="s">
        <v>58</v>
      </c>
      <c r="G1" s="86" t="s">
        <v>59</v>
      </c>
      <c r="H1" s="87" t="s">
        <v>71</v>
      </c>
      <c r="I1" s="86" t="s">
        <v>60</v>
      </c>
      <c r="J1" s="88" t="s">
        <v>61</v>
      </c>
      <c r="K1" s="15"/>
      <c r="L1" s="93" t="s">
        <v>62</v>
      </c>
      <c r="M1" s="94"/>
      <c r="P1" s="101" t="s">
        <v>76</v>
      </c>
      <c r="Q1" s="102"/>
      <c r="R1" s="102"/>
      <c r="S1" s="102"/>
      <c r="T1" s="103"/>
    </row>
    <row r="2" spans="1:20" ht="15" thickBot="1" x14ac:dyDescent="0.35">
      <c r="A2" s="60">
        <v>1</v>
      </c>
      <c r="B2" s="57">
        <v>2005</v>
      </c>
      <c r="C2" s="57" t="s">
        <v>1</v>
      </c>
      <c r="D2" s="34">
        <v>28367</v>
      </c>
      <c r="E2" s="52" t="s">
        <v>55</v>
      </c>
      <c r="F2" s="32"/>
      <c r="G2" s="33"/>
      <c r="H2" s="45">
        <f>D2/AVERAGE(D$2:D$13)</f>
        <v>0.78851432582122427</v>
      </c>
      <c r="I2" s="33"/>
      <c r="J2" s="35"/>
      <c r="K2" s="14"/>
      <c r="L2" s="7" t="s">
        <v>66</v>
      </c>
      <c r="M2" s="4">
        <v>0.49497907547309938</v>
      </c>
      <c r="P2" s="71"/>
      <c r="Q2" s="72"/>
      <c r="R2" s="72"/>
      <c r="S2" s="72"/>
      <c r="T2" s="73"/>
    </row>
    <row r="3" spans="1:20" ht="15" thickBot="1" x14ac:dyDescent="0.35">
      <c r="A3" s="61">
        <v>2</v>
      </c>
      <c r="B3" s="58">
        <v>2005</v>
      </c>
      <c r="C3" s="58" t="s">
        <v>2</v>
      </c>
      <c r="D3" s="22">
        <v>31874</v>
      </c>
      <c r="E3" s="53" t="s">
        <v>55</v>
      </c>
      <c r="F3" s="20"/>
      <c r="G3" s="21"/>
      <c r="H3" s="44">
        <f t="shared" ref="H3:H13" si="0">D3/AVERAGE(D$2:D$13)</f>
        <v>0.8859980125224981</v>
      </c>
      <c r="I3" s="21"/>
      <c r="J3" s="23"/>
      <c r="K3" s="6"/>
      <c r="L3" s="9" t="s">
        <v>67</v>
      </c>
      <c r="M3" s="5">
        <v>2.5003521900592511E-2</v>
      </c>
      <c r="P3" s="74" t="s">
        <v>71</v>
      </c>
      <c r="Q3" s="69" t="s">
        <v>74</v>
      </c>
      <c r="T3" s="75"/>
    </row>
    <row r="4" spans="1:20" x14ac:dyDescent="0.3">
      <c r="A4" s="61">
        <v>3</v>
      </c>
      <c r="B4" s="58">
        <v>2005</v>
      </c>
      <c r="C4" s="58" t="s">
        <v>3</v>
      </c>
      <c r="D4" s="22">
        <v>38263</v>
      </c>
      <c r="E4" s="53" t="s">
        <v>55</v>
      </c>
      <c r="F4" s="20"/>
      <c r="G4" s="21"/>
      <c r="H4" s="44">
        <f t="shared" si="0"/>
        <v>1.0635923308385626</v>
      </c>
      <c r="I4" s="21"/>
      <c r="J4" s="23"/>
      <c r="K4" s="16"/>
      <c r="L4" s="9" t="s">
        <v>68</v>
      </c>
      <c r="M4" s="5">
        <v>0.22104574457692247</v>
      </c>
      <c r="P4" s="76"/>
      <c r="T4" s="75"/>
    </row>
    <row r="5" spans="1:20" ht="15" thickBot="1" x14ac:dyDescent="0.35">
      <c r="A5" s="61">
        <v>4</v>
      </c>
      <c r="B5" s="58">
        <v>2005</v>
      </c>
      <c r="C5" s="58" t="s">
        <v>4</v>
      </c>
      <c r="D5" s="22">
        <v>40435</v>
      </c>
      <c r="E5" s="53" t="s">
        <v>55</v>
      </c>
      <c r="F5" s="20"/>
      <c r="G5" s="21"/>
      <c r="H5" s="44">
        <f t="shared" si="0"/>
        <v>1.1239671718751085</v>
      </c>
      <c r="I5" s="21"/>
      <c r="J5" s="23"/>
      <c r="K5" s="16"/>
      <c r="L5" s="9" t="s">
        <v>64</v>
      </c>
      <c r="M5" s="6">
        <v>12</v>
      </c>
      <c r="P5" s="76"/>
      <c r="T5" s="75"/>
    </row>
    <row r="6" spans="1:20" ht="15" thickBot="1" x14ac:dyDescent="0.35">
      <c r="A6" s="61">
        <v>5</v>
      </c>
      <c r="B6" s="58">
        <v>2005</v>
      </c>
      <c r="C6" s="58" t="s">
        <v>5</v>
      </c>
      <c r="D6" s="22">
        <v>39951</v>
      </c>
      <c r="E6" s="53" t="s">
        <v>55</v>
      </c>
      <c r="F6" s="20"/>
      <c r="G6" s="21"/>
      <c r="H6" s="44">
        <f t="shared" si="0"/>
        <v>1.1105134780161361</v>
      </c>
      <c r="I6" s="21"/>
      <c r="J6" s="23"/>
      <c r="K6" s="16"/>
      <c r="L6" s="10" t="s">
        <v>63</v>
      </c>
      <c r="M6" s="43">
        <f>SQRT(SUMSQ(J14:J168))/COUNT(J14:J168)</f>
        <v>394.8226590192138</v>
      </c>
      <c r="P6" s="74" t="s">
        <v>72</v>
      </c>
      <c r="Q6" s="70" t="s">
        <v>73</v>
      </c>
      <c r="T6" s="75"/>
    </row>
    <row r="7" spans="1:20" ht="14.4" customHeight="1" x14ac:dyDescent="0.3">
      <c r="A7" s="61">
        <v>6</v>
      </c>
      <c r="B7" s="58">
        <v>2005</v>
      </c>
      <c r="C7" s="58" t="s">
        <v>6</v>
      </c>
      <c r="D7" s="22">
        <v>37717</v>
      </c>
      <c r="E7" s="53" t="s">
        <v>55</v>
      </c>
      <c r="F7" s="20"/>
      <c r="G7" s="21"/>
      <c r="H7" s="44">
        <f t="shared" si="0"/>
        <v>1.0484152299150109</v>
      </c>
      <c r="I7" s="21"/>
      <c r="J7" s="23"/>
      <c r="L7" s="95" t="s">
        <v>86</v>
      </c>
      <c r="M7" s="96"/>
      <c r="P7" s="76"/>
      <c r="T7" s="75"/>
    </row>
    <row r="8" spans="1:20" ht="15" thickBot="1" x14ac:dyDescent="0.35">
      <c r="A8" s="61">
        <v>7</v>
      </c>
      <c r="B8" s="58">
        <v>2005</v>
      </c>
      <c r="C8" s="58" t="s">
        <v>7</v>
      </c>
      <c r="D8" s="22">
        <v>43004</v>
      </c>
      <c r="E8" s="53" t="s">
        <v>55</v>
      </c>
      <c r="F8" s="20"/>
      <c r="G8" s="21"/>
      <c r="H8" s="44">
        <f t="shared" si="0"/>
        <v>1.1953773775025887</v>
      </c>
      <c r="I8" s="21"/>
      <c r="J8" s="23"/>
      <c r="K8" s="17"/>
      <c r="L8" s="97"/>
      <c r="M8" s="98"/>
      <c r="P8" s="76"/>
      <c r="T8" s="75"/>
    </row>
    <row r="9" spans="1:20" ht="15" thickBot="1" x14ac:dyDescent="0.35">
      <c r="A9" s="61">
        <v>8</v>
      </c>
      <c r="B9" s="58">
        <v>2005</v>
      </c>
      <c r="C9" s="58" t="s">
        <v>8</v>
      </c>
      <c r="D9" s="22">
        <v>39896</v>
      </c>
      <c r="E9" s="53" t="s">
        <v>55</v>
      </c>
      <c r="F9" s="20"/>
      <c r="G9" s="21"/>
      <c r="H9" s="44">
        <f t="shared" si="0"/>
        <v>1.1089846491685256</v>
      </c>
      <c r="I9" s="21"/>
      <c r="J9" s="23"/>
      <c r="L9" s="97"/>
      <c r="M9" s="98"/>
      <c r="P9" s="74" t="s">
        <v>59</v>
      </c>
      <c r="Q9" s="70" t="s">
        <v>75</v>
      </c>
      <c r="T9" s="75"/>
    </row>
    <row r="10" spans="1:20" ht="15" thickBot="1" x14ac:dyDescent="0.35">
      <c r="A10" s="61">
        <v>9</v>
      </c>
      <c r="B10" s="58">
        <v>2005</v>
      </c>
      <c r="C10" s="58" t="s">
        <v>9</v>
      </c>
      <c r="D10" s="22">
        <v>36842</v>
      </c>
      <c r="E10" s="53" t="s">
        <v>55</v>
      </c>
      <c r="F10" s="20"/>
      <c r="G10" s="21"/>
      <c r="H10" s="44">
        <f t="shared" si="0"/>
        <v>1.0240929527939346</v>
      </c>
      <c r="I10" s="21"/>
      <c r="J10" s="23"/>
      <c r="L10" s="99"/>
      <c r="M10" s="100"/>
      <c r="P10" s="77"/>
      <c r="Q10" s="78"/>
      <c r="R10" s="78"/>
      <c r="S10" s="78"/>
      <c r="T10" s="79"/>
    </row>
    <row r="11" spans="1:20" ht="15" thickBot="1" x14ac:dyDescent="0.35">
      <c r="A11" s="61">
        <v>10</v>
      </c>
      <c r="B11" s="58">
        <v>2005</v>
      </c>
      <c r="C11" s="58" t="s">
        <v>10</v>
      </c>
      <c r="D11" s="22">
        <v>32323</v>
      </c>
      <c r="E11" s="53" t="s">
        <v>55</v>
      </c>
      <c r="F11" s="20"/>
      <c r="G11" s="21"/>
      <c r="H11" s="44">
        <f t="shared" si="0"/>
        <v>0.89847881529662754</v>
      </c>
      <c r="I11" s="21"/>
      <c r="J11" s="23"/>
    </row>
    <row r="12" spans="1:20" ht="15" thickBot="1" x14ac:dyDescent="0.35">
      <c r="A12" s="61">
        <v>11</v>
      </c>
      <c r="B12" s="58">
        <v>2005</v>
      </c>
      <c r="C12" s="58" t="s">
        <v>11</v>
      </c>
      <c r="D12" s="22">
        <v>29707</v>
      </c>
      <c r="E12" s="53" t="s">
        <v>55</v>
      </c>
      <c r="F12" s="20"/>
      <c r="G12" s="21"/>
      <c r="H12" s="44">
        <f t="shared" si="0"/>
        <v>0.82576215592664404</v>
      </c>
      <c r="I12" s="21"/>
      <c r="J12" s="23"/>
      <c r="L12" s="104" t="s">
        <v>85</v>
      </c>
      <c r="M12" s="105"/>
      <c r="N12" s="105"/>
      <c r="O12" s="105"/>
      <c r="P12" s="105"/>
      <c r="Q12" s="105"/>
      <c r="R12" s="105"/>
      <c r="S12" s="105"/>
      <c r="T12" s="106"/>
    </row>
    <row r="13" spans="1:20" ht="15" thickBot="1" x14ac:dyDescent="0.35">
      <c r="A13" s="61">
        <v>12</v>
      </c>
      <c r="B13" s="58">
        <v>2005</v>
      </c>
      <c r="C13" s="58" t="s">
        <v>12</v>
      </c>
      <c r="D13" s="22">
        <v>33324</v>
      </c>
      <c r="E13" s="53" t="s">
        <v>55</v>
      </c>
      <c r="F13" s="20"/>
      <c r="G13" s="21"/>
      <c r="H13" s="44">
        <f t="shared" si="0"/>
        <v>0.9263035003231388</v>
      </c>
      <c r="I13" s="21"/>
      <c r="J13" s="23"/>
      <c r="L13" s="71"/>
      <c r="M13" s="72"/>
      <c r="N13" s="72"/>
      <c r="O13" s="72"/>
      <c r="P13" s="80"/>
      <c r="Q13" s="72"/>
      <c r="R13" s="72"/>
      <c r="S13" s="72"/>
      <c r="T13" s="73"/>
    </row>
    <row r="14" spans="1:20" ht="15" thickBot="1" x14ac:dyDescent="0.35">
      <c r="A14" s="62">
        <v>13</v>
      </c>
      <c r="B14" s="54">
        <v>2006</v>
      </c>
      <c r="C14" s="54" t="s">
        <v>1</v>
      </c>
      <c r="D14" s="47">
        <v>27440</v>
      </c>
      <c r="E14" s="54" t="s">
        <v>56</v>
      </c>
      <c r="F14" s="48">
        <f>D14/H2</f>
        <v>34799.621391052984</v>
      </c>
      <c r="G14" s="48">
        <f>D14/H2-D13/H13</f>
        <v>-1175.6286089470159</v>
      </c>
      <c r="H14" s="50">
        <f t="shared" ref="H14:H45" si="1">$M$4*D14/F14+(1-$M$4)*H2</f>
        <v>0.78851432582122427</v>
      </c>
      <c r="I14" s="46"/>
      <c r="J14" s="49"/>
      <c r="L14" s="74" t="s">
        <v>77</v>
      </c>
      <c r="M14" s="3"/>
      <c r="P14" s="70" t="s">
        <v>78</v>
      </c>
      <c r="T14" s="75"/>
    </row>
    <row r="15" spans="1:20" ht="15" thickBot="1" x14ac:dyDescent="0.35">
      <c r="A15" s="37">
        <v>14</v>
      </c>
      <c r="B15" s="51">
        <v>2006</v>
      </c>
      <c r="C15" s="51" t="s">
        <v>2</v>
      </c>
      <c r="D15" s="8">
        <v>27354</v>
      </c>
      <c r="E15" s="55" t="s">
        <v>56</v>
      </c>
      <c r="F15" s="11">
        <f t="shared" ref="F15:F46" si="2">$M$2*D15/H3+(1-$M$2)*(F14+G14)</f>
        <v>32262.634822633736</v>
      </c>
      <c r="G15" s="12">
        <f t="shared" ref="G15:G46" si="3">$M$3*(F15-F14)+(1-$M$3)*G14</f>
        <v>-1209.6673525012257</v>
      </c>
      <c r="H15">
        <f t="shared" si="1"/>
        <v>0.87756641357091469</v>
      </c>
      <c r="I15" s="12">
        <f>(F14+G14)*H3</f>
        <v>29790.790778016708</v>
      </c>
      <c r="J15" s="13">
        <f>D15-I15</f>
        <v>-2436.7907780167079</v>
      </c>
      <c r="K15" s="12"/>
      <c r="L15" s="76"/>
      <c r="T15" s="75"/>
    </row>
    <row r="16" spans="1:20" ht="15" thickBot="1" x14ac:dyDescent="0.35">
      <c r="A16" s="37">
        <v>15</v>
      </c>
      <c r="B16" s="51">
        <v>2006</v>
      </c>
      <c r="C16" s="51" t="s">
        <v>3</v>
      </c>
      <c r="D16" s="8">
        <v>38981</v>
      </c>
      <c r="E16" s="55" t="s">
        <v>56</v>
      </c>
      <c r="F16" s="11">
        <f t="shared" si="2"/>
        <v>33823.540187969644</v>
      </c>
      <c r="G16" s="12">
        <f t="shared" si="3"/>
        <v>-1140.3932768736008</v>
      </c>
      <c r="H16">
        <f t="shared" si="1"/>
        <v>1.0832408751155258</v>
      </c>
      <c r="I16" s="12">
        <f t="shared" ref="I16:I79" si="4">(F15+G15)*H4</f>
        <v>33027.698051012296</v>
      </c>
      <c r="J16" s="13">
        <f t="shared" ref="J16:J79" si="5">D16-I16</f>
        <v>5953.3019489877042</v>
      </c>
      <c r="K16" s="12"/>
      <c r="L16" s="74" t="s">
        <v>79</v>
      </c>
      <c r="M16" s="3"/>
      <c r="P16" s="70" t="s">
        <v>80</v>
      </c>
      <c r="T16" s="75"/>
    </row>
    <row r="17" spans="1:20" ht="15" thickBot="1" x14ac:dyDescent="0.35">
      <c r="A17" s="37">
        <v>16</v>
      </c>
      <c r="B17" s="51">
        <v>2006</v>
      </c>
      <c r="C17" s="51" t="s">
        <v>4</v>
      </c>
      <c r="D17" s="8">
        <v>40203</v>
      </c>
      <c r="E17" s="55" t="s">
        <v>56</v>
      </c>
      <c r="F17" s="11">
        <f t="shared" si="2"/>
        <v>34210.499570825275</v>
      </c>
      <c r="G17" s="12">
        <f t="shared" si="3"/>
        <v>-1102.2040811961328</v>
      </c>
      <c r="H17">
        <f t="shared" si="1"/>
        <v>1.1352843519743792</v>
      </c>
      <c r="I17" s="12">
        <f t="shared" si="4"/>
        <v>36734.784201643306</v>
      </c>
      <c r="J17" s="13">
        <f t="shared" si="5"/>
        <v>3468.215798356694</v>
      </c>
      <c r="K17" s="12"/>
      <c r="L17" s="76"/>
      <c r="T17" s="75"/>
    </row>
    <row r="18" spans="1:20" ht="15" thickBot="1" x14ac:dyDescent="0.35">
      <c r="A18" s="37">
        <v>17</v>
      </c>
      <c r="B18" s="51">
        <v>2006</v>
      </c>
      <c r="C18" s="51" t="s">
        <v>5</v>
      </c>
      <c r="D18" s="8">
        <v>43112</v>
      </c>
      <c r="E18" s="55" t="s">
        <v>56</v>
      </c>
      <c r="F18" s="11">
        <f t="shared" si="2"/>
        <v>35936.301771945698</v>
      </c>
      <c r="G18" s="12">
        <f t="shared" si="3"/>
        <v>-1031.4939641812177</v>
      </c>
      <c r="H18">
        <f t="shared" si="1"/>
        <v>1.1302229737591116</v>
      </c>
      <c r="I18" s="12">
        <f t="shared" si="4"/>
        <v>36767.208375374008</v>
      </c>
      <c r="J18" s="13">
        <f t="shared" si="5"/>
        <v>6344.791624625992</v>
      </c>
      <c r="K18" s="12"/>
      <c r="L18" s="74" t="s">
        <v>82</v>
      </c>
      <c r="P18" s="70" t="s">
        <v>81</v>
      </c>
      <c r="T18" s="75"/>
    </row>
    <row r="19" spans="1:20" ht="15" thickBot="1" x14ac:dyDescent="0.35">
      <c r="A19" s="37">
        <v>18</v>
      </c>
      <c r="B19" s="51">
        <v>2006</v>
      </c>
      <c r="C19" s="51" t="s">
        <v>6</v>
      </c>
      <c r="D19" s="8">
        <v>41427</v>
      </c>
      <c r="E19" s="55" t="s">
        <v>56</v>
      </c>
      <c r="F19" s="11">
        <f t="shared" si="2"/>
        <v>37186.224013756204</v>
      </c>
      <c r="G19" s="12">
        <f t="shared" si="3"/>
        <v>-974.45052411033703</v>
      </c>
      <c r="H19">
        <f t="shared" si="1"/>
        <v>1.0629216567926243</v>
      </c>
      <c r="I19" s="12">
        <f t="shared" si="4"/>
        <v>36594.732102916671</v>
      </c>
      <c r="J19" s="13">
        <f t="shared" si="5"/>
        <v>4832.2678970833294</v>
      </c>
      <c r="K19" s="12"/>
      <c r="L19" s="76"/>
      <c r="T19" s="75"/>
    </row>
    <row r="20" spans="1:20" ht="15" thickBot="1" x14ac:dyDescent="0.35">
      <c r="A20" s="37">
        <v>19</v>
      </c>
      <c r="B20" s="51">
        <v>2006</v>
      </c>
      <c r="C20" s="51" t="s">
        <v>7</v>
      </c>
      <c r="D20" s="8">
        <v>41712</v>
      </c>
      <c r="E20" s="55" t="s">
        <v>56</v>
      </c>
      <c r="F20" s="11">
        <f t="shared" si="2"/>
        <v>35559.710965852209</v>
      </c>
      <c r="G20" s="12">
        <f t="shared" si="3"/>
        <v>-990.75438370456743</v>
      </c>
      <c r="H20">
        <f t="shared" si="1"/>
        <v>1.1904338068901423</v>
      </c>
      <c r="I20" s="12">
        <f t="shared" si="4"/>
        <v>43286.734828770634</v>
      </c>
      <c r="J20" s="13">
        <f t="shared" si="5"/>
        <v>-1574.7348287706336</v>
      </c>
      <c r="K20" s="12"/>
      <c r="L20" s="74" t="s">
        <v>83</v>
      </c>
      <c r="P20" s="70" t="s">
        <v>84</v>
      </c>
      <c r="T20" s="75"/>
    </row>
    <row r="21" spans="1:20" ht="15" thickBot="1" x14ac:dyDescent="0.35">
      <c r="A21" s="37">
        <v>20</v>
      </c>
      <c r="B21" s="51">
        <v>2006</v>
      </c>
      <c r="C21" s="51" t="s">
        <v>8</v>
      </c>
      <c r="D21" s="8">
        <v>42227</v>
      </c>
      <c r="E21" s="55" t="s">
        <v>56</v>
      </c>
      <c r="F21" s="11">
        <f t="shared" si="2"/>
        <v>36305.450149134005</v>
      </c>
      <c r="G21" s="12">
        <f t="shared" si="3"/>
        <v>-947.33592877218598</v>
      </c>
      <c r="H21">
        <f t="shared" si="1"/>
        <v>1.120947414362846</v>
      </c>
      <c r="I21" s="12">
        <f t="shared" si="4"/>
        <v>38336.442187374996</v>
      </c>
      <c r="J21" s="13">
        <f t="shared" si="5"/>
        <v>3890.5578126250039</v>
      </c>
      <c r="K21" s="12"/>
      <c r="L21" s="77"/>
      <c r="M21" s="78"/>
      <c r="N21" s="78"/>
      <c r="O21" s="78"/>
      <c r="P21" s="78"/>
      <c r="Q21" s="78"/>
      <c r="R21" s="78"/>
      <c r="S21" s="78"/>
      <c r="T21" s="79"/>
    </row>
    <row r="22" spans="1:20" x14ac:dyDescent="0.3">
      <c r="A22" s="37">
        <v>21</v>
      </c>
      <c r="B22" s="51">
        <v>2006</v>
      </c>
      <c r="C22" s="51" t="s">
        <v>9</v>
      </c>
      <c r="D22" s="8">
        <v>38269</v>
      </c>
      <c r="E22" s="55" t="s">
        <v>56</v>
      </c>
      <c r="F22" s="11">
        <f t="shared" si="2"/>
        <v>36353.301320257888</v>
      </c>
      <c r="G22" s="12">
        <f t="shared" si="3"/>
        <v>-922.45274632474752</v>
      </c>
      <c r="H22">
        <f t="shared" si="1"/>
        <v>1.030415687362265</v>
      </c>
      <c r="I22" s="12">
        <f t="shared" si="4"/>
        <v>36209.995597155546</v>
      </c>
      <c r="J22" s="13">
        <f t="shared" si="5"/>
        <v>2059.0044028444536</v>
      </c>
      <c r="K22" s="12"/>
    </row>
    <row r="23" spans="1:20" x14ac:dyDescent="0.3">
      <c r="A23" s="37">
        <v>22</v>
      </c>
      <c r="B23" s="51">
        <v>2006</v>
      </c>
      <c r="C23" s="51" t="s">
        <v>10</v>
      </c>
      <c r="D23" s="8">
        <v>33992</v>
      </c>
      <c r="E23" s="55" t="s">
        <v>56</v>
      </c>
      <c r="F23" s="11">
        <f t="shared" si="2"/>
        <v>36619.781170145434</v>
      </c>
      <c r="G23" s="12">
        <f t="shared" si="3"/>
        <v>-892.72524411702511</v>
      </c>
      <c r="H23">
        <f t="shared" si="1"/>
        <v>0.90505772645735361</v>
      </c>
      <c r="I23" s="12">
        <f t="shared" si="4"/>
        <v>31833.866851661649</v>
      </c>
      <c r="J23" s="13">
        <f t="shared" si="5"/>
        <v>2158.133148338351</v>
      </c>
      <c r="K23" s="12"/>
    </row>
    <row r="24" spans="1:20" x14ac:dyDescent="0.3">
      <c r="A24" s="37">
        <v>23</v>
      </c>
      <c r="B24" s="51">
        <v>2006</v>
      </c>
      <c r="C24" s="51" t="s">
        <v>11</v>
      </c>
      <c r="D24" s="8">
        <v>34189</v>
      </c>
      <c r="E24" s="55" t="s">
        <v>56</v>
      </c>
      <c r="F24" s="11">
        <f t="shared" si="2"/>
        <v>38536.511168788857</v>
      </c>
      <c r="G24" s="12">
        <f t="shared" si="3"/>
        <v>-822.47896842592979</v>
      </c>
      <c r="H24">
        <f t="shared" si="1"/>
        <v>0.83933933013163753</v>
      </c>
      <c r="I24" s="12">
        <f t="shared" si="4"/>
        <v>29502.050726388999</v>
      </c>
      <c r="J24" s="13">
        <f t="shared" si="5"/>
        <v>4686.9492736110005</v>
      </c>
      <c r="K24" s="12"/>
    </row>
    <row r="25" spans="1:20" x14ac:dyDescent="0.3">
      <c r="A25" s="37">
        <v>24</v>
      </c>
      <c r="B25" s="51">
        <v>2006</v>
      </c>
      <c r="C25" s="51" t="s">
        <v>12</v>
      </c>
      <c r="D25" s="8">
        <v>39539</v>
      </c>
      <c r="E25" s="55" t="s">
        <v>56</v>
      </c>
      <c r="F25" s="11">
        <f t="shared" si="2"/>
        <v>40174.415688167603</v>
      </c>
      <c r="G25" s="12">
        <f t="shared" si="3"/>
        <v>-760.96071600474943</v>
      </c>
      <c r="H25">
        <f t="shared" si="1"/>
        <v>0.93909764422079123</v>
      </c>
      <c r="I25" s="12">
        <f t="shared" si="4"/>
        <v>34934.640038495745</v>
      </c>
      <c r="J25" s="13">
        <f t="shared" si="5"/>
        <v>4604.3599615042549</v>
      </c>
      <c r="K25" s="12"/>
    </row>
    <row r="26" spans="1:20" x14ac:dyDescent="0.3">
      <c r="A26" s="37">
        <v>25</v>
      </c>
      <c r="B26" s="51">
        <v>2007</v>
      </c>
      <c r="C26" s="51" t="s">
        <v>1</v>
      </c>
      <c r="D26" s="8">
        <v>31461</v>
      </c>
      <c r="E26" s="55" t="s">
        <v>56</v>
      </c>
      <c r="F26" s="11">
        <f t="shared" si="2"/>
        <v>39653.831605526895</v>
      </c>
      <c r="G26" s="12">
        <f t="shared" si="3"/>
        <v>-754.95045358804089</v>
      </c>
      <c r="H26">
        <f t="shared" si="1"/>
        <v>0.78959233229617409</v>
      </c>
      <c r="I26" s="12">
        <f t="shared" si="4"/>
        <v>31078.073875660168</v>
      </c>
      <c r="J26" s="13">
        <f t="shared" si="5"/>
        <v>382.92612433983231</v>
      </c>
      <c r="K26" s="12"/>
    </row>
    <row r="27" spans="1:20" x14ac:dyDescent="0.3">
      <c r="A27" s="37">
        <v>26</v>
      </c>
      <c r="B27" s="51">
        <v>2007</v>
      </c>
      <c r="C27" s="51" t="s">
        <v>2</v>
      </c>
      <c r="D27" s="8">
        <v>32148</v>
      </c>
      <c r="E27" s="55" t="s">
        <v>56</v>
      </c>
      <c r="F27" s="11">
        <f t="shared" si="2"/>
        <v>37777.379196582413</v>
      </c>
      <c r="G27" s="12">
        <f t="shared" si="3"/>
        <v>-782.99195229035297</v>
      </c>
      <c r="H27">
        <f t="shared" si="1"/>
        <v>0.8716908044795324</v>
      </c>
      <c r="I27" s="12">
        <f t="shared" si="4"/>
        <v>34136.351624428229</v>
      </c>
      <c r="J27" s="13">
        <f t="shared" si="5"/>
        <v>-1988.3516244282291</v>
      </c>
      <c r="K27" s="12"/>
    </row>
    <row r="28" spans="1:20" x14ac:dyDescent="0.3">
      <c r="A28" s="37">
        <v>27</v>
      </c>
      <c r="B28" s="51">
        <v>2007</v>
      </c>
      <c r="C28" s="51" t="s">
        <v>3</v>
      </c>
      <c r="D28" s="8">
        <v>42254</v>
      </c>
      <c r="E28" s="55" t="s">
        <v>56</v>
      </c>
      <c r="F28" s="11">
        <f t="shared" si="2"/>
        <v>37990.599039327164</v>
      </c>
      <c r="G28" s="12">
        <f t="shared" si="3"/>
        <v>-758.0831488555641</v>
      </c>
      <c r="H28">
        <f t="shared" si="1"/>
        <v>1.0896471455527537</v>
      </c>
      <c r="I28" s="12">
        <f t="shared" si="4"/>
        <v>40073.832412869575</v>
      </c>
      <c r="J28" s="13">
        <f t="shared" si="5"/>
        <v>2180.1675871304251</v>
      </c>
      <c r="K28" s="12"/>
    </row>
    <row r="29" spans="1:20" x14ac:dyDescent="0.3">
      <c r="A29" s="37">
        <v>28</v>
      </c>
      <c r="B29" s="51">
        <v>2007</v>
      </c>
      <c r="C29" s="51" t="s">
        <v>4</v>
      </c>
      <c r="D29" s="8">
        <v>37911</v>
      </c>
      <c r="E29" s="55" t="s">
        <v>56</v>
      </c>
      <c r="F29" s="11">
        <f t="shared" si="2"/>
        <v>35332.231903450767</v>
      </c>
      <c r="G29" s="12">
        <f t="shared" si="3"/>
        <v>-805.59694114238471</v>
      </c>
      <c r="H29">
        <f t="shared" si="1"/>
        <v>1.1215136278050044</v>
      </c>
      <c r="I29" s="12">
        <f t="shared" si="4"/>
        <v>42269.492675089823</v>
      </c>
      <c r="J29" s="13">
        <f t="shared" si="5"/>
        <v>-4358.492675089823</v>
      </c>
      <c r="K29" s="12"/>
    </row>
    <row r="30" spans="1:20" x14ac:dyDescent="0.3">
      <c r="A30" s="37">
        <v>29</v>
      </c>
      <c r="B30" s="51">
        <v>2007</v>
      </c>
      <c r="C30" s="51" t="s">
        <v>5</v>
      </c>
      <c r="D30" s="8">
        <v>50126</v>
      </c>
      <c r="E30" s="55" t="s">
        <v>56</v>
      </c>
      <c r="F30" s="11">
        <f t="shared" si="2"/>
        <v>39389.262742858751</v>
      </c>
      <c r="G30" s="12">
        <f t="shared" si="3"/>
        <v>-684.01412093696399</v>
      </c>
      <c r="H30">
        <f t="shared" si="1"/>
        <v>1.1616904560671151</v>
      </c>
      <c r="I30" s="12">
        <f t="shared" si="4"/>
        <v>39022.79604099549</v>
      </c>
      <c r="J30" s="13">
        <f t="shared" si="5"/>
        <v>11103.20395900451</v>
      </c>
      <c r="K30" s="12"/>
    </row>
    <row r="31" spans="1:20" x14ac:dyDescent="0.3">
      <c r="A31" s="37">
        <v>30</v>
      </c>
      <c r="B31" s="51">
        <v>2007</v>
      </c>
      <c r="C31" s="51" t="s">
        <v>6</v>
      </c>
      <c r="D31" s="8">
        <v>46630</v>
      </c>
      <c r="E31" s="55" t="s">
        <v>56</v>
      </c>
      <c r="F31" s="11">
        <f t="shared" si="2"/>
        <v>41261.518747371461</v>
      </c>
      <c r="G31" s="12">
        <f t="shared" si="3"/>
        <v>-620.09836487145276</v>
      </c>
      <c r="H31">
        <f t="shared" si="1"/>
        <v>1.0777730597577375</v>
      </c>
      <c r="I31" s="12">
        <f t="shared" si="4"/>
        <v>41140.646991783549</v>
      </c>
      <c r="J31" s="13">
        <f t="shared" si="5"/>
        <v>5489.3530082164507</v>
      </c>
      <c r="K31" s="12"/>
    </row>
    <row r="32" spans="1:20" x14ac:dyDescent="0.3">
      <c r="A32" s="37">
        <v>31</v>
      </c>
      <c r="B32" s="51">
        <v>2007</v>
      </c>
      <c r="C32" s="51" t="s">
        <v>7</v>
      </c>
      <c r="D32" s="8">
        <v>41514</v>
      </c>
      <c r="E32" s="55" t="s">
        <v>56</v>
      </c>
      <c r="F32" s="11">
        <f t="shared" si="2"/>
        <v>37786.173764819519</v>
      </c>
      <c r="G32" s="12">
        <f t="shared" si="3"/>
        <v>-691.48958620821952</v>
      </c>
      <c r="H32">
        <f t="shared" si="1"/>
        <v>1.1701466750670508</v>
      </c>
      <c r="I32" s="12">
        <f t="shared" si="4"/>
        <v>48380.920783362111</v>
      </c>
      <c r="J32" s="13">
        <f t="shared" si="5"/>
        <v>-6866.9207833621113</v>
      </c>
      <c r="K32" s="12"/>
    </row>
    <row r="33" spans="1:11" x14ac:dyDescent="0.3">
      <c r="A33" s="37">
        <v>32</v>
      </c>
      <c r="B33" s="51">
        <v>2007</v>
      </c>
      <c r="C33" s="51" t="s">
        <v>8</v>
      </c>
      <c r="D33" s="8">
        <v>42658</v>
      </c>
      <c r="E33" s="55" t="s">
        <v>56</v>
      </c>
      <c r="F33" s="11">
        <f t="shared" si="2"/>
        <v>37570.173264638157</v>
      </c>
      <c r="G33" s="12">
        <f t="shared" si="3"/>
        <v>-679.6006844322543</v>
      </c>
      <c r="H33">
        <f t="shared" si="1"/>
        <v>1.1241469524592842</v>
      </c>
      <c r="I33" s="12">
        <f t="shared" si="4"/>
        <v>41581.190316620705</v>
      </c>
      <c r="J33" s="13">
        <f t="shared" si="5"/>
        <v>1076.8096833792952</v>
      </c>
      <c r="K33" s="12"/>
    </row>
    <row r="34" spans="1:11" x14ac:dyDescent="0.3">
      <c r="A34" s="37">
        <v>33</v>
      </c>
      <c r="B34" s="51">
        <v>2007</v>
      </c>
      <c r="C34" s="51" t="s">
        <v>9</v>
      </c>
      <c r="D34" s="8">
        <v>40438</v>
      </c>
      <c r="E34" s="55" t="s">
        <v>56</v>
      </c>
      <c r="F34" s="11">
        <f t="shared" si="2"/>
        <v>38055.646091018229</v>
      </c>
      <c r="G34" s="12">
        <f t="shared" si="3"/>
        <v>-650.46974338885809</v>
      </c>
      <c r="H34">
        <f t="shared" si="1"/>
        <v>1.0375303020003974</v>
      </c>
      <c r="I34" s="12">
        <f t="shared" si="4"/>
        <v>38012.624702420391</v>
      </c>
      <c r="J34" s="13">
        <f t="shared" si="5"/>
        <v>2425.3752975796087</v>
      </c>
      <c r="K34" s="12"/>
    </row>
    <row r="35" spans="1:11" x14ac:dyDescent="0.3">
      <c r="A35" s="37">
        <v>34</v>
      </c>
      <c r="B35" s="51">
        <v>2007</v>
      </c>
      <c r="C35" s="51" t="s">
        <v>10</v>
      </c>
      <c r="D35" s="8">
        <v>33728</v>
      </c>
      <c r="E35" s="55" t="s">
        <v>56</v>
      </c>
      <c r="F35" s="11">
        <f t="shared" si="2"/>
        <v>37336.351921184418</v>
      </c>
      <c r="G35" s="12">
        <f t="shared" si="3"/>
        <v>-652.19059644277013</v>
      </c>
      <c r="H35">
        <f t="shared" si="1"/>
        <v>0.90468146330410404</v>
      </c>
      <c r="I35" s="12">
        <f t="shared" si="4"/>
        <v>33853.843862921814</v>
      </c>
      <c r="J35" s="13">
        <f t="shared" si="5"/>
        <v>-125.84386292181443</v>
      </c>
      <c r="K35" s="12"/>
    </row>
    <row r="36" spans="1:11" x14ac:dyDescent="0.3">
      <c r="A36" s="37">
        <v>35</v>
      </c>
      <c r="B36" s="51">
        <v>2007</v>
      </c>
      <c r="C36" s="51" t="s">
        <v>11</v>
      </c>
      <c r="D36" s="8">
        <v>35109</v>
      </c>
      <c r="E36" s="55" t="s">
        <v>56</v>
      </c>
      <c r="F36" s="11">
        <f t="shared" si="2"/>
        <v>39230.911084263345</v>
      </c>
      <c r="G36" s="12">
        <f t="shared" si="3"/>
        <v>-588.51288305524054</v>
      </c>
      <c r="H36">
        <f t="shared" si="1"/>
        <v>0.85162786609098684</v>
      </c>
      <c r="I36" s="12">
        <f t="shared" si="4"/>
        <v>30790.459392749577</v>
      </c>
      <c r="J36" s="13">
        <f t="shared" si="5"/>
        <v>4318.5406072504229</v>
      </c>
      <c r="K36" s="12"/>
    </row>
    <row r="37" spans="1:11" x14ac:dyDescent="0.3">
      <c r="A37" s="37">
        <v>36</v>
      </c>
      <c r="B37" s="51">
        <v>2007</v>
      </c>
      <c r="C37" s="51" t="s">
        <v>12</v>
      </c>
      <c r="D37" s="8">
        <v>38831</v>
      </c>
      <c r="E37" s="55" t="s">
        <v>56</v>
      </c>
      <c r="F37" s="11">
        <f t="shared" si="2"/>
        <v>39982.242022535203</v>
      </c>
      <c r="G37" s="12">
        <f t="shared" si="3"/>
        <v>-555.01206872531486</v>
      </c>
      <c r="H37">
        <f t="shared" si="1"/>
        <v>0.9461950964198852</v>
      </c>
      <c r="I37" s="12">
        <f t="shared" si="4"/>
        <v>36288.98511779627</v>
      </c>
      <c r="J37" s="13">
        <f t="shared" si="5"/>
        <v>2542.0148822037299</v>
      </c>
      <c r="K37" s="12"/>
    </row>
    <row r="38" spans="1:11" x14ac:dyDescent="0.3">
      <c r="A38" s="37">
        <v>37</v>
      </c>
      <c r="B38" s="51">
        <v>2008</v>
      </c>
      <c r="C38" s="51" t="s">
        <v>1</v>
      </c>
      <c r="D38" s="8">
        <v>31601</v>
      </c>
      <c r="E38" s="55" t="s">
        <v>56</v>
      </c>
      <c r="F38" s="11">
        <f t="shared" si="2"/>
        <v>39721.588358537294</v>
      </c>
      <c r="G38" s="12">
        <f t="shared" si="3"/>
        <v>-547.65207190608965</v>
      </c>
      <c r="H38">
        <f t="shared" si="1"/>
        <v>0.79091197830158144</v>
      </c>
      <c r="I38" s="12">
        <f t="shared" si="4"/>
        <v>31131.438455206327</v>
      </c>
      <c r="J38" s="13">
        <f t="shared" si="5"/>
        <v>469.56154479367251</v>
      </c>
      <c r="K38" s="12"/>
    </row>
    <row r="39" spans="1:11" x14ac:dyDescent="0.3">
      <c r="A39" s="37">
        <v>38</v>
      </c>
      <c r="B39" s="51">
        <v>2008</v>
      </c>
      <c r="C39" s="51" t="s">
        <v>2</v>
      </c>
      <c r="D39" s="8">
        <v>34914</v>
      </c>
      <c r="E39" s="55" t="s">
        <v>56</v>
      </c>
      <c r="F39" s="11">
        <f t="shared" si="2"/>
        <v>39609.14994573679</v>
      </c>
      <c r="G39" s="12">
        <f t="shared" si="3"/>
        <v>-536.77019764920612</v>
      </c>
      <c r="H39">
        <f t="shared" si="1"/>
        <v>0.87385090594091808</v>
      </c>
      <c r="I39" s="12">
        <f t="shared" si="4"/>
        <v>34147.560036323506</v>
      </c>
      <c r="J39" s="13">
        <f t="shared" si="5"/>
        <v>766.43996367649379</v>
      </c>
      <c r="K39" s="12"/>
    </row>
    <row r="40" spans="1:11" x14ac:dyDescent="0.3">
      <c r="A40" s="37">
        <v>39</v>
      </c>
      <c r="B40" s="51">
        <v>2008</v>
      </c>
      <c r="C40" s="51" t="s">
        <v>3</v>
      </c>
      <c r="D40" s="8">
        <v>40487</v>
      </c>
      <c r="E40" s="55" t="s">
        <v>56</v>
      </c>
      <c r="F40" s="11">
        <f t="shared" si="2"/>
        <v>38123.843969801819</v>
      </c>
      <c r="G40" s="12">
        <f t="shared" si="3"/>
        <v>-560.4869327550698</v>
      </c>
      <c r="H40">
        <f t="shared" si="1"/>
        <v>1.0835328333561671</v>
      </c>
      <c r="I40" s="12">
        <f t="shared" si="4"/>
        <v>42575.10706245686</v>
      </c>
      <c r="J40" s="13">
        <f t="shared" si="5"/>
        <v>-2088.1070624568601</v>
      </c>
      <c r="K40" s="12"/>
    </row>
    <row r="41" spans="1:11" x14ac:dyDescent="0.3">
      <c r="A41" s="37">
        <v>40</v>
      </c>
      <c r="B41" s="51">
        <v>2008</v>
      </c>
      <c r="C41" s="51" t="s">
        <v>4</v>
      </c>
      <c r="D41" s="8">
        <v>40016</v>
      </c>
      <c r="E41" s="55" t="s">
        <v>56</v>
      </c>
      <c r="F41" s="11">
        <f t="shared" si="2"/>
        <v>36631.30849766465</v>
      </c>
      <c r="G41" s="12">
        <f t="shared" si="3"/>
        <v>-583.79142882192536</v>
      </c>
      <c r="H41">
        <f t="shared" si="1"/>
        <v>1.1150779344306736</v>
      </c>
      <c r="I41" s="12">
        <f t="shared" si="4"/>
        <v>42127.816823152942</v>
      </c>
      <c r="J41" s="13">
        <f t="shared" si="5"/>
        <v>-2111.8168231529417</v>
      </c>
      <c r="K41" s="12"/>
    </row>
    <row r="42" spans="1:11" x14ac:dyDescent="0.3">
      <c r="A42" s="37">
        <v>41</v>
      </c>
      <c r="B42" s="51">
        <v>2008</v>
      </c>
      <c r="C42" s="51" t="s">
        <v>5</v>
      </c>
      <c r="D42" s="8">
        <v>51291</v>
      </c>
      <c r="E42" s="55" t="s">
        <v>56</v>
      </c>
      <c r="F42" s="11">
        <f t="shared" si="2"/>
        <v>40059.084852022133</v>
      </c>
      <c r="G42" s="12">
        <f t="shared" si="3"/>
        <v>-483.48810589948761</v>
      </c>
      <c r="H42">
        <f t="shared" si="1"/>
        <v>1.1879270965134854</v>
      </c>
      <c r="I42" s="12">
        <f t="shared" si="4"/>
        <v>41876.056543791019</v>
      </c>
      <c r="J42" s="13">
        <f t="shared" si="5"/>
        <v>9414.9434562089809</v>
      </c>
      <c r="K42" s="12"/>
    </row>
    <row r="43" spans="1:11" x14ac:dyDescent="0.3">
      <c r="A43" s="37">
        <v>42</v>
      </c>
      <c r="B43" s="51">
        <v>2008</v>
      </c>
      <c r="C43" s="51" t="s">
        <v>6</v>
      </c>
      <c r="D43" s="8">
        <v>41572</v>
      </c>
      <c r="E43" s="55" t="s">
        <v>56</v>
      </c>
      <c r="F43" s="11">
        <f t="shared" si="2"/>
        <v>39078.900522881639</v>
      </c>
      <c r="G43" s="12">
        <f t="shared" si="3"/>
        <v>-495.90726079523569</v>
      </c>
      <c r="H43">
        <f t="shared" si="1"/>
        <v>1.0746836142743084</v>
      </c>
      <c r="I43" s="12">
        <f t="shared" si="4"/>
        <v>42653.511996806963</v>
      </c>
      <c r="J43" s="13">
        <f t="shared" si="5"/>
        <v>-1081.511996806963</v>
      </c>
      <c r="K43" s="12"/>
    </row>
    <row r="44" spans="1:11" x14ac:dyDescent="0.3">
      <c r="A44" s="37">
        <v>43</v>
      </c>
      <c r="B44" s="51">
        <v>2008</v>
      </c>
      <c r="C44" s="51" t="s">
        <v>7</v>
      </c>
      <c r="D44" s="8">
        <v>42131</v>
      </c>
      <c r="E44" s="55" t="s">
        <v>56</v>
      </c>
      <c r="F44" s="11">
        <f t="shared" si="2"/>
        <v>37306.885111716729</v>
      </c>
      <c r="G44" s="12">
        <f t="shared" si="3"/>
        <v>-527.81445888052838</v>
      </c>
      <c r="H44">
        <f t="shared" si="1"/>
        <v>1.1611196741471215</v>
      </c>
      <c r="I44" s="12">
        <f t="shared" si="4"/>
        <v>45147.761279764833</v>
      </c>
      <c r="J44" s="13">
        <f t="shared" si="5"/>
        <v>-3016.7612797648326</v>
      </c>
      <c r="K44" s="12"/>
    </row>
    <row r="45" spans="1:11" x14ac:dyDescent="0.3">
      <c r="A45" s="37">
        <v>44</v>
      </c>
      <c r="B45" s="51">
        <v>2008</v>
      </c>
      <c r="C45" s="51" t="s">
        <v>8</v>
      </c>
      <c r="D45" s="8">
        <v>44064</v>
      </c>
      <c r="E45" s="55" t="s">
        <v>56</v>
      </c>
      <c r="F45" s="11">
        <f t="shared" si="2"/>
        <v>37976.252579587992</v>
      </c>
      <c r="G45" s="12">
        <f t="shared" si="3"/>
        <v>-497.88069435599635</v>
      </c>
      <c r="H45">
        <f t="shared" si="1"/>
        <v>1.1321393269165512</v>
      </c>
      <c r="I45" s="12">
        <f t="shared" si="4"/>
        <v>41345.080188670509</v>
      </c>
      <c r="J45" s="13">
        <f t="shared" si="5"/>
        <v>2718.9198113294915</v>
      </c>
      <c r="K45" s="12"/>
    </row>
    <row r="46" spans="1:11" x14ac:dyDescent="0.3">
      <c r="A46" s="37">
        <v>45</v>
      </c>
      <c r="B46" s="51">
        <v>2008</v>
      </c>
      <c r="C46" s="51" t="s">
        <v>9</v>
      </c>
      <c r="D46" s="8">
        <v>29486</v>
      </c>
      <c r="E46" s="55" t="s">
        <v>56</v>
      </c>
      <c r="F46" s="11">
        <f t="shared" si="2"/>
        <v>32994.375764538003</v>
      </c>
      <c r="G46" s="12">
        <f t="shared" si="3"/>
        <v>-609.99638956194042</v>
      </c>
      <c r="H46">
        <f t="shared" ref="H46:H77" si="6">$M$4*D46/F46+(1-$M$4)*H34</f>
        <v>1.0057300330821317</v>
      </c>
      <c r="I46" s="12">
        <f t="shared" si="4"/>
        <v>38884.946500567952</v>
      </c>
      <c r="J46" s="13">
        <f t="shared" si="5"/>
        <v>-9398.9465005679522</v>
      </c>
      <c r="K46" s="12"/>
    </row>
    <row r="47" spans="1:11" x14ac:dyDescent="0.3">
      <c r="A47" s="37">
        <v>46</v>
      </c>
      <c r="B47" s="51">
        <v>2008</v>
      </c>
      <c r="C47" s="51" t="s">
        <v>10</v>
      </c>
      <c r="D47" s="8">
        <v>30556</v>
      </c>
      <c r="E47" s="55" t="s">
        <v>56</v>
      </c>
      <c r="F47" s="11">
        <f t="shared" ref="F47:F78" si="7">$M$2*D47/H35+(1-$M$2)*(F46+G46)</f>
        <v>33072.917353015189</v>
      </c>
      <c r="G47" s="12">
        <f t="shared" ref="G47:G78" si="8">$M$3*(F47-F46)+(1-$M$3)*G46</f>
        <v>-592.78051514864944</v>
      </c>
      <c r="H47">
        <f t="shared" si="6"/>
        <v>0.90892918228496211</v>
      </c>
      <c r="I47" s="12">
        <f t="shared" si="4"/>
        <v>29297.547721148589</v>
      </c>
      <c r="J47" s="13">
        <f t="shared" si="5"/>
        <v>1258.4522788514114</v>
      </c>
      <c r="K47" s="12"/>
    </row>
    <row r="48" spans="1:11" x14ac:dyDescent="0.3">
      <c r="A48" s="37">
        <v>47</v>
      </c>
      <c r="B48" s="51">
        <v>2008</v>
      </c>
      <c r="C48" s="51" t="s">
        <v>11</v>
      </c>
      <c r="D48" s="8">
        <v>25224</v>
      </c>
      <c r="E48" s="55" t="s">
        <v>56</v>
      </c>
      <c r="F48" s="11">
        <f t="shared" si="7"/>
        <v>31063.721382437987</v>
      </c>
      <c r="G48" s="12">
        <f t="shared" si="8"/>
        <v>-628.195890008795</v>
      </c>
      <c r="H48">
        <f t="shared" si="6"/>
        <v>0.84287013251194598</v>
      </c>
      <c r="I48" s="12">
        <f t="shared" si="4"/>
        <v>27660.989625575534</v>
      </c>
      <c r="J48" s="13">
        <f t="shared" si="5"/>
        <v>-2436.9896255755339</v>
      </c>
      <c r="K48" s="12"/>
    </row>
    <row r="49" spans="1:11" x14ac:dyDescent="0.3">
      <c r="A49" s="37">
        <v>48</v>
      </c>
      <c r="B49" s="51">
        <v>2008</v>
      </c>
      <c r="C49" s="51" t="s">
        <v>12</v>
      </c>
      <c r="D49" s="8">
        <v>25275</v>
      </c>
      <c r="E49" s="55" t="s">
        <v>56</v>
      </c>
      <c r="F49" s="11">
        <f t="shared" si="7"/>
        <v>28592.582050108518</v>
      </c>
      <c r="G49" s="12">
        <f t="shared" si="8"/>
        <v>-674.2759667304133</v>
      </c>
      <c r="H49">
        <f t="shared" si="6"/>
        <v>0.93244062150888585</v>
      </c>
      <c r="I49" s="12">
        <f t="shared" si="4"/>
        <v>28797.944977898911</v>
      </c>
      <c r="J49" s="13">
        <f t="shared" si="5"/>
        <v>-3522.944977898911</v>
      </c>
      <c r="K49" s="12"/>
    </row>
    <row r="50" spans="1:11" x14ac:dyDescent="0.3">
      <c r="A50" s="37">
        <v>49</v>
      </c>
      <c r="B50" s="51">
        <v>2009</v>
      </c>
      <c r="C50" s="51" t="s">
        <v>1</v>
      </c>
      <c r="D50" s="8">
        <v>20782</v>
      </c>
      <c r="E50" s="55" t="s">
        <v>56</v>
      </c>
      <c r="F50" s="11">
        <f t="shared" si="7"/>
        <v>27105.396970307847</v>
      </c>
      <c r="G50" s="12">
        <f t="shared" si="8"/>
        <v>-694.60155754225673</v>
      </c>
      <c r="H50">
        <f t="shared" si="6"/>
        <v>0.78556240596857352</v>
      </c>
      <c r="I50" s="12">
        <f t="shared" si="4"/>
        <v>22080.922695233654</v>
      </c>
      <c r="J50" s="13">
        <f t="shared" si="5"/>
        <v>-1298.9226952336539</v>
      </c>
      <c r="K50" s="12"/>
    </row>
    <row r="51" spans="1:11" x14ac:dyDescent="0.3">
      <c r="A51" s="37">
        <v>50</v>
      </c>
      <c r="B51" s="51">
        <v>2009</v>
      </c>
      <c r="C51" s="51" t="s">
        <v>2</v>
      </c>
      <c r="D51" s="8">
        <v>20634</v>
      </c>
      <c r="E51" s="55" t="s">
        <v>56</v>
      </c>
      <c r="F51" s="11">
        <f t="shared" si="7"/>
        <v>25025.808464985446</v>
      </c>
      <c r="G51" s="12">
        <f t="shared" si="8"/>
        <v>-729.23110902311237</v>
      </c>
      <c r="H51">
        <f t="shared" si="6"/>
        <v>0.86294404951974413</v>
      </c>
      <c r="I51" s="12">
        <f t="shared" si="4"/>
        <v>23079.097498065454</v>
      </c>
      <c r="J51" s="13">
        <f t="shared" si="5"/>
        <v>-2445.0974980654537</v>
      </c>
      <c r="K51" s="12"/>
    </row>
    <row r="52" spans="1:11" x14ac:dyDescent="0.3">
      <c r="A52" s="37">
        <v>51</v>
      </c>
      <c r="B52" s="51">
        <v>2009</v>
      </c>
      <c r="C52" s="51" t="s">
        <v>3</v>
      </c>
      <c r="D52" s="8">
        <v>25783</v>
      </c>
      <c r="E52" s="55" t="s">
        <v>56</v>
      </c>
      <c r="F52" s="11">
        <f t="shared" si="7"/>
        <v>24048.460656628842</v>
      </c>
      <c r="G52" s="12">
        <f t="shared" si="8"/>
        <v>-735.43490034880006</v>
      </c>
      <c r="H52">
        <f t="shared" si="6"/>
        <v>1.0810115858611673</v>
      </c>
      <c r="I52" s="12">
        <f t="shared" si="4"/>
        <v>26326.139303363158</v>
      </c>
      <c r="J52" s="13">
        <f t="shared" si="5"/>
        <v>-543.13930336315752</v>
      </c>
      <c r="K52" s="12"/>
    </row>
    <row r="53" spans="1:11" x14ac:dyDescent="0.3">
      <c r="A53" s="37">
        <v>52</v>
      </c>
      <c r="B53" s="51">
        <v>2009</v>
      </c>
      <c r="C53" s="51" t="s">
        <v>4</v>
      </c>
      <c r="D53" s="8">
        <v>25324</v>
      </c>
      <c r="E53" s="55" t="s">
        <v>56</v>
      </c>
      <c r="F53" s="11">
        <f t="shared" si="7"/>
        <v>23014.798133279255</v>
      </c>
      <c r="G53" s="12">
        <f t="shared" si="8"/>
        <v>-742.89164125186187</v>
      </c>
      <c r="H53">
        <f t="shared" si="6"/>
        <v>1.111819187688464</v>
      </c>
      <c r="I53" s="12">
        <f t="shared" si="4"/>
        <v>25995.840605641843</v>
      </c>
      <c r="J53" s="13">
        <f t="shared" si="5"/>
        <v>-671.84060564184256</v>
      </c>
      <c r="K53" s="12"/>
    </row>
    <row r="54" spans="1:11" x14ac:dyDescent="0.3">
      <c r="A54" s="37">
        <v>53</v>
      </c>
      <c r="B54" s="51">
        <v>2009</v>
      </c>
      <c r="C54" s="51" t="s">
        <v>5</v>
      </c>
      <c r="D54" s="8">
        <v>31325</v>
      </c>
      <c r="E54" s="55" t="s">
        <v>56</v>
      </c>
      <c r="F54" s="11">
        <f t="shared" si="7"/>
        <v>24300.111383124749</v>
      </c>
      <c r="G54" s="12">
        <f t="shared" si="8"/>
        <v>-692.17937583842036</v>
      </c>
      <c r="H54">
        <f t="shared" si="6"/>
        <v>1.2102884476414029</v>
      </c>
      <c r="I54" s="12">
        <f t="shared" si="4"/>
        <v>26457.401212893947</v>
      </c>
      <c r="J54" s="13">
        <f t="shared" si="5"/>
        <v>4867.5987871060534</v>
      </c>
      <c r="K54" s="12"/>
    </row>
    <row r="55" spans="1:11" x14ac:dyDescent="0.3">
      <c r="A55" s="37">
        <v>54</v>
      </c>
      <c r="B55" s="51">
        <v>2009</v>
      </c>
      <c r="C55" s="51" t="s">
        <v>6</v>
      </c>
      <c r="D55" s="8">
        <v>26394</v>
      </c>
      <c r="E55" s="55" t="s">
        <v>56</v>
      </c>
      <c r="F55" s="11">
        <f t="shared" si="7"/>
        <v>24079.080008056299</v>
      </c>
      <c r="G55" s="12">
        <f t="shared" si="8"/>
        <v>-680.39901648274804</v>
      </c>
      <c r="H55">
        <f t="shared" si="6"/>
        <v>1.0794260644962632</v>
      </c>
      <c r="I55" s="12">
        <f t="shared" si="4"/>
        <v>25371.0576951326</v>
      </c>
      <c r="J55" s="13">
        <f t="shared" si="5"/>
        <v>1022.9423048673998</v>
      </c>
      <c r="K55" s="12"/>
    </row>
    <row r="56" spans="1:11" x14ac:dyDescent="0.3">
      <c r="A56" s="37">
        <v>55</v>
      </c>
      <c r="B56" s="51">
        <v>2009</v>
      </c>
      <c r="C56" s="51" t="s">
        <v>7</v>
      </c>
      <c r="D56" s="8">
        <v>33974</v>
      </c>
      <c r="E56" s="55" t="s">
        <v>56</v>
      </c>
      <c r="F56" s="11">
        <f t="shared" si="7"/>
        <v>26299.757079339783</v>
      </c>
      <c r="G56" s="12">
        <f t="shared" si="8"/>
        <v>-607.8618969869998</v>
      </c>
      <c r="H56">
        <f t="shared" si="6"/>
        <v>1.1900057839107836</v>
      </c>
      <c r="I56" s="12">
        <f t="shared" si="4"/>
        <v>27168.668848408324</v>
      </c>
      <c r="J56" s="13">
        <f t="shared" si="5"/>
        <v>6805.3311515916757</v>
      </c>
      <c r="K56" s="12"/>
    </row>
    <row r="57" spans="1:11" x14ac:dyDescent="0.3">
      <c r="A57" s="37">
        <v>56</v>
      </c>
      <c r="B57" s="51">
        <v>2009</v>
      </c>
      <c r="C57" s="51" t="s">
        <v>8</v>
      </c>
      <c r="D57" s="8">
        <v>54396</v>
      </c>
      <c r="E57" s="55" t="s">
        <v>56</v>
      </c>
      <c r="F57" s="11">
        <f t="shared" si="7"/>
        <v>36757.248787108489</v>
      </c>
      <c r="G57" s="12">
        <f t="shared" si="8"/>
        <v>-331.18908579269021</v>
      </c>
      <c r="H57">
        <f t="shared" si="6"/>
        <v>1.2090040145714922</v>
      </c>
      <c r="I57" s="12">
        <f t="shared" si="4"/>
        <v>29086.804918959464</v>
      </c>
      <c r="J57" s="13">
        <f t="shared" si="5"/>
        <v>25309.195081040536</v>
      </c>
      <c r="K57" s="12"/>
    </row>
    <row r="58" spans="1:11" x14ac:dyDescent="0.3">
      <c r="A58" s="37">
        <v>57</v>
      </c>
      <c r="B58" s="51">
        <v>2009</v>
      </c>
      <c r="C58" s="51" t="s">
        <v>9</v>
      </c>
      <c r="D58" s="8">
        <v>25745</v>
      </c>
      <c r="E58" s="55" t="s">
        <v>56</v>
      </c>
      <c r="F58" s="11">
        <f t="shared" si="7"/>
        <v>31066.555498159149</v>
      </c>
      <c r="G58" s="12">
        <f t="shared" si="8"/>
        <v>-465.19556651263508</v>
      </c>
      <c r="H58">
        <f t="shared" si="6"/>
        <v>0.96659933257921282</v>
      </c>
      <c r="I58" s="12">
        <f t="shared" si="4"/>
        <v>36634.782228456039</v>
      </c>
      <c r="J58" s="13">
        <f t="shared" si="5"/>
        <v>-10889.782228456039</v>
      </c>
      <c r="K58" s="12"/>
    </row>
    <row r="59" spans="1:11" x14ac:dyDescent="0.3">
      <c r="A59" s="37">
        <v>58</v>
      </c>
      <c r="B59" s="51">
        <v>2009</v>
      </c>
      <c r="C59" s="51" t="s">
        <v>10</v>
      </c>
      <c r="D59" s="8">
        <v>30136</v>
      </c>
      <c r="E59" s="55" t="s">
        <v>56</v>
      </c>
      <c r="F59" s="11">
        <f t="shared" si="7"/>
        <v>31865.605002678774</v>
      </c>
      <c r="G59" s="12">
        <f t="shared" si="8"/>
        <v>-433.58498719136378</v>
      </c>
      <c r="H59">
        <f t="shared" si="6"/>
        <v>0.91706205244489636</v>
      </c>
      <c r="I59" s="12">
        <f t="shared" si="4"/>
        <v>27814.46905947927</v>
      </c>
      <c r="J59" s="13">
        <f t="shared" si="5"/>
        <v>2321.5309405207299</v>
      </c>
      <c r="K59" s="12"/>
    </row>
    <row r="60" spans="1:11" x14ac:dyDescent="0.3">
      <c r="A60" s="37">
        <v>59</v>
      </c>
      <c r="B60" s="51">
        <v>2009</v>
      </c>
      <c r="C60" s="51" t="s">
        <v>11</v>
      </c>
      <c r="D60" s="8">
        <v>27385</v>
      </c>
      <c r="E60" s="55" t="s">
        <v>56</v>
      </c>
      <c r="F60" s="11">
        <f t="shared" si="7"/>
        <v>31955.785702756701</v>
      </c>
      <c r="G60" s="12">
        <f t="shared" si="8"/>
        <v>-420.48900035894718</v>
      </c>
      <c r="H60">
        <f t="shared" si="6"/>
        <v>0.84598581289087638</v>
      </c>
      <c r="I60" s="12">
        <f t="shared" si="4"/>
        <v>26493.110875572012</v>
      </c>
      <c r="J60" s="13">
        <f t="shared" si="5"/>
        <v>891.88912442798755</v>
      </c>
      <c r="K60" s="12"/>
    </row>
    <row r="61" spans="1:11" x14ac:dyDescent="0.3">
      <c r="A61" s="37">
        <v>60</v>
      </c>
      <c r="B61" s="51">
        <v>2009</v>
      </c>
      <c r="C61" s="51" t="s">
        <v>12</v>
      </c>
      <c r="D61" s="8">
        <v>34946</v>
      </c>
      <c r="E61" s="55" t="s">
        <v>56</v>
      </c>
      <c r="F61" s="11">
        <f t="shared" si="7"/>
        <v>34476.805383515028</v>
      </c>
      <c r="G61" s="12">
        <f t="shared" si="8"/>
        <v>-346.94092362984844</v>
      </c>
      <c r="H61">
        <f t="shared" si="6"/>
        <v>0.95038254470688155</v>
      </c>
      <c r="I61" s="12">
        <f t="shared" si="4"/>
        <v>29404.791656650879</v>
      </c>
      <c r="J61" s="13">
        <f t="shared" si="5"/>
        <v>5541.2083433491207</v>
      </c>
      <c r="K61" s="12"/>
    </row>
    <row r="62" spans="1:11" x14ac:dyDescent="0.3">
      <c r="A62" s="37">
        <v>61</v>
      </c>
      <c r="B62" s="51">
        <v>2010</v>
      </c>
      <c r="C62" s="51" t="s">
        <v>1</v>
      </c>
      <c r="D62" s="8">
        <v>15792</v>
      </c>
      <c r="E62" s="55" t="s">
        <v>56</v>
      </c>
      <c r="F62" s="11">
        <f t="shared" si="7"/>
        <v>27186.758582691014</v>
      </c>
      <c r="G62" s="12">
        <f t="shared" si="8"/>
        <v>-520.54302348840531</v>
      </c>
      <c r="H62">
        <f t="shared" si="6"/>
        <v>0.74031624461668066</v>
      </c>
      <c r="I62" s="12">
        <f t="shared" si="4"/>
        <v>26811.138440488714</v>
      </c>
      <c r="J62" s="13">
        <f t="shared" si="5"/>
        <v>-11019.138440488714</v>
      </c>
      <c r="K62" s="12"/>
    </row>
    <row r="63" spans="1:11" x14ac:dyDescent="0.3">
      <c r="A63" s="37">
        <v>62</v>
      </c>
      <c r="B63" s="51">
        <v>2010</v>
      </c>
      <c r="C63" s="51" t="s">
        <v>2</v>
      </c>
      <c r="D63" s="8">
        <v>16552</v>
      </c>
      <c r="E63" s="55" t="s">
        <v>56</v>
      </c>
      <c r="F63" s="11">
        <f t="shared" si="7"/>
        <v>22961.116021621172</v>
      </c>
      <c r="G63" s="12">
        <f t="shared" si="8"/>
        <v>-613.18356092019792</v>
      </c>
      <c r="H63">
        <f t="shared" si="6"/>
        <v>0.83153938082324741</v>
      </c>
      <c r="I63" s="12">
        <f t="shared" si="4"/>
        <v>23011.452040024709</v>
      </c>
      <c r="J63" s="13">
        <f t="shared" si="5"/>
        <v>-6459.4520400247093</v>
      </c>
      <c r="K63" s="12"/>
    </row>
    <row r="64" spans="1:11" x14ac:dyDescent="0.3">
      <c r="A64" s="37">
        <v>63</v>
      </c>
      <c r="B64" s="51">
        <v>2010</v>
      </c>
      <c r="C64" s="51" t="s">
        <v>3</v>
      </c>
      <c r="D64" s="8">
        <v>36251</v>
      </c>
      <c r="E64" s="55" t="s">
        <v>56</v>
      </c>
      <c r="F64" s="11">
        <f t="shared" si="7"/>
        <v>27884.965514118034</v>
      </c>
      <c r="G64" s="12">
        <f t="shared" si="8"/>
        <v>-474.73823370477976</v>
      </c>
      <c r="H64">
        <f t="shared" si="6"/>
        <v>1.1294223618303771</v>
      </c>
      <c r="I64" s="12">
        <f t="shared" si="4"/>
        <v>24158.373910060618</v>
      </c>
      <c r="J64" s="13">
        <f t="shared" si="5"/>
        <v>12092.626089939382</v>
      </c>
      <c r="K64" s="12"/>
    </row>
    <row r="65" spans="1:11" x14ac:dyDescent="0.3">
      <c r="A65" s="37">
        <v>64</v>
      </c>
      <c r="B65" s="51">
        <v>2010</v>
      </c>
      <c r="C65" s="51" t="s">
        <v>4</v>
      </c>
      <c r="D65" s="8">
        <v>27914</v>
      </c>
      <c r="E65" s="55" t="s">
        <v>56</v>
      </c>
      <c r="F65" s="11">
        <f t="shared" si="7"/>
        <v>26269.980149154657</v>
      </c>
      <c r="G65" s="12">
        <f t="shared" si="8"/>
        <v>-503.24842782329188</v>
      </c>
      <c r="H65">
        <f t="shared" si="6"/>
        <v>1.1009354491657024</v>
      </c>
      <c r="I65" s="12">
        <f t="shared" si="4"/>
        <v>30475.21662926524</v>
      </c>
      <c r="J65" s="13">
        <f t="shared" si="5"/>
        <v>-2561.21662926524</v>
      </c>
      <c r="K65" s="12"/>
    </row>
    <row r="66" spans="1:11" x14ac:dyDescent="0.3">
      <c r="A66" s="37">
        <v>65</v>
      </c>
      <c r="B66" s="51">
        <v>2010</v>
      </c>
      <c r="C66" s="51" t="s">
        <v>5</v>
      </c>
      <c r="D66" s="8">
        <v>29295</v>
      </c>
      <c r="E66" s="55" t="s">
        <v>56</v>
      </c>
      <c r="F66" s="11">
        <f t="shared" si="7"/>
        <v>24993.694161590374</v>
      </c>
      <c r="G66" s="12">
        <f t="shared" si="8"/>
        <v>-522.57708937825635</v>
      </c>
      <c r="H66">
        <f t="shared" si="6"/>
        <v>1.2018460904430566</v>
      </c>
      <c r="I66" s="12">
        <f t="shared" si="4"/>
        <v>31185.17773580263</v>
      </c>
      <c r="J66" s="13">
        <f t="shared" si="5"/>
        <v>-1890.1777358026302</v>
      </c>
      <c r="K66" s="12"/>
    </row>
    <row r="67" spans="1:11" x14ac:dyDescent="0.3">
      <c r="A67" s="37">
        <v>66</v>
      </c>
      <c r="B67" s="51">
        <v>2010</v>
      </c>
      <c r="C67" s="51" t="s">
        <v>6</v>
      </c>
      <c r="D67" s="8">
        <v>28435</v>
      </c>
      <c r="E67" s="55" t="s">
        <v>56</v>
      </c>
      <c r="F67" s="11">
        <f t="shared" si="7"/>
        <v>25397.512840102543</v>
      </c>
      <c r="G67" s="12">
        <f t="shared" si="8"/>
        <v>-499.41393250719187</v>
      </c>
      <c r="H67">
        <f t="shared" si="6"/>
        <v>1.08830586002247</v>
      </c>
      <c r="I67" s="12">
        <f t="shared" si="4"/>
        <v>26414.761595085245</v>
      </c>
      <c r="J67" s="13">
        <f t="shared" si="5"/>
        <v>2020.2384049147549</v>
      </c>
      <c r="K67" s="12"/>
    </row>
    <row r="68" spans="1:11" x14ac:dyDescent="0.3">
      <c r="A68" s="37">
        <v>67</v>
      </c>
      <c r="B68" s="51">
        <v>2010</v>
      </c>
      <c r="C68" s="51" t="s">
        <v>7</v>
      </c>
      <c r="D68" s="8">
        <v>35058</v>
      </c>
      <c r="E68" s="55" t="s">
        <v>56</v>
      </c>
      <c r="F68" s="11">
        <f t="shared" si="7"/>
        <v>27156.323185941568</v>
      </c>
      <c r="G68" s="12">
        <f t="shared" si="8"/>
        <v>-442.9503723071125</v>
      </c>
      <c r="H68">
        <f t="shared" si="6"/>
        <v>1.2123235060885793</v>
      </c>
      <c r="I68" s="12">
        <f t="shared" si="4"/>
        <v>29628.881708421231</v>
      </c>
      <c r="J68" s="13">
        <f t="shared" si="5"/>
        <v>5429.1182915787685</v>
      </c>
      <c r="K68" s="12"/>
    </row>
    <row r="69" spans="1:11" x14ac:dyDescent="0.3">
      <c r="A69" s="37">
        <v>68</v>
      </c>
      <c r="B69" s="51">
        <v>2010</v>
      </c>
      <c r="C69" s="51" t="s">
        <v>8</v>
      </c>
      <c r="D69" s="8">
        <v>30764</v>
      </c>
      <c r="E69" s="55" t="s">
        <v>56</v>
      </c>
      <c r="F69" s="11">
        <f t="shared" si="7"/>
        <v>26085.920352936919</v>
      </c>
      <c r="G69" s="12">
        <f t="shared" si="8"/>
        <v>-458.63889364974403</v>
      </c>
      <c r="H69">
        <f t="shared" si="6"/>
        <v>1.202445475699832</v>
      </c>
      <c r="I69" s="12">
        <f t="shared" si="4"/>
        <v>32296.574974429015</v>
      </c>
      <c r="J69" s="13">
        <f t="shared" si="5"/>
        <v>-1532.5749744290151</v>
      </c>
      <c r="K69" s="12"/>
    </row>
    <row r="70" spans="1:11" x14ac:dyDescent="0.3">
      <c r="A70" s="37">
        <v>69</v>
      </c>
      <c r="B70" s="51">
        <v>2010</v>
      </c>
      <c r="C70" s="51" t="s">
        <v>9</v>
      </c>
      <c r="D70" s="8">
        <v>30769</v>
      </c>
      <c r="E70" s="55" t="s">
        <v>56</v>
      </c>
      <c r="F70" s="11">
        <f t="shared" si="7"/>
        <v>28698.594866784792</v>
      </c>
      <c r="G70" s="12">
        <f t="shared" si="8"/>
        <v>-381.84524160179393</v>
      </c>
      <c r="H70">
        <f t="shared" si="6"/>
        <v>0.98992932964399893</v>
      </c>
      <c r="I70" s="12">
        <f t="shared" si="4"/>
        <v>24771.31315436662</v>
      </c>
      <c r="J70" s="13">
        <f t="shared" si="5"/>
        <v>5997.6868456333796</v>
      </c>
      <c r="K70" s="12"/>
    </row>
    <row r="71" spans="1:11" x14ac:dyDescent="0.3">
      <c r="A71" s="37">
        <v>70</v>
      </c>
      <c r="B71" s="51">
        <v>2010</v>
      </c>
      <c r="C71" s="51" t="s">
        <v>10</v>
      </c>
      <c r="D71" s="8">
        <v>25014</v>
      </c>
      <c r="E71" s="55" t="s">
        <v>56</v>
      </c>
      <c r="F71" s="11">
        <f t="shared" si="7"/>
        <v>27801.716629889561</v>
      </c>
      <c r="G71" s="12">
        <f t="shared" si="8"/>
        <v>-394.72288037914109</v>
      </c>
      <c r="H71">
        <f t="shared" si="6"/>
        <v>0.91323056987445095</v>
      </c>
      <c r="I71" s="12">
        <f t="shared" si="4"/>
        <v>25968.21652983857</v>
      </c>
      <c r="J71" s="13">
        <f t="shared" si="5"/>
        <v>-954.21652983856984</v>
      </c>
      <c r="K71" s="12"/>
    </row>
    <row r="72" spans="1:11" x14ac:dyDescent="0.3">
      <c r="A72" s="37">
        <v>71</v>
      </c>
      <c r="B72" s="51">
        <v>2010</v>
      </c>
      <c r="C72" s="51" t="s">
        <v>11</v>
      </c>
      <c r="D72" s="8">
        <v>20737</v>
      </c>
      <c r="E72" s="55" t="s">
        <v>56</v>
      </c>
      <c r="F72" s="11">
        <f t="shared" si="7"/>
        <v>25974.146954116317</v>
      </c>
      <c r="G72" s="12">
        <f t="shared" si="8"/>
        <v>-430.54909660797136</v>
      </c>
      <c r="H72">
        <f t="shared" si="6"/>
        <v>0.83546071280229417</v>
      </c>
      <c r="I72" s="12">
        <f t="shared" si="4"/>
        <v>23185.92788607474</v>
      </c>
      <c r="J72" s="13">
        <f t="shared" si="5"/>
        <v>-2448.9278860747399</v>
      </c>
      <c r="K72" s="12"/>
    </row>
    <row r="73" spans="1:11" x14ac:dyDescent="0.3">
      <c r="A73" s="37">
        <v>72</v>
      </c>
      <c r="B73" s="51">
        <v>2010</v>
      </c>
      <c r="C73" s="51" t="s">
        <v>12</v>
      </c>
      <c r="D73" s="8">
        <v>31223</v>
      </c>
      <c r="E73" s="55" t="s">
        <v>56</v>
      </c>
      <c r="F73" s="11">
        <f t="shared" si="7"/>
        <v>29161.641814332012</v>
      </c>
      <c r="G73" s="12">
        <f t="shared" si="8"/>
        <v>-340.08525529622443</v>
      </c>
      <c r="H73">
        <f t="shared" si="6"/>
        <v>0.97697540242062408</v>
      </c>
      <c r="I73" s="12">
        <f t="shared" si="4"/>
        <v>24276.18953278803</v>
      </c>
      <c r="J73" s="13">
        <f t="shared" si="5"/>
        <v>6946.8104672119698</v>
      </c>
      <c r="K73" s="12"/>
    </row>
    <row r="74" spans="1:11" x14ac:dyDescent="0.3">
      <c r="A74" s="37">
        <v>73</v>
      </c>
      <c r="B74" s="51">
        <v>2011</v>
      </c>
      <c r="C74" s="51" t="s">
        <v>1</v>
      </c>
      <c r="D74" s="8">
        <v>18145</v>
      </c>
      <c r="E74" s="55" t="s">
        <v>56</v>
      </c>
      <c r="F74" s="11">
        <f t="shared" si="7"/>
        <v>26687.32521624826</v>
      </c>
      <c r="G74" s="12">
        <f t="shared" si="8"/>
        <v>-393.44855541654334</v>
      </c>
      <c r="H74">
        <f t="shared" si="6"/>
        <v>0.72696387285344655</v>
      </c>
      <c r="I74" s="12">
        <f t="shared" si="4"/>
        <v>21337.066515792634</v>
      </c>
      <c r="J74" s="13">
        <f t="shared" si="5"/>
        <v>-3192.0665157926342</v>
      </c>
      <c r="K74" s="12"/>
    </row>
    <row r="75" spans="1:11" x14ac:dyDescent="0.3">
      <c r="A75" s="37">
        <v>74</v>
      </c>
      <c r="B75" s="51">
        <v>2011</v>
      </c>
      <c r="C75" s="51" t="s">
        <v>2</v>
      </c>
      <c r="D75" s="8">
        <v>27212</v>
      </c>
      <c r="E75" s="55" t="s">
        <v>56</v>
      </c>
      <c r="F75" s="11">
        <f t="shared" si="7"/>
        <v>29477.0730018717</v>
      </c>
      <c r="G75" s="12">
        <f t="shared" si="8"/>
        <v>-313.85743598946419</v>
      </c>
      <c r="H75">
        <f t="shared" si="6"/>
        <v>0.85179131852466972</v>
      </c>
      <c r="I75" s="12">
        <f t="shared" si="4"/>
        <v>21864.393917990841</v>
      </c>
      <c r="J75" s="13">
        <f t="shared" si="5"/>
        <v>5347.6060820091589</v>
      </c>
      <c r="K75" s="12"/>
    </row>
    <row r="76" spans="1:11" x14ac:dyDescent="0.3">
      <c r="A76" s="37">
        <v>75</v>
      </c>
      <c r="B76" s="51">
        <v>2011</v>
      </c>
      <c r="C76" s="51" t="s">
        <v>3</v>
      </c>
      <c r="D76" s="8">
        <v>31464</v>
      </c>
      <c r="E76" s="55" t="s">
        <v>56</v>
      </c>
      <c r="F76" s="11">
        <f t="shared" si="7"/>
        <v>28517.403022230341</v>
      </c>
      <c r="G76" s="12">
        <f t="shared" si="8"/>
        <v>-330.00502406834175</v>
      </c>
      <c r="H76">
        <f t="shared" si="6"/>
        <v>1.1236539325051191</v>
      </c>
      <c r="I76" s="12">
        <f t="shared" si="4"/>
        <v>32937.587802987138</v>
      </c>
      <c r="J76" s="13">
        <f t="shared" si="5"/>
        <v>-1473.5878029871383</v>
      </c>
      <c r="K76" s="12"/>
    </row>
    <row r="77" spans="1:11" x14ac:dyDescent="0.3">
      <c r="A77" s="37">
        <v>76</v>
      </c>
      <c r="B77" s="51">
        <v>2011</v>
      </c>
      <c r="C77" s="51" t="s">
        <v>4</v>
      </c>
      <c r="D77" s="8">
        <v>30443</v>
      </c>
      <c r="E77" s="55" t="s">
        <v>56</v>
      </c>
      <c r="F77" s="11">
        <f t="shared" si="7"/>
        <v>27922.357050780745</v>
      </c>
      <c r="G77" s="12">
        <f t="shared" si="8"/>
        <v>-336.6319812007427</v>
      </c>
      <c r="H77">
        <f t="shared" si="6"/>
        <v>1.0985786235708583</v>
      </c>
      <c r="I77" s="12">
        <f t="shared" si="4"/>
        <v>31032.505675918903</v>
      </c>
      <c r="J77" s="13">
        <f t="shared" si="5"/>
        <v>-589.50567591890285</v>
      </c>
      <c r="K77" s="12"/>
    </row>
    <row r="78" spans="1:11" x14ac:dyDescent="0.3">
      <c r="A78" s="37">
        <v>77</v>
      </c>
      <c r="B78" s="51">
        <v>2011</v>
      </c>
      <c r="C78" s="51" t="s">
        <v>5</v>
      </c>
      <c r="D78" s="8">
        <v>18830</v>
      </c>
      <c r="E78" s="55" t="s">
        <v>56</v>
      </c>
      <c r="F78" s="11">
        <f t="shared" si="7"/>
        <v>21686.48449955284</v>
      </c>
      <c r="G78" s="12">
        <f t="shared" si="8"/>
        <v>-484.13377199028071</v>
      </c>
      <c r="H78">
        <f t="shared" ref="H78:H109" si="9">$M$4*D78/F78+(1-$M$4)*H66</f>
        <v>1.1281133294232719</v>
      </c>
      <c r="I78" s="12">
        <f t="shared" si="4"/>
        <v>33153.795826911744</v>
      </c>
      <c r="J78" s="13">
        <f t="shared" si="5"/>
        <v>-14323.795826911744</v>
      </c>
      <c r="K78" s="12"/>
    </row>
    <row r="79" spans="1:11" x14ac:dyDescent="0.3">
      <c r="A79" s="37">
        <v>78</v>
      </c>
      <c r="B79" s="51">
        <v>2011</v>
      </c>
      <c r="C79" s="51" t="s">
        <v>6</v>
      </c>
      <c r="D79" s="8">
        <v>21375</v>
      </c>
      <c r="E79" s="55" t="s">
        <v>56</v>
      </c>
      <c r="F79" s="11">
        <f t="shared" ref="F79:F110" si="10">$M$2*D79/H67+(1-$M$2)*(F78+G78)</f>
        <v>20429.325858818185</v>
      </c>
      <c r="G79" s="12">
        <f t="shared" ref="G79:G110" si="11">$M$3*(F79-F78)+(1-$M$3)*G78</f>
        <v>-503.46211622563328</v>
      </c>
      <c r="H79">
        <f t="shared" si="9"/>
        <v>1.0790184399622338</v>
      </c>
      <c r="I79" s="12">
        <f t="shared" si="4"/>
        <v>23074.642543058013</v>
      </c>
      <c r="J79" s="13">
        <f t="shared" si="5"/>
        <v>-1699.642543058013</v>
      </c>
      <c r="K79" s="12"/>
    </row>
    <row r="80" spans="1:11" x14ac:dyDescent="0.3">
      <c r="A80" s="37">
        <v>79</v>
      </c>
      <c r="B80" s="51">
        <v>2011</v>
      </c>
      <c r="C80" s="51" t="s">
        <v>7</v>
      </c>
      <c r="D80" s="8">
        <v>27016</v>
      </c>
      <c r="E80" s="55" t="s">
        <v>56</v>
      </c>
      <c r="F80" s="11">
        <f t="shared" si="10"/>
        <v>21093.329876007221</v>
      </c>
      <c r="G80" s="12">
        <f t="shared" si="11"/>
        <v>-474.27135119059955</v>
      </c>
      <c r="H80">
        <f t="shared" si="9"/>
        <v>1.2274564131021506</v>
      </c>
      <c r="I80" s="12">
        <f t="shared" ref="I80:I143" si="12">(F79+G79)*H68</f>
        <v>24156.592994263105</v>
      </c>
      <c r="J80" s="13">
        <f t="shared" ref="J80:J143" si="13">D80-I80</f>
        <v>2859.4070057368954</v>
      </c>
      <c r="K80" s="12"/>
    </row>
    <row r="81" spans="1:11" x14ac:dyDescent="0.3">
      <c r="A81" s="37">
        <v>80</v>
      </c>
      <c r="B81" s="51">
        <v>2011</v>
      </c>
      <c r="C81" s="51" t="s">
        <v>8</v>
      </c>
      <c r="D81" s="8">
        <v>30164</v>
      </c>
      <c r="E81" s="55" t="s">
        <v>56</v>
      </c>
      <c r="F81" s="11">
        <f t="shared" si="10"/>
        <v>22829.875833573926</v>
      </c>
      <c r="G81" s="12">
        <f t="shared" si="11"/>
        <v>-418.99313219287728</v>
      </c>
      <c r="H81">
        <f t="shared" si="9"/>
        <v>1.2287069673453295</v>
      </c>
      <c r="I81" s="12">
        <f t="shared" si="12"/>
        <v>24793.293636355796</v>
      </c>
      <c r="J81" s="13">
        <f t="shared" si="13"/>
        <v>5370.7063636442035</v>
      </c>
      <c r="K81" s="12"/>
    </row>
    <row r="82" spans="1:11" x14ac:dyDescent="0.3">
      <c r="A82" s="37">
        <v>81</v>
      </c>
      <c r="B82" s="51">
        <v>2011</v>
      </c>
      <c r="C82" s="51" t="s">
        <v>9</v>
      </c>
      <c r="D82" s="8">
        <v>24851</v>
      </c>
      <c r="E82" s="55" t="s">
        <v>56</v>
      </c>
      <c r="F82" s="11">
        <f t="shared" si="10"/>
        <v>23743.826463594523</v>
      </c>
      <c r="G82" s="12">
        <f t="shared" si="11"/>
        <v>-385.66484364211448</v>
      </c>
      <c r="H82">
        <f t="shared" si="9"/>
        <v>1.0024627613785575</v>
      </c>
      <c r="I82" s="12">
        <f t="shared" si="12"/>
        <v>22185.190089308431</v>
      </c>
      <c r="J82" s="13">
        <f t="shared" si="13"/>
        <v>2665.8099106915688</v>
      </c>
      <c r="K82" s="12"/>
    </row>
    <row r="83" spans="1:11" x14ac:dyDescent="0.3">
      <c r="A83" s="37">
        <v>82</v>
      </c>
      <c r="B83" s="51">
        <v>2011</v>
      </c>
      <c r="C83" s="51" t="s">
        <v>10</v>
      </c>
      <c r="D83" s="8">
        <v>22043</v>
      </c>
      <c r="E83" s="55" t="s">
        <v>56</v>
      </c>
      <c r="F83" s="11">
        <f t="shared" si="10"/>
        <v>23743.862048729068</v>
      </c>
      <c r="G83" s="12">
        <f t="shared" si="11"/>
        <v>-376.02097452412937</v>
      </c>
      <c r="H83">
        <f t="shared" si="9"/>
        <v>0.91657624596837117</v>
      </c>
      <c r="I83" s="12">
        <f t="shared" si="12"/>
        <v>21331.387247408667</v>
      </c>
      <c r="J83" s="13">
        <f t="shared" si="13"/>
        <v>711.61275259133254</v>
      </c>
      <c r="K83" s="12"/>
    </row>
    <row r="84" spans="1:11" x14ac:dyDescent="0.3">
      <c r="A84" s="37">
        <v>83</v>
      </c>
      <c r="B84" s="51">
        <v>2011</v>
      </c>
      <c r="C84" s="51" t="s">
        <v>11</v>
      </c>
      <c r="D84" s="8">
        <v>23440</v>
      </c>
      <c r="E84" s="55" t="s">
        <v>56</v>
      </c>
      <c r="F84" s="11">
        <f t="shared" si="10"/>
        <v>25688.567821315803</v>
      </c>
      <c r="G84" s="12">
        <f t="shared" si="11"/>
        <v>-317.99463247745206</v>
      </c>
      <c r="H84">
        <f t="shared" si="9"/>
        <v>0.85248287947367007</v>
      </c>
      <c r="I84" s="12">
        <f t="shared" si="12"/>
        <v>19522.913160505985</v>
      </c>
      <c r="J84" s="13">
        <f t="shared" si="13"/>
        <v>3917.0868394940153</v>
      </c>
      <c r="K84" s="12"/>
    </row>
    <row r="85" spans="1:11" x14ac:dyDescent="0.3">
      <c r="A85" s="37">
        <v>84</v>
      </c>
      <c r="B85" s="51">
        <v>2011</v>
      </c>
      <c r="C85" s="51" t="s">
        <v>12</v>
      </c>
      <c r="D85" s="8">
        <v>33506</v>
      </c>
      <c r="E85" s="55" t="s">
        <v>56</v>
      </c>
      <c r="F85" s="11">
        <f t="shared" si="10"/>
        <v>29788.296184417373</v>
      </c>
      <c r="G85" s="12">
        <f t="shared" si="11"/>
        <v>-207.53599880674082</v>
      </c>
      <c r="H85">
        <f t="shared" si="9"/>
        <v>1.0096523241607527</v>
      </c>
      <c r="I85" s="12">
        <f t="shared" si="12"/>
        <v>24786.425950807243</v>
      </c>
      <c r="J85" s="13">
        <f t="shared" si="13"/>
        <v>8719.5740491927572</v>
      </c>
      <c r="K85" s="12"/>
    </row>
    <row r="86" spans="1:11" x14ac:dyDescent="0.3">
      <c r="A86" s="37">
        <v>85</v>
      </c>
      <c r="B86" s="51">
        <v>2012</v>
      </c>
      <c r="C86" s="51" t="s">
        <v>1</v>
      </c>
      <c r="D86" s="8">
        <v>28295</v>
      </c>
      <c r="E86" s="55" t="s">
        <v>56</v>
      </c>
      <c r="F86" s="11">
        <f t="shared" si="10"/>
        <v>34204.554787739966</v>
      </c>
      <c r="G86" s="12">
        <f t="shared" si="11"/>
        <v>-91.924849208558612</v>
      </c>
      <c r="H86">
        <f t="shared" si="9"/>
        <v>0.7491270547843154</v>
      </c>
      <c r="I86" s="12">
        <f t="shared" si="12"/>
        <v>21504.143986480543</v>
      </c>
      <c r="J86" s="13">
        <f t="shared" si="13"/>
        <v>6790.8560135194566</v>
      </c>
      <c r="K86" s="12"/>
    </row>
    <row r="87" spans="1:11" x14ac:dyDescent="0.3">
      <c r="A87" s="37">
        <v>86</v>
      </c>
      <c r="B87" s="51">
        <v>2012</v>
      </c>
      <c r="C87" s="51" t="s">
        <v>2</v>
      </c>
      <c r="D87" s="8">
        <v>34543</v>
      </c>
      <c r="E87" s="55" t="s">
        <v>56</v>
      </c>
      <c r="F87" s="11">
        <f t="shared" si="10"/>
        <v>37300.656558442235</v>
      </c>
      <c r="G87" s="12">
        <f t="shared" si="11"/>
        <v>-12.212955797946307</v>
      </c>
      <c r="H87">
        <f t="shared" si="9"/>
        <v>0.86821019226948104</v>
      </c>
      <c r="I87" s="12">
        <f t="shared" si="12"/>
        <v>29056.842033685789</v>
      </c>
      <c r="J87" s="13">
        <f t="shared" si="13"/>
        <v>5486.1579663142111</v>
      </c>
      <c r="K87" s="12"/>
    </row>
    <row r="88" spans="1:11" x14ac:dyDescent="0.3">
      <c r="A88" s="37">
        <v>87</v>
      </c>
      <c r="B88" s="51">
        <v>2012</v>
      </c>
      <c r="C88" s="51" t="s">
        <v>3</v>
      </c>
      <c r="D88" s="8">
        <v>42567</v>
      </c>
      <c r="E88" s="55" t="s">
        <v>56</v>
      </c>
      <c r="F88" s="11">
        <f t="shared" si="10"/>
        <v>37582.568337286066</v>
      </c>
      <c r="G88" s="12">
        <f t="shared" si="11"/>
        <v>-4.8588015538246756</v>
      </c>
      <c r="H88">
        <f t="shared" si="9"/>
        <v>1.1256372048664127</v>
      </c>
      <c r="I88" s="12">
        <f t="shared" si="12"/>
        <v>41899.306291106601</v>
      </c>
      <c r="J88" s="13">
        <f t="shared" si="13"/>
        <v>667.69370889339916</v>
      </c>
      <c r="K88" s="12"/>
    </row>
    <row r="89" spans="1:11" x14ac:dyDescent="0.3">
      <c r="A89" s="37">
        <v>88</v>
      </c>
      <c r="B89" s="51">
        <v>2012</v>
      </c>
      <c r="C89" s="51" t="s">
        <v>4</v>
      </c>
      <c r="D89" s="8">
        <v>36820</v>
      </c>
      <c r="E89" s="55" t="s">
        <v>56</v>
      </c>
      <c r="F89" s="11">
        <f t="shared" si="10"/>
        <v>35567.265810355624</v>
      </c>
      <c r="G89" s="12">
        <f t="shared" si="11"/>
        <v>-55.126975271187717</v>
      </c>
      <c r="H89">
        <f t="shared" si="9"/>
        <v>1.0845738118115151</v>
      </c>
      <c r="I89" s="12">
        <f t="shared" si="12"/>
        <v>41282.068418710245</v>
      </c>
      <c r="J89" s="13">
        <f t="shared" si="13"/>
        <v>-4462.0684187102452</v>
      </c>
      <c r="K89" s="12"/>
    </row>
    <row r="90" spans="1:11" x14ac:dyDescent="0.3">
      <c r="A90" s="37">
        <v>89</v>
      </c>
      <c r="B90" s="51">
        <v>2012</v>
      </c>
      <c r="C90" s="51" t="s">
        <v>5</v>
      </c>
      <c r="D90" s="8">
        <v>39571</v>
      </c>
      <c r="E90" s="55" t="s">
        <v>56</v>
      </c>
      <c r="F90" s="11">
        <f t="shared" si="10"/>
        <v>35296.828256037581</v>
      </c>
      <c r="G90" s="12">
        <f t="shared" si="11"/>
        <v>-60.51049804981502</v>
      </c>
      <c r="H90">
        <f t="shared" si="9"/>
        <v>1.1265613458904347</v>
      </c>
      <c r="I90" s="12">
        <f t="shared" si="12"/>
        <v>40061.717176188577</v>
      </c>
      <c r="J90" s="13">
        <f t="shared" si="13"/>
        <v>-490.71717618857656</v>
      </c>
      <c r="K90" s="12"/>
    </row>
    <row r="91" spans="1:11" x14ac:dyDescent="0.3">
      <c r="A91" s="37">
        <v>90</v>
      </c>
      <c r="B91" s="51">
        <v>2012</v>
      </c>
      <c r="C91" s="51" t="s">
        <v>6</v>
      </c>
      <c r="D91" s="8">
        <v>32107</v>
      </c>
      <c r="E91" s="55" t="s">
        <v>56</v>
      </c>
      <c r="F91" s="11">
        <f t="shared" si="10"/>
        <v>32523.550045151882</v>
      </c>
      <c r="G91" s="12">
        <f t="shared" si="11"/>
        <v>-128.33924496892732</v>
      </c>
      <c r="H91">
        <f t="shared" si="9"/>
        <v>1.0587206748982094</v>
      </c>
      <c r="I91" s="12">
        <f t="shared" si="12"/>
        <v>38020.636617237513</v>
      </c>
      <c r="J91" s="13">
        <f t="shared" si="13"/>
        <v>-5913.6366172375128</v>
      </c>
      <c r="K91" s="12"/>
    </row>
    <row r="92" spans="1:11" x14ac:dyDescent="0.3">
      <c r="A92" s="37">
        <v>91</v>
      </c>
      <c r="B92" s="51">
        <v>2012</v>
      </c>
      <c r="C92" s="51" t="s">
        <v>7</v>
      </c>
      <c r="D92" s="8">
        <v>29913</v>
      </c>
      <c r="E92" s="55" t="s">
        <v>56</v>
      </c>
      <c r="F92" s="11">
        <f t="shared" si="10"/>
        <v>28422.853895684522</v>
      </c>
      <c r="G92" s="12">
        <f t="shared" si="11"/>
        <v>-227.66215782752374</v>
      </c>
      <c r="H92">
        <f t="shared" si="9"/>
        <v>1.188767070591118</v>
      </c>
      <c r="I92" s="12">
        <f t="shared" si="12"/>
        <v>39763.709250480621</v>
      </c>
      <c r="J92" s="13">
        <f t="shared" si="13"/>
        <v>-9850.7092504806205</v>
      </c>
      <c r="K92" s="12"/>
    </row>
    <row r="93" spans="1:11" x14ac:dyDescent="0.3">
      <c r="A93" s="37">
        <v>92</v>
      </c>
      <c r="B93" s="51">
        <v>2012</v>
      </c>
      <c r="C93" s="51" t="s">
        <v>8</v>
      </c>
      <c r="D93" s="8">
        <v>36720</v>
      </c>
      <c r="E93" s="55" t="s">
        <v>56</v>
      </c>
      <c r="F93" s="11">
        <f t="shared" si="10"/>
        <v>29031.648644118752</v>
      </c>
      <c r="G93" s="12">
        <f t="shared" si="11"/>
        <v>-206.74778925290613</v>
      </c>
      <c r="H93">
        <f t="shared" si="9"/>
        <v>1.2366910474224215</v>
      </c>
      <c r="I93" s="12">
        <f t="shared" si="12"/>
        <v>34643.628533942363</v>
      </c>
      <c r="J93" s="13">
        <f t="shared" si="13"/>
        <v>2076.371466057637</v>
      </c>
      <c r="K93" s="12"/>
    </row>
    <row r="94" spans="1:11" x14ac:dyDescent="0.3">
      <c r="A94" s="37">
        <v>93</v>
      </c>
      <c r="B94" s="51">
        <v>2012</v>
      </c>
      <c r="C94" s="51" t="s">
        <v>9</v>
      </c>
      <c r="D94" s="8">
        <v>34252</v>
      </c>
      <c r="E94" s="55" t="s">
        <v>56</v>
      </c>
      <c r="F94" s="11">
        <f t="shared" si="10"/>
        <v>31469.550235259267</v>
      </c>
      <c r="G94" s="12">
        <f t="shared" si="11"/>
        <v>-140.62224055085079</v>
      </c>
      <c r="H94">
        <f t="shared" si="9"/>
        <v>1.0214626260030568</v>
      </c>
      <c r="I94" s="12">
        <f t="shared" si="12"/>
        <v>28895.889707431958</v>
      </c>
      <c r="J94" s="13">
        <f t="shared" si="13"/>
        <v>5356.1102925680425</v>
      </c>
      <c r="K94" s="12"/>
    </row>
    <row r="95" spans="1:11" x14ac:dyDescent="0.3">
      <c r="A95" s="37">
        <v>94</v>
      </c>
      <c r="B95" s="51">
        <v>2012</v>
      </c>
      <c r="C95" s="51" t="s">
        <v>10</v>
      </c>
      <c r="D95" s="8">
        <v>29926</v>
      </c>
      <c r="E95" s="55" t="s">
        <v>56</v>
      </c>
      <c r="F95" s="11">
        <f t="shared" si="10"/>
        <v>31982.715195324927</v>
      </c>
      <c r="G95" s="12">
        <f t="shared" si="11"/>
        <v>-124.27525796190878</v>
      </c>
      <c r="H95">
        <f t="shared" si="9"/>
        <v>0.92080190423414987</v>
      </c>
      <c r="I95" s="12">
        <f t="shared" si="12"/>
        <v>28715.351211603251</v>
      </c>
      <c r="J95" s="13">
        <f t="shared" si="13"/>
        <v>1210.6487883967493</v>
      </c>
      <c r="K95" s="12"/>
    </row>
    <row r="96" spans="1:11" x14ac:dyDescent="0.3">
      <c r="A96" s="37">
        <v>95</v>
      </c>
      <c r="B96" s="51">
        <v>2012</v>
      </c>
      <c r="C96" s="51" t="s">
        <v>11</v>
      </c>
      <c r="D96" s="8">
        <v>28765</v>
      </c>
      <c r="E96" s="55" t="s">
        <v>56</v>
      </c>
      <c r="F96" s="11">
        <f t="shared" si="10"/>
        <v>32791.066241107874</v>
      </c>
      <c r="G96" s="12">
        <f t="shared" si="11"/>
        <v>-100.95631575115563</v>
      </c>
      <c r="H96">
        <f t="shared" si="9"/>
        <v>0.85795105539783045</v>
      </c>
      <c r="I96" s="12">
        <f t="shared" si="12"/>
        <v>27158.774613342197</v>
      </c>
      <c r="J96" s="13">
        <f t="shared" si="13"/>
        <v>1606.225386657803</v>
      </c>
      <c r="K96" s="12"/>
    </row>
    <row r="97" spans="1:11" x14ac:dyDescent="0.3">
      <c r="A97" s="37">
        <v>96</v>
      </c>
      <c r="B97" s="51">
        <v>2012</v>
      </c>
      <c r="C97" s="51" t="s">
        <v>12</v>
      </c>
      <c r="D97" s="8">
        <v>31407</v>
      </c>
      <c r="E97" s="55" t="s">
        <v>56</v>
      </c>
      <c r="F97" s="11">
        <f t="shared" si="10"/>
        <v>31906.378699813155</v>
      </c>
      <c r="G97" s="12">
        <f t="shared" si="11"/>
        <v>-120.55235661321234</v>
      </c>
      <c r="H97">
        <f t="shared" si="9"/>
        <v>1.0040590491261172</v>
      </c>
      <c r="I97" s="12">
        <f t="shared" si="12"/>
        <v>33005.6454632069</v>
      </c>
      <c r="J97" s="13">
        <f t="shared" si="13"/>
        <v>-1598.6454632068999</v>
      </c>
      <c r="K97" s="12"/>
    </row>
    <row r="98" spans="1:11" x14ac:dyDescent="0.3">
      <c r="A98" s="37">
        <v>97</v>
      </c>
      <c r="B98" s="51">
        <v>2013</v>
      </c>
      <c r="C98" s="51" t="s">
        <v>1</v>
      </c>
      <c r="D98" s="8">
        <v>31897</v>
      </c>
      <c r="E98" s="55" t="s">
        <v>56</v>
      </c>
      <c r="F98" s="11">
        <f t="shared" si="10"/>
        <v>37128.16802999295</v>
      </c>
      <c r="G98" s="12">
        <f t="shared" si="11"/>
        <v>13.025000752964985</v>
      </c>
      <c r="H98">
        <f t="shared" si="9"/>
        <v>0.7734372425575482</v>
      </c>
      <c r="I98" s="12">
        <f t="shared" si="12"/>
        <v>23811.622472367078</v>
      </c>
      <c r="J98" s="13">
        <f t="shared" si="13"/>
        <v>8085.3775276329216</v>
      </c>
      <c r="K98" s="12"/>
    </row>
    <row r="99" spans="1:11" x14ac:dyDescent="0.3">
      <c r="A99" s="37">
        <v>98</v>
      </c>
      <c r="B99" s="51">
        <v>2013</v>
      </c>
      <c r="C99" s="51" t="s">
        <v>2</v>
      </c>
      <c r="D99" s="8">
        <v>31270</v>
      </c>
      <c r="E99" s="55" t="s">
        <v>56</v>
      </c>
      <c r="F99" s="11">
        <f t="shared" si="10"/>
        <v>36584.554864271711</v>
      </c>
      <c r="G99" s="12">
        <f t="shared" si="11"/>
        <v>-0.89291383317843653</v>
      </c>
      <c r="H99">
        <f t="shared" si="9"/>
        <v>0.8652309571653265</v>
      </c>
      <c r="I99" s="12">
        <f t="shared" si="12"/>
        <v>32246.362342341825</v>
      </c>
      <c r="J99" s="13">
        <f t="shared" si="13"/>
        <v>-976.36234234182484</v>
      </c>
      <c r="K99" s="12"/>
    </row>
    <row r="100" spans="1:11" x14ac:dyDescent="0.3">
      <c r="A100" s="37">
        <v>99</v>
      </c>
      <c r="B100" s="51">
        <v>2013</v>
      </c>
      <c r="C100" s="51" t="s">
        <v>3</v>
      </c>
      <c r="D100" s="8">
        <v>37663</v>
      </c>
      <c r="E100" s="55" t="s">
        <v>56</v>
      </c>
      <c r="F100" s="11">
        <f t="shared" si="10"/>
        <v>35037.153680914875</v>
      </c>
      <c r="G100" s="12">
        <f t="shared" si="11"/>
        <v>-39.56106721966065</v>
      </c>
      <c r="H100">
        <f t="shared" si="9"/>
        <v>1.1144318256501275</v>
      </c>
      <c r="I100" s="12">
        <f t="shared" si="12"/>
        <v>41179.930981669364</v>
      </c>
      <c r="J100" s="13">
        <f t="shared" si="13"/>
        <v>-3516.930981669364</v>
      </c>
      <c r="K100" s="12"/>
    </row>
    <row r="101" spans="1:11" x14ac:dyDescent="0.3">
      <c r="A101" s="37">
        <v>100</v>
      </c>
      <c r="B101" s="51">
        <v>2013</v>
      </c>
      <c r="C101" s="51" t="s">
        <v>4</v>
      </c>
      <c r="D101" s="8">
        <v>31710</v>
      </c>
      <c r="E101" s="55" t="s">
        <v>56</v>
      </c>
      <c r="F101" s="11">
        <f t="shared" si="10"/>
        <v>32146.363779454052</v>
      </c>
      <c r="G101" s="12">
        <f t="shared" si="11"/>
        <v>-110.85182982021041</v>
      </c>
      <c r="H101">
        <f t="shared" si="9"/>
        <v>1.0628785935270468</v>
      </c>
      <c r="I101" s="12">
        <f t="shared" si="12"/>
        <v>37957.472425261942</v>
      </c>
      <c r="J101" s="13">
        <f t="shared" si="13"/>
        <v>-6247.4724252619417</v>
      </c>
      <c r="K101" s="12"/>
    </row>
    <row r="102" spans="1:11" x14ac:dyDescent="0.3">
      <c r="A102" s="37">
        <v>101</v>
      </c>
      <c r="B102" s="51">
        <v>2013</v>
      </c>
      <c r="C102" s="51" t="s">
        <v>5</v>
      </c>
      <c r="D102" s="8">
        <v>39216</v>
      </c>
      <c r="E102" s="55" t="s">
        <v>56</v>
      </c>
      <c r="F102" s="11">
        <f t="shared" si="10"/>
        <v>33409.001030447173</v>
      </c>
      <c r="G102" s="12">
        <f t="shared" si="11"/>
        <v>-76.509765507869616</v>
      </c>
      <c r="H102">
        <f t="shared" si="9"/>
        <v>1.1370066540730421</v>
      </c>
      <c r="I102" s="12">
        <f t="shared" si="12"/>
        <v>36089.969458268606</v>
      </c>
      <c r="J102" s="13">
        <f t="shared" si="13"/>
        <v>3126.0305417313939</v>
      </c>
      <c r="K102" s="12"/>
    </row>
    <row r="103" spans="1:11" x14ac:dyDescent="0.3">
      <c r="A103" s="37">
        <v>102</v>
      </c>
      <c r="B103" s="51">
        <v>2013</v>
      </c>
      <c r="C103" s="51" t="s">
        <v>6</v>
      </c>
      <c r="D103" s="8">
        <v>35870</v>
      </c>
      <c r="E103" s="55" t="s">
        <v>56</v>
      </c>
      <c r="F103" s="11">
        <f t="shared" si="10"/>
        <v>33603.750748731436</v>
      </c>
      <c r="G103" s="12">
        <f t="shared" si="11"/>
        <v>-69.727323064129592</v>
      </c>
      <c r="H103">
        <f t="shared" si="9"/>
        <v>1.0606481255221347</v>
      </c>
      <c r="I103" s="12">
        <f t="shared" si="12"/>
        <v>35289.79764805521</v>
      </c>
      <c r="J103" s="13">
        <f t="shared" si="13"/>
        <v>580.20235194479028</v>
      </c>
      <c r="K103" s="12"/>
    </row>
    <row r="104" spans="1:11" x14ac:dyDescent="0.3">
      <c r="A104" s="37">
        <v>103</v>
      </c>
      <c r="B104" s="51">
        <v>2013</v>
      </c>
      <c r="C104" s="51" t="s">
        <v>7</v>
      </c>
      <c r="D104" s="8">
        <v>34780</v>
      </c>
      <c r="E104" s="55" t="s">
        <v>56</v>
      </c>
      <c r="F104" s="11">
        <f t="shared" si="10"/>
        <v>31417.087011930755</v>
      </c>
      <c r="G104" s="12">
        <f t="shared" si="11"/>
        <v>-122.65818904715323</v>
      </c>
      <c r="H104">
        <f t="shared" si="9"/>
        <v>1.1707018463838459</v>
      </c>
      <c r="I104" s="12">
        <f t="shared" si="12"/>
        <v>39864.142792864448</v>
      </c>
      <c r="J104" s="13">
        <f t="shared" si="13"/>
        <v>-5084.142792864448</v>
      </c>
      <c r="K104" s="12"/>
    </row>
    <row r="105" spans="1:11" x14ac:dyDescent="0.3">
      <c r="A105" s="37">
        <v>104</v>
      </c>
      <c r="B105" s="51">
        <v>2013</v>
      </c>
      <c r="C105" s="51" t="s">
        <v>8</v>
      </c>
      <c r="D105" s="8">
        <v>44713</v>
      </c>
      <c r="E105" s="55" t="s">
        <v>56</v>
      </c>
      <c r="F105" s="11">
        <f t="shared" si="10"/>
        <v>33700.484029082909</v>
      </c>
      <c r="G105" s="12">
        <f t="shared" si="11"/>
        <v>-62.498335004914217</v>
      </c>
      <c r="H105">
        <f t="shared" si="9"/>
        <v>1.2566039861423453</v>
      </c>
      <c r="I105" s="12">
        <f t="shared" si="12"/>
        <v>38701.539959458336</v>
      </c>
      <c r="J105" s="13">
        <f t="shared" si="13"/>
        <v>6011.4600405416641</v>
      </c>
      <c r="K105" s="12"/>
    </row>
    <row r="106" spans="1:11" x14ac:dyDescent="0.3">
      <c r="A106" s="37">
        <v>105</v>
      </c>
      <c r="B106" s="51">
        <v>2013</v>
      </c>
      <c r="C106" s="51" t="s">
        <v>9</v>
      </c>
      <c r="D106" s="8">
        <v>31871</v>
      </c>
      <c r="E106" s="55" t="s">
        <v>56</v>
      </c>
      <c r="F106" s="11">
        <f t="shared" si="10"/>
        <v>32431.895757062557</v>
      </c>
      <c r="G106" s="12">
        <f t="shared" si="11"/>
        <v>-92.654831159163948</v>
      </c>
      <c r="H106">
        <f t="shared" si="9"/>
        <v>1.0128955123073338</v>
      </c>
      <c r="I106" s="12">
        <f t="shared" si="12"/>
        <v>34359.945200526163</v>
      </c>
      <c r="J106" s="13">
        <f t="shared" si="13"/>
        <v>-2488.9452005261628</v>
      </c>
      <c r="K106" s="12"/>
    </row>
    <row r="107" spans="1:11" x14ac:dyDescent="0.3">
      <c r="A107" s="37">
        <v>106</v>
      </c>
      <c r="B107" s="51">
        <v>2013</v>
      </c>
      <c r="C107" s="51" t="s">
        <v>10</v>
      </c>
      <c r="D107" s="8">
        <v>29144</v>
      </c>
      <c r="E107" s="55" t="s">
        <v>56</v>
      </c>
      <c r="F107" s="11">
        <f t="shared" si="10"/>
        <v>31998.414227368772</v>
      </c>
      <c r="G107" s="12">
        <f t="shared" si="11"/>
        <v>-101.17669898028099</v>
      </c>
      <c r="H107">
        <f t="shared" si="9"/>
        <v>0.91858995043651404</v>
      </c>
      <c r="I107" s="12">
        <f t="shared" si="12"/>
        <v>29778.034626058794</v>
      </c>
      <c r="J107" s="13">
        <f t="shared" si="13"/>
        <v>-634.03462605879395</v>
      </c>
      <c r="K107" s="12"/>
    </row>
    <row r="108" spans="1:11" x14ac:dyDescent="0.3">
      <c r="A108" s="37">
        <v>107</v>
      </c>
      <c r="B108" s="51">
        <v>2013</v>
      </c>
      <c r="C108" s="51" t="s">
        <v>11</v>
      </c>
      <c r="D108" s="8">
        <v>30386</v>
      </c>
      <c r="E108" s="55" t="s">
        <v>56</v>
      </c>
      <c r="F108" s="11">
        <f t="shared" si="10"/>
        <v>33639.415996817232</v>
      </c>
      <c r="G108" s="12">
        <f t="shared" si="11"/>
        <v>-57.616101490182253</v>
      </c>
      <c r="H108">
        <f t="shared" si="9"/>
        <v>0.86797206315486952</v>
      </c>
      <c r="I108" s="12">
        <f t="shared" si="12"/>
        <v>27366.26860175619</v>
      </c>
      <c r="J108" s="13">
        <f t="shared" si="13"/>
        <v>3019.73139824381</v>
      </c>
      <c r="K108" s="12"/>
    </row>
    <row r="109" spans="1:11" x14ac:dyDescent="0.3">
      <c r="A109" s="37">
        <v>108</v>
      </c>
      <c r="B109" s="51">
        <v>2013</v>
      </c>
      <c r="C109" s="51" t="s">
        <v>12</v>
      </c>
      <c r="D109" s="8">
        <v>29964</v>
      </c>
      <c r="E109" s="55" t="s">
        <v>56</v>
      </c>
      <c r="F109" s="11">
        <f t="shared" si="10"/>
        <v>31731.106020590589</v>
      </c>
      <c r="G109" s="12">
        <f t="shared" si="11"/>
        <v>-103.88996631844776</v>
      </c>
      <c r="H109">
        <f t="shared" si="9"/>
        <v>0.99085177101468147</v>
      </c>
      <c r="I109" s="12">
        <f t="shared" si="12"/>
        <v>33718.110070845622</v>
      </c>
      <c r="J109" s="13">
        <f t="shared" si="13"/>
        <v>-3754.1100708456215</v>
      </c>
      <c r="K109" s="12"/>
    </row>
    <row r="110" spans="1:11" x14ac:dyDescent="0.3">
      <c r="A110" s="37">
        <v>109</v>
      </c>
      <c r="B110" s="51">
        <v>2014</v>
      </c>
      <c r="C110" s="51" t="s">
        <v>1</v>
      </c>
      <c r="D110" s="8">
        <v>23332</v>
      </c>
      <c r="E110" s="55" t="s">
        <v>56</v>
      </c>
      <c r="F110" s="11">
        <f t="shared" si="10"/>
        <v>30904.25963969831</v>
      </c>
      <c r="G110" s="12">
        <f t="shared" si="11"/>
        <v>-121.96642286341839</v>
      </c>
      <c r="H110">
        <f t="shared" ref="H110:H141" si="14">$M$4*D110/F110+(1-$M$4)*H98</f>
        <v>0.76935664708825335</v>
      </c>
      <c r="I110" s="12">
        <f t="shared" si="12"/>
        <v>24461.666774788064</v>
      </c>
      <c r="J110" s="13">
        <f t="shared" si="13"/>
        <v>-1129.6667747880638</v>
      </c>
      <c r="K110" s="12"/>
    </row>
    <row r="111" spans="1:11" x14ac:dyDescent="0.3">
      <c r="A111" s="37">
        <v>110</v>
      </c>
      <c r="B111" s="51">
        <v>2014</v>
      </c>
      <c r="C111" s="51" t="s">
        <v>2</v>
      </c>
      <c r="D111" s="8">
        <v>28998</v>
      </c>
      <c r="E111" s="55" t="s">
        <v>56</v>
      </c>
      <c r="F111" s="11">
        <f t="shared" ref="F111:F142" si="15">$M$2*D111/H99+(1-$M$2)*(F110+G110)</f>
        <v>32134.802594408808</v>
      </c>
      <c r="G111" s="12">
        <f t="shared" ref="G111:G142" si="16">$M$3*(F111-F110)+(1-$M$3)*G110</f>
        <v>-88.148925020492229</v>
      </c>
      <c r="H111">
        <f t="shared" si="14"/>
        <v>0.87344394896744793</v>
      </c>
      <c r="I111" s="12">
        <f t="shared" si="12"/>
        <v>26633.793023745791</v>
      </c>
      <c r="J111" s="13">
        <f t="shared" si="13"/>
        <v>2364.2069762542087</v>
      </c>
      <c r="K111" s="12"/>
    </row>
    <row r="112" spans="1:11" x14ac:dyDescent="0.3">
      <c r="A112" s="37">
        <v>111</v>
      </c>
      <c r="B112" s="51">
        <v>2014</v>
      </c>
      <c r="C112" s="51" t="s">
        <v>3</v>
      </c>
      <c r="D112" s="8">
        <v>41953</v>
      </c>
      <c r="E112" s="55" t="s">
        <v>56</v>
      </c>
      <c r="F112" s="11">
        <f t="shared" si="15"/>
        <v>34817.812975173641</v>
      </c>
      <c r="G112" s="12">
        <f t="shared" si="16"/>
        <v>-18.860182628258102</v>
      </c>
      <c r="H112">
        <f t="shared" si="14"/>
        <v>1.1344358881044898</v>
      </c>
      <c r="I112" s="12">
        <f t="shared" si="12"/>
        <v>35713.81075475378</v>
      </c>
      <c r="J112" s="13">
        <f t="shared" si="13"/>
        <v>6239.1892452462198</v>
      </c>
      <c r="K112" s="12"/>
    </row>
    <row r="113" spans="1:11" x14ac:dyDescent="0.3">
      <c r="A113" s="37">
        <v>112</v>
      </c>
      <c r="B113" s="51">
        <v>2014</v>
      </c>
      <c r="C113" s="51" t="s">
        <v>4</v>
      </c>
      <c r="D113" s="8">
        <v>38009</v>
      </c>
      <c r="E113" s="55" t="s">
        <v>56</v>
      </c>
      <c r="F113" s="11">
        <f t="shared" si="15"/>
        <v>35274.865967705555</v>
      </c>
      <c r="G113" s="12">
        <f t="shared" si="16"/>
        <v>-6.9606771303602333</v>
      </c>
      <c r="H113">
        <f t="shared" si="14"/>
        <v>1.0661126731434838</v>
      </c>
      <c r="I113" s="12">
        <f t="shared" si="12"/>
        <v>36987.06200035473</v>
      </c>
      <c r="J113" s="13">
        <f t="shared" si="13"/>
        <v>1021.9379996452699</v>
      </c>
      <c r="K113" s="12"/>
    </row>
    <row r="114" spans="1:11" x14ac:dyDescent="0.3">
      <c r="A114" s="37">
        <v>113</v>
      </c>
      <c r="B114" s="51">
        <v>2014</v>
      </c>
      <c r="C114" s="51" t="s">
        <v>5</v>
      </c>
      <c r="D114" s="8">
        <v>49584</v>
      </c>
      <c r="E114" s="55" t="s">
        <v>56</v>
      </c>
      <c r="F114" s="11">
        <f t="shared" si="15"/>
        <v>39396.693148884457</v>
      </c>
      <c r="G114" s="12">
        <f t="shared" si="16"/>
        <v>96.273560507775841</v>
      </c>
      <c r="H114">
        <f t="shared" si="14"/>
        <v>1.1638805416734734</v>
      </c>
      <c r="I114" s="12">
        <f t="shared" si="12"/>
        <v>40099.842990601843</v>
      </c>
      <c r="J114" s="13">
        <f t="shared" si="13"/>
        <v>9484.1570093981572</v>
      </c>
      <c r="K114" s="12"/>
    </row>
    <row r="115" spans="1:11" x14ac:dyDescent="0.3">
      <c r="A115" s="37">
        <v>114</v>
      </c>
      <c r="B115" s="51">
        <v>2014</v>
      </c>
      <c r="C115" s="51" t="s">
        <v>6</v>
      </c>
      <c r="D115" s="8">
        <v>40664</v>
      </c>
      <c r="E115" s="55" t="s">
        <v>56</v>
      </c>
      <c r="F115" s="11">
        <f t="shared" si="15"/>
        <v>38921.689373298846</v>
      </c>
      <c r="G115" s="12">
        <f t="shared" si="16"/>
        <v>81.989615123452722</v>
      </c>
      <c r="H115">
        <f t="shared" si="14"/>
        <v>1.0571371214559326</v>
      </c>
      <c r="I115" s="12">
        <f t="shared" si="12"/>
        <v>41888.141111624944</v>
      </c>
      <c r="J115" s="13">
        <f t="shared" si="13"/>
        <v>-1224.1411116249437</v>
      </c>
      <c r="K115" s="12"/>
    </row>
    <row r="116" spans="1:11" x14ac:dyDescent="0.3">
      <c r="A116" s="37">
        <v>115</v>
      </c>
      <c r="B116" s="51">
        <v>2014</v>
      </c>
      <c r="C116" s="51" t="s">
        <v>7</v>
      </c>
      <c r="D116" s="8">
        <v>39888</v>
      </c>
      <c r="E116" s="55" t="s">
        <v>56</v>
      </c>
      <c r="F116" s="11">
        <f t="shared" si="15"/>
        <v>36562.536261909394</v>
      </c>
      <c r="G116" s="12">
        <f t="shared" si="16"/>
        <v>20.952449498615188</v>
      </c>
      <c r="H116">
        <f t="shared" si="14"/>
        <v>1.1530736511265847</v>
      </c>
      <c r="I116" s="12">
        <f t="shared" si="12"/>
        <v>45661.679007508799</v>
      </c>
      <c r="J116" s="13">
        <f t="shared" si="13"/>
        <v>-5773.6790075087993</v>
      </c>
      <c r="K116" s="12"/>
    </row>
    <row r="117" spans="1:11" x14ac:dyDescent="0.3">
      <c r="A117" s="37">
        <v>116</v>
      </c>
      <c r="B117" s="51">
        <v>2014</v>
      </c>
      <c r="C117" s="51" t="s">
        <v>8</v>
      </c>
      <c r="D117" s="8">
        <v>44043</v>
      </c>
      <c r="E117" s="55" t="s">
        <v>56</v>
      </c>
      <c r="F117" s="11">
        <f t="shared" si="15"/>
        <v>35824.061914194332</v>
      </c>
      <c r="G117" s="12">
        <f t="shared" si="16"/>
        <v>1.9641049425861716</v>
      </c>
      <c r="H117">
        <f t="shared" si="14"/>
        <v>1.2505962034571529</v>
      </c>
      <c r="I117" s="12">
        <f t="shared" si="12"/>
        <v>45970.957741748796</v>
      </c>
      <c r="J117" s="13">
        <f t="shared" si="13"/>
        <v>-1927.9577417487963</v>
      </c>
      <c r="K117" s="12"/>
    </row>
    <row r="118" spans="1:11" x14ac:dyDescent="0.3">
      <c r="A118" s="37">
        <v>117</v>
      </c>
      <c r="B118" s="51">
        <v>2014</v>
      </c>
      <c r="C118" s="51" t="s">
        <v>9</v>
      </c>
      <c r="D118" s="8">
        <v>28507</v>
      </c>
      <c r="E118" s="55" t="s">
        <v>56</v>
      </c>
      <c r="F118" s="11">
        <f t="shared" si="15"/>
        <v>32023.617455349697</v>
      </c>
      <c r="G118" s="12">
        <f t="shared" si="16"/>
        <v>-93.109500857068127</v>
      </c>
      <c r="H118">
        <f t="shared" si="14"/>
        <v>0.98577126295097162</v>
      </c>
      <c r="I118" s="12">
        <f t="shared" si="12"/>
        <v>36288.020978589557</v>
      </c>
      <c r="J118" s="13">
        <f t="shared" si="13"/>
        <v>-7781.0209785895568</v>
      </c>
      <c r="K118" s="12"/>
    </row>
    <row r="119" spans="1:11" x14ac:dyDescent="0.3">
      <c r="A119" s="37">
        <v>118</v>
      </c>
      <c r="B119" s="51">
        <v>2014</v>
      </c>
      <c r="C119" s="51" t="s">
        <v>10</v>
      </c>
      <c r="D119" s="8">
        <v>33164</v>
      </c>
      <c r="E119" s="55" t="s">
        <v>56</v>
      </c>
      <c r="F119" s="11">
        <f t="shared" si="15"/>
        <v>33995.883430496076</v>
      </c>
      <c r="G119" s="12">
        <f t="shared" si="16"/>
        <v>-41.467839909869234</v>
      </c>
      <c r="H119">
        <f t="shared" si="14"/>
        <v>0.93117627902045641</v>
      </c>
      <c r="I119" s="12">
        <f t="shared" si="12"/>
        <v>29331.043719330104</v>
      </c>
      <c r="J119" s="13">
        <f t="shared" si="13"/>
        <v>3832.9562806698959</v>
      </c>
      <c r="K119" s="12"/>
    </row>
    <row r="120" spans="1:11" x14ac:dyDescent="0.3">
      <c r="A120" s="37">
        <v>119</v>
      </c>
      <c r="B120" s="51">
        <v>2014</v>
      </c>
      <c r="C120" s="51" t="s">
        <v>11</v>
      </c>
      <c r="D120" s="8">
        <v>28846</v>
      </c>
      <c r="E120" s="55" t="s">
        <v>56</v>
      </c>
      <c r="F120" s="11">
        <f t="shared" si="15"/>
        <v>33597.720276180262</v>
      </c>
      <c r="G120" s="12">
        <f t="shared" si="16"/>
        <v>-50.38647901545702</v>
      </c>
      <c r="H120">
        <f t="shared" si="14"/>
        <v>0.8658938119902585</v>
      </c>
      <c r="I120" s="12">
        <f t="shared" si="12"/>
        <v>29471.484153378977</v>
      </c>
      <c r="J120" s="13">
        <f t="shared" si="13"/>
        <v>-625.48415337897677</v>
      </c>
      <c r="K120" s="12"/>
    </row>
    <row r="121" spans="1:11" x14ac:dyDescent="0.3">
      <c r="A121" s="37">
        <v>120</v>
      </c>
      <c r="B121" s="51">
        <v>2014</v>
      </c>
      <c r="C121" s="51" t="s">
        <v>12</v>
      </c>
      <c r="D121" s="8">
        <v>31618</v>
      </c>
      <c r="E121" s="55" t="s">
        <v>56</v>
      </c>
      <c r="F121" s="11">
        <f t="shared" si="15"/>
        <v>32736.847857544788</v>
      </c>
      <c r="G121" s="12">
        <f t="shared" si="16"/>
        <v>-70.651481956868409</v>
      </c>
      <c r="H121">
        <f t="shared" si="14"/>
        <v>0.98531926358241462</v>
      </c>
      <c r="I121" s="12">
        <f t="shared" si="12"/>
        <v>33240.435105741431</v>
      </c>
      <c r="J121" s="13">
        <f t="shared" si="13"/>
        <v>-1622.4351057414315</v>
      </c>
      <c r="K121" s="12"/>
    </row>
    <row r="122" spans="1:11" x14ac:dyDescent="0.3">
      <c r="A122" s="61">
        <v>121</v>
      </c>
      <c r="B122" s="58">
        <v>2015</v>
      </c>
      <c r="C122" s="58" t="s">
        <v>1</v>
      </c>
      <c r="D122" s="22">
        <v>26763</v>
      </c>
      <c r="E122" s="53" t="s">
        <v>57</v>
      </c>
      <c r="F122" s="24">
        <f t="shared" si="15"/>
        <v>33715.557543098432</v>
      </c>
      <c r="G122" s="25">
        <f t="shared" si="16"/>
        <v>-44.413757023387987</v>
      </c>
      <c r="H122" s="21">
        <f t="shared" si="14"/>
        <v>0.77475706096154862</v>
      </c>
      <c r="I122" s="25">
        <f t="shared" si="12"/>
        <v>25131.955316648775</v>
      </c>
      <c r="J122" s="26">
        <f t="shared" si="13"/>
        <v>1631.0446833512251</v>
      </c>
      <c r="K122" s="12"/>
    </row>
    <row r="123" spans="1:11" x14ac:dyDescent="0.3">
      <c r="A123" s="61">
        <v>122</v>
      </c>
      <c r="B123" s="58">
        <v>2015</v>
      </c>
      <c r="C123" s="58" t="s">
        <v>2</v>
      </c>
      <c r="D123" s="22">
        <v>32942</v>
      </c>
      <c r="E123" s="53" t="s">
        <v>57</v>
      </c>
      <c r="F123" s="24">
        <f t="shared" si="15"/>
        <v>35672.802828117798</v>
      </c>
      <c r="G123" s="25">
        <f t="shared" si="16"/>
        <v>5.6347686718470342</v>
      </c>
      <c r="H123" s="21">
        <f t="shared" si="14"/>
        <v>0.88449726534249895</v>
      </c>
      <c r="I123" s="25">
        <f t="shared" si="12"/>
        <v>29409.856794760133</v>
      </c>
      <c r="J123" s="26">
        <f t="shared" si="13"/>
        <v>3532.1432052398668</v>
      </c>
      <c r="K123" s="12"/>
    </row>
    <row r="124" spans="1:11" x14ac:dyDescent="0.3">
      <c r="A124" s="61">
        <v>123</v>
      </c>
      <c r="B124" s="58">
        <v>2015</v>
      </c>
      <c r="C124" s="58" t="s">
        <v>3</v>
      </c>
      <c r="D124" s="22">
        <v>40800</v>
      </c>
      <c r="E124" s="53" t="s">
        <v>57</v>
      </c>
      <c r="F124" s="24">
        <f t="shared" si="15"/>
        <v>35820.285786434964</v>
      </c>
      <c r="G124" s="25">
        <f t="shared" si="16"/>
        <v>9.1814729882031862</v>
      </c>
      <c r="H124" s="21">
        <f t="shared" si="14"/>
        <v>1.1354490512859083</v>
      </c>
      <c r="I124" s="25">
        <f t="shared" si="12"/>
        <v>40474.900041294677</v>
      </c>
      <c r="J124" s="26">
        <f t="shared" si="13"/>
        <v>325.09995870532293</v>
      </c>
      <c r="K124" s="12"/>
    </row>
    <row r="125" spans="1:11" x14ac:dyDescent="0.3">
      <c r="A125" s="61">
        <v>124</v>
      </c>
      <c r="B125" s="58">
        <v>2015</v>
      </c>
      <c r="C125" s="58" t="s">
        <v>4</v>
      </c>
      <c r="D125" s="22">
        <v>34066</v>
      </c>
      <c r="E125" s="53" t="s">
        <v>57</v>
      </c>
      <c r="F125" s="24">
        <f t="shared" si="15"/>
        <v>33910.930036101054</v>
      </c>
      <c r="G125" s="25">
        <f t="shared" si="16"/>
        <v>-38.78871449223324</v>
      </c>
      <c r="H125" s="21">
        <f t="shared" si="14"/>
        <v>1.0525095595110119</v>
      </c>
      <c r="I125" s="25">
        <f t="shared" si="12"/>
        <v>38198.249117250562</v>
      </c>
      <c r="J125" s="26">
        <f t="shared" si="13"/>
        <v>-4132.2491172505615</v>
      </c>
      <c r="K125" s="12"/>
    </row>
    <row r="126" spans="1:11" x14ac:dyDescent="0.3">
      <c r="A126" s="61">
        <v>125</v>
      </c>
      <c r="B126" s="58">
        <v>2015</v>
      </c>
      <c r="C126" s="58" t="s">
        <v>5</v>
      </c>
      <c r="D126" s="22">
        <v>43837</v>
      </c>
      <c r="E126" s="53" t="s">
        <v>57</v>
      </c>
      <c r="F126" s="24">
        <f t="shared" si="15"/>
        <v>35749.288588857802</v>
      </c>
      <c r="G126" s="25">
        <f t="shared" si="16"/>
        <v>8.1465783150640618</v>
      </c>
      <c r="H126" s="21">
        <f t="shared" si="14"/>
        <v>1.1776635506916486</v>
      </c>
      <c r="I126" s="25">
        <f t="shared" si="12"/>
        <v>39423.126189034512</v>
      </c>
      <c r="J126" s="26">
        <f t="shared" si="13"/>
        <v>4413.8738109654878</v>
      </c>
      <c r="K126" s="12"/>
    </row>
    <row r="127" spans="1:11" x14ac:dyDescent="0.3">
      <c r="A127" s="61">
        <v>126</v>
      </c>
      <c r="B127" s="58">
        <v>2015</v>
      </c>
      <c r="C127" s="58" t="s">
        <v>6</v>
      </c>
      <c r="D127" s="22">
        <v>37408</v>
      </c>
      <c r="E127" s="53" t="s">
        <v>57</v>
      </c>
      <c r="F127" s="24">
        <f t="shared" si="15"/>
        <v>35573.650808316423</v>
      </c>
      <c r="G127" s="25">
        <f t="shared" si="16"/>
        <v>3.5513220734106223</v>
      </c>
      <c r="H127" s="21">
        <f t="shared" si="14"/>
        <v>1.0559053897398614</v>
      </c>
      <c r="I127" s="25">
        <f t="shared" si="12"/>
        <v>37800.51208327226</v>
      </c>
      <c r="J127" s="26">
        <f t="shared" si="13"/>
        <v>-392.5120832722605</v>
      </c>
      <c r="K127" s="12"/>
    </row>
    <row r="128" spans="1:11" x14ac:dyDescent="0.3">
      <c r="A128" s="61">
        <v>127</v>
      </c>
      <c r="B128" s="58">
        <v>2015</v>
      </c>
      <c r="C128" s="58" t="s">
        <v>7</v>
      </c>
      <c r="D128" s="22">
        <v>38435</v>
      </c>
      <c r="E128" s="53" t="s">
        <v>57</v>
      </c>
      <c r="F128" s="24">
        <f t="shared" si="15"/>
        <v>34466.19560435124</v>
      </c>
      <c r="G128" s="25">
        <f t="shared" si="16"/>
        <v>-24.227753932096547</v>
      </c>
      <c r="H128" s="21">
        <f t="shared" si="14"/>
        <v>1.1446909303403816</v>
      </c>
      <c r="I128" s="25">
        <f t="shared" si="12"/>
        <v>41023.134357357114</v>
      </c>
      <c r="J128" s="26">
        <f t="shared" si="13"/>
        <v>-2588.1343573571139</v>
      </c>
      <c r="K128" s="12"/>
    </row>
    <row r="129" spans="1:11" x14ac:dyDescent="0.3">
      <c r="A129" s="61">
        <v>128</v>
      </c>
      <c r="B129" s="58">
        <v>2015</v>
      </c>
      <c r="C129" s="58" t="s">
        <v>8</v>
      </c>
      <c r="D129" s="22">
        <v>37592</v>
      </c>
      <c r="E129" s="53" t="s">
        <v>57</v>
      </c>
      <c r="F129" s="24">
        <f t="shared" si="15"/>
        <v>32272.620581663592</v>
      </c>
      <c r="G129" s="25">
        <f t="shared" si="16"/>
        <v>-78.469075876416525</v>
      </c>
      <c r="H129" s="21">
        <f t="shared" si="14"/>
        <v>1.2316371503027235</v>
      </c>
      <c r="I129" s="25">
        <f t="shared" si="12"/>
        <v>43072.994233327503</v>
      </c>
      <c r="J129" s="26">
        <f t="shared" si="13"/>
        <v>-5480.994233327503</v>
      </c>
      <c r="K129" s="12"/>
    </row>
    <row r="130" spans="1:11" x14ac:dyDescent="0.3">
      <c r="A130" s="61">
        <v>129</v>
      </c>
      <c r="B130" s="58">
        <v>2015</v>
      </c>
      <c r="C130" s="58" t="s">
        <v>9</v>
      </c>
      <c r="D130" s="22">
        <v>34487</v>
      </c>
      <c r="E130" s="53" t="s">
        <v>57</v>
      </c>
      <c r="F130" s="24">
        <f t="shared" si="15"/>
        <v>33575.458855123303</v>
      </c>
      <c r="G130" s="25">
        <f t="shared" si="16"/>
        <v>-43.931527315841279</v>
      </c>
      <c r="H130" s="21">
        <f t="shared" si="14"/>
        <v>0.99491764231119395</v>
      </c>
      <c r="I130" s="25">
        <f t="shared" si="12"/>
        <v>31736.069389494751</v>
      </c>
      <c r="J130" s="26">
        <f t="shared" si="13"/>
        <v>2750.9306105052492</v>
      </c>
      <c r="K130" s="12"/>
    </row>
    <row r="131" spans="1:11" x14ac:dyDescent="0.3">
      <c r="A131" s="61">
        <v>130</v>
      </c>
      <c r="B131" s="58">
        <v>2015</v>
      </c>
      <c r="C131" s="58" t="s">
        <v>10</v>
      </c>
      <c r="D131" s="22">
        <v>34781</v>
      </c>
      <c r="E131" s="53" t="s">
        <v>57</v>
      </c>
      <c r="F131" s="24">
        <f t="shared" si="15"/>
        <v>35422.423817452116</v>
      </c>
      <c r="G131" s="25">
        <f t="shared" si="16"/>
        <v>3.3475444747423424</v>
      </c>
      <c r="H131" s="21">
        <f t="shared" si="14"/>
        <v>0.9423868072297753</v>
      </c>
      <c r="I131" s="25">
        <f t="shared" si="12"/>
        <v>31223.762846980499</v>
      </c>
      <c r="J131" s="26">
        <f t="shared" si="13"/>
        <v>3557.2371530195014</v>
      </c>
      <c r="K131" s="12"/>
    </row>
    <row r="132" spans="1:11" x14ac:dyDescent="0.3">
      <c r="A132" s="61">
        <v>131</v>
      </c>
      <c r="B132" s="58">
        <v>2015</v>
      </c>
      <c r="C132" s="58" t="s">
        <v>11</v>
      </c>
      <c r="D132" s="22">
        <v>30945</v>
      </c>
      <c r="E132" s="53" t="s">
        <v>57</v>
      </c>
      <c r="F132" s="24">
        <f t="shared" si="15"/>
        <v>35580.139051139748</v>
      </c>
      <c r="G132" s="25">
        <f t="shared" si="16"/>
        <v>7.2072803727206765</v>
      </c>
      <c r="H132" s="21">
        <f t="shared" si="14"/>
        <v>0.8667410746936467</v>
      </c>
      <c r="I132" s="25">
        <f t="shared" si="12"/>
        <v>30674.956207274183</v>
      </c>
      <c r="J132" s="26">
        <f t="shared" si="13"/>
        <v>270.04379272581718</v>
      </c>
      <c r="K132" s="12"/>
    </row>
    <row r="133" spans="1:11" x14ac:dyDescent="0.3">
      <c r="A133" s="61">
        <v>132</v>
      </c>
      <c r="B133" s="58">
        <v>2015</v>
      </c>
      <c r="C133" s="58" t="s">
        <v>12</v>
      </c>
      <c r="D133" s="22">
        <v>37299</v>
      </c>
      <c r="E133" s="53" t="s">
        <v>57</v>
      </c>
      <c r="F133" s="24">
        <f t="shared" si="15"/>
        <v>36709.656472635157</v>
      </c>
      <c r="G133" s="25">
        <f t="shared" si="16"/>
        <v>35.268986565538896</v>
      </c>
      <c r="H133" s="21">
        <f t="shared" si="14"/>
        <v>0.99211308663616971</v>
      </c>
      <c r="I133" s="25">
        <f t="shared" si="12"/>
        <v>35064.89788021821</v>
      </c>
      <c r="J133" s="26">
        <f t="shared" si="13"/>
        <v>2234.10211978179</v>
      </c>
      <c r="K133" s="12"/>
    </row>
    <row r="134" spans="1:11" x14ac:dyDescent="0.3">
      <c r="A134" s="61">
        <v>133</v>
      </c>
      <c r="B134" s="58">
        <v>2016</v>
      </c>
      <c r="C134" s="58" t="s">
        <v>1</v>
      </c>
      <c r="D134" s="22">
        <v>26848</v>
      </c>
      <c r="E134" s="53" t="s">
        <v>57</v>
      </c>
      <c r="F134" s="24">
        <f t="shared" si="15"/>
        <v>35709.685628225074</v>
      </c>
      <c r="G134" s="25">
        <f t="shared" si="16"/>
        <v>9.3843447793742349</v>
      </c>
      <c r="H134" s="21">
        <f t="shared" si="14"/>
        <v>0.76969152759566328</v>
      </c>
      <c r="I134" s="25">
        <f t="shared" si="12"/>
        <v>28468.390454021515</v>
      </c>
      <c r="J134" s="26">
        <f t="shared" si="13"/>
        <v>-1620.3904540215153</v>
      </c>
      <c r="K134" s="12"/>
    </row>
    <row r="135" spans="1:11" x14ac:dyDescent="0.3">
      <c r="A135" s="61">
        <v>134</v>
      </c>
      <c r="B135" s="58">
        <v>2016</v>
      </c>
      <c r="C135" s="58" t="s">
        <v>2</v>
      </c>
      <c r="D135" s="22">
        <v>32405</v>
      </c>
      <c r="E135" s="53" t="s">
        <v>57</v>
      </c>
      <c r="F135" s="24">
        <f t="shared" si="15"/>
        <v>36173.243520527481</v>
      </c>
      <c r="G135" s="25">
        <f t="shared" si="16"/>
        <v>20.740283021536193</v>
      </c>
      <c r="H135" s="21">
        <f t="shared" si="14"/>
        <v>0.88700184915550229</v>
      </c>
      <c r="I135" s="25">
        <f t="shared" si="12"/>
        <v>31593.419711699804</v>
      </c>
      <c r="J135" s="26">
        <f t="shared" si="13"/>
        <v>811.58028830019612</v>
      </c>
      <c r="K135" s="12"/>
    </row>
    <row r="136" spans="1:11" x14ac:dyDescent="0.3">
      <c r="A136" s="61">
        <v>135</v>
      </c>
      <c r="B136" s="58">
        <v>2016</v>
      </c>
      <c r="C136" s="58" t="s">
        <v>3</v>
      </c>
      <c r="D136" s="22">
        <v>36991</v>
      </c>
      <c r="E136" s="53" t="s">
        <v>57</v>
      </c>
      <c r="F136" s="24">
        <f t="shared" si="15"/>
        <v>34404.296052460253</v>
      </c>
      <c r="G136" s="25">
        <f t="shared" si="16"/>
        <v>-24.008213858033887</v>
      </c>
      <c r="H136" s="21">
        <f t="shared" si="14"/>
        <v>1.122128048093546</v>
      </c>
      <c r="I136" s="25">
        <f t="shared" si="12"/>
        <v>41096.424571997261</v>
      </c>
      <c r="J136" s="26">
        <f t="shared" si="13"/>
        <v>-4105.4245719972605</v>
      </c>
      <c r="K136" s="12"/>
    </row>
    <row r="137" spans="1:11" x14ac:dyDescent="0.3">
      <c r="A137" s="61">
        <v>136</v>
      </c>
      <c r="B137" s="58">
        <v>2016</v>
      </c>
      <c r="C137" s="58" t="s">
        <v>4</v>
      </c>
      <c r="D137" s="22">
        <v>34039</v>
      </c>
      <c r="E137" s="53" t="s">
        <v>57</v>
      </c>
      <c r="F137" s="24">
        <f t="shared" si="15"/>
        <v>33370.783487231594</v>
      </c>
      <c r="G137" s="25">
        <f t="shared" si="16"/>
        <v>-49.249378016272743</v>
      </c>
      <c r="H137" s="21">
        <f t="shared" si="14"/>
        <v>1.04532876445142</v>
      </c>
      <c r="I137" s="25">
        <f t="shared" si="12"/>
        <v>36185.581608869019</v>
      </c>
      <c r="J137" s="26">
        <f t="shared" si="13"/>
        <v>-2146.581608869019</v>
      </c>
      <c r="K137" s="12"/>
    </row>
    <row r="138" spans="1:11" x14ac:dyDescent="0.3">
      <c r="A138" s="61">
        <v>137</v>
      </c>
      <c r="B138" s="58">
        <v>2016</v>
      </c>
      <c r="C138" s="58" t="s">
        <v>5</v>
      </c>
      <c r="D138" s="22">
        <v>36916</v>
      </c>
      <c r="E138" s="53" t="s">
        <v>57</v>
      </c>
      <c r="F138" s="24">
        <f t="shared" si="15"/>
        <v>32344.088858346193</v>
      </c>
      <c r="G138" s="25">
        <f t="shared" si="16"/>
        <v>-73.68895175300915</v>
      </c>
      <c r="H138" s="21">
        <f t="shared" si="14"/>
        <v>1.1696371018116485</v>
      </c>
      <c r="I138" s="25">
        <f t="shared" si="12"/>
        <v>39241.556173551398</v>
      </c>
      <c r="J138" s="26">
        <f t="shared" si="13"/>
        <v>-2325.5561735513984</v>
      </c>
      <c r="K138" s="12"/>
    </row>
    <row r="139" spans="1:11" x14ac:dyDescent="0.3">
      <c r="A139" s="61">
        <v>138</v>
      </c>
      <c r="B139" s="58">
        <v>2016</v>
      </c>
      <c r="C139" s="58" t="s">
        <v>6</v>
      </c>
      <c r="D139" s="22">
        <v>32561</v>
      </c>
      <c r="E139" s="53" t="s">
        <v>57</v>
      </c>
      <c r="F139" s="24">
        <f t="shared" si="15"/>
        <v>31560.918273581203</v>
      </c>
      <c r="G139" s="25">
        <f t="shared" si="16"/>
        <v>-91.428491302092354</v>
      </c>
      <c r="H139" s="21">
        <f t="shared" si="14"/>
        <v>1.0505520941521884</v>
      </c>
      <c r="I139" s="25">
        <f t="shared" si="12"/>
        <v>34074.489190432461</v>
      </c>
      <c r="J139" s="26">
        <f t="shared" si="13"/>
        <v>-1513.4891904324613</v>
      </c>
      <c r="K139" s="12"/>
    </row>
    <row r="140" spans="1:11" x14ac:dyDescent="0.3">
      <c r="A140" s="61">
        <v>139</v>
      </c>
      <c r="B140" s="58">
        <v>2016</v>
      </c>
      <c r="C140" s="58" t="s">
        <v>7</v>
      </c>
      <c r="D140" s="22">
        <v>34122</v>
      </c>
      <c r="E140" s="53" t="s">
        <v>57</v>
      </c>
      <c r="F140" s="24">
        <f t="shared" si="15"/>
        <v>30647.542327887866</v>
      </c>
      <c r="G140" s="25">
        <f t="shared" si="16"/>
        <v>-111.9800724791001</v>
      </c>
      <c r="H140" s="21">
        <f t="shared" si="14"/>
        <v>1.1377671810427952</v>
      </c>
      <c r="I140" s="25">
        <f t="shared" si="12"/>
        <v>36022.839536214211</v>
      </c>
      <c r="J140" s="26">
        <f t="shared" si="13"/>
        <v>-1900.839536214211</v>
      </c>
      <c r="K140" s="12"/>
    </row>
    <row r="141" spans="1:11" x14ac:dyDescent="0.3">
      <c r="A141" s="61">
        <v>140</v>
      </c>
      <c r="B141" s="58">
        <v>2016</v>
      </c>
      <c r="C141" s="58" t="s">
        <v>8</v>
      </c>
      <c r="D141" s="22">
        <v>32864</v>
      </c>
      <c r="E141" s="53" t="s">
        <v>57</v>
      </c>
      <c r="F141" s="24">
        <f t="shared" si="15"/>
        <v>28628.715345742392</v>
      </c>
      <c r="G141" s="25">
        <f t="shared" si="16"/>
        <v>-159.65796094602044</v>
      </c>
      <c r="H141" s="21">
        <f t="shared" si="14"/>
        <v>1.2131358846882869</v>
      </c>
      <c r="I141" s="25">
        <f t="shared" si="12"/>
        <v>37608.732879143055</v>
      </c>
      <c r="J141" s="26">
        <f t="shared" si="13"/>
        <v>-4744.7328791430555</v>
      </c>
      <c r="K141" s="12"/>
    </row>
    <row r="142" spans="1:11" x14ac:dyDescent="0.3">
      <c r="A142" s="61">
        <v>141</v>
      </c>
      <c r="B142" s="58">
        <v>2016</v>
      </c>
      <c r="C142" s="58" t="s">
        <v>9</v>
      </c>
      <c r="D142" s="22">
        <v>30707</v>
      </c>
      <c r="E142" s="53" t="s">
        <v>57</v>
      </c>
      <c r="F142" s="24">
        <f t="shared" si="15"/>
        <v>29654.435154367522</v>
      </c>
      <c r="G142" s="25">
        <f t="shared" si="16"/>
        <v>-130.01934192407268</v>
      </c>
      <c r="H142" s="21">
        <f t="shared" ref="H142:H169" si="17">$M$4*D142/F142+(1-$M$4)*H130</f>
        <v>1.0038869504663466</v>
      </c>
      <c r="I142" s="25">
        <f t="shared" si="12"/>
        <v>28324.367452103692</v>
      </c>
      <c r="J142" s="26">
        <f t="shared" si="13"/>
        <v>2382.6325478963081</v>
      </c>
      <c r="K142" s="12"/>
    </row>
    <row r="143" spans="1:11" x14ac:dyDescent="0.3">
      <c r="A143" s="61">
        <v>142</v>
      </c>
      <c r="B143" s="58">
        <v>2016</v>
      </c>
      <c r="C143" s="58" t="s">
        <v>10</v>
      </c>
      <c r="D143" s="22">
        <v>29562</v>
      </c>
      <c r="E143" s="53" t="s">
        <v>57</v>
      </c>
      <c r="F143" s="24">
        <f t="shared" ref="F143:F169" si="18">$M$2*D143/H131+(1-$M$2)*(F142+G142)</f>
        <v>30437.587280667154</v>
      </c>
      <c r="G143" s="25">
        <f t="shared" ref="G143:G169" si="19">$M$3*(F143-F142)+(1-$M$3)*G142</f>
        <v>-107.18683911934505</v>
      </c>
      <c r="H143" s="21">
        <f t="shared" si="17"/>
        <v>0.94876321376783179</v>
      </c>
      <c r="I143" s="25">
        <f t="shared" si="12"/>
        <v>27823.419952812877</v>
      </c>
      <c r="J143" s="26">
        <f t="shared" si="13"/>
        <v>1738.5800471871225</v>
      </c>
      <c r="K143" s="12"/>
    </row>
    <row r="144" spans="1:11" x14ac:dyDescent="0.3">
      <c r="A144" s="61">
        <v>143</v>
      </c>
      <c r="B144" s="58">
        <v>2016</v>
      </c>
      <c r="C144" s="58" t="s">
        <v>11</v>
      </c>
      <c r="D144" s="22">
        <v>28189</v>
      </c>
      <c r="E144" s="53" t="s">
        <v>57</v>
      </c>
      <c r="F144" s="24">
        <f t="shared" si="18"/>
        <v>31415.679938100693</v>
      </c>
      <c r="G144" s="25">
        <f t="shared" si="19"/>
        <v>-80.051029459021009</v>
      </c>
      <c r="H144" s="21">
        <f t="shared" si="17"/>
        <v>0.87349395736006907</v>
      </c>
      <c r="I144" s="25">
        <f t="shared" ref="I144:I169" si="20">(F143+G143)*H132</f>
        <v>26288.603874595803</v>
      </c>
      <c r="J144" s="26">
        <f t="shared" ref="J144:J169" si="21">D144-I144</f>
        <v>1900.3961254041969</v>
      </c>
      <c r="K144" s="12"/>
    </row>
    <row r="145" spans="1:11" x14ac:dyDescent="0.3">
      <c r="A145" s="61">
        <v>144</v>
      </c>
      <c r="B145" s="58">
        <v>2016</v>
      </c>
      <c r="C145" s="58" t="s">
        <v>12</v>
      </c>
      <c r="D145" s="22">
        <v>33412</v>
      </c>
      <c r="E145" s="53" t="s">
        <v>57</v>
      </c>
      <c r="F145" s="24">
        <f t="shared" si="18"/>
        <v>32494.861737604937</v>
      </c>
      <c r="G145" s="25">
        <f t="shared" si="19"/>
        <v>-51.066126032152205</v>
      </c>
      <c r="H145" s="21">
        <f t="shared" si="17"/>
        <v>1.0000952727122341</v>
      </c>
      <c r="I145" s="25">
        <f t="shared" si="20"/>
        <v>31088.487518238078</v>
      </c>
      <c r="J145" s="26">
        <f t="shared" si="21"/>
        <v>2323.5124817619217</v>
      </c>
      <c r="K145" s="12"/>
    </row>
    <row r="146" spans="1:11" x14ac:dyDescent="0.3">
      <c r="A146" s="61">
        <v>145</v>
      </c>
      <c r="B146" s="58">
        <v>2017</v>
      </c>
      <c r="C146" s="58" t="s">
        <v>1</v>
      </c>
      <c r="D146" s="22">
        <v>20313</v>
      </c>
      <c r="E146" s="53" t="s">
        <v>57</v>
      </c>
      <c r="F146" s="24">
        <f t="shared" si="18"/>
        <v>29447.834027567409</v>
      </c>
      <c r="G146" s="25">
        <f t="shared" si="19"/>
        <v>-125.97571711116444</v>
      </c>
      <c r="H146" s="21">
        <f t="shared" si="17"/>
        <v>0.75203097531524676</v>
      </c>
      <c r="I146" s="25">
        <f t="shared" si="20"/>
        <v>24971.714605272933</v>
      </c>
      <c r="J146" s="26">
        <f t="shared" si="21"/>
        <v>-4658.7146052729331</v>
      </c>
      <c r="K146" s="12"/>
    </row>
    <row r="147" spans="1:11" x14ac:dyDescent="0.3">
      <c r="A147" s="61">
        <v>146</v>
      </c>
      <c r="B147" s="58">
        <v>2017</v>
      </c>
      <c r="C147" s="58" t="s">
        <v>2</v>
      </c>
      <c r="D147" s="22">
        <v>27498</v>
      </c>
      <c r="E147" s="53" t="s">
        <v>57</v>
      </c>
      <c r="F147" s="24">
        <f t="shared" si="18"/>
        <v>30153.029379822525</v>
      </c>
      <c r="G147" s="25">
        <f t="shared" si="19"/>
        <v>-105.19351307512576</v>
      </c>
      <c r="H147" s="21">
        <f t="shared" si="17"/>
        <v>0.89251612749310871</v>
      </c>
      <c r="I147" s="25">
        <f t="shared" si="20"/>
        <v>26008.542542050323</v>
      </c>
      <c r="J147" s="26">
        <f t="shared" si="21"/>
        <v>1489.4574579496766</v>
      </c>
      <c r="K147" s="12"/>
    </row>
    <row r="148" spans="1:11" x14ac:dyDescent="0.3">
      <c r="A148" s="61">
        <v>147</v>
      </c>
      <c r="B148" s="58">
        <v>2017</v>
      </c>
      <c r="C148" s="58" t="s">
        <v>3</v>
      </c>
      <c r="D148" s="22">
        <v>35648</v>
      </c>
      <c r="E148" s="53" t="s">
        <v>57</v>
      </c>
      <c r="F148" s="24">
        <f t="shared" si="18"/>
        <v>30899.385294630527</v>
      </c>
      <c r="G148" s="25">
        <f t="shared" si="19"/>
        <v>-83.90177830561295</v>
      </c>
      <c r="H148" s="21">
        <f t="shared" si="17"/>
        <v>1.1291024525740585</v>
      </c>
      <c r="I148" s="25">
        <f t="shared" si="20"/>
        <v>33717.519410588502</v>
      </c>
      <c r="J148" s="26">
        <f t="shared" si="21"/>
        <v>1930.4805894114979</v>
      </c>
      <c r="K148" s="12"/>
    </row>
    <row r="149" spans="1:11" x14ac:dyDescent="0.3">
      <c r="A149" s="61">
        <v>148</v>
      </c>
      <c r="B149" s="58">
        <v>2017</v>
      </c>
      <c r="C149" s="58" t="s">
        <v>4</v>
      </c>
      <c r="D149" s="22">
        <v>31428</v>
      </c>
      <c r="E149" s="53" t="s">
        <v>57</v>
      </c>
      <c r="F149" s="24">
        <f t="shared" si="18"/>
        <v>30444.100177077886</v>
      </c>
      <c r="G149" s="25">
        <f t="shared" si="19"/>
        <v>-93.187669761991188</v>
      </c>
      <c r="H149" s="21">
        <f t="shared" si="17"/>
        <v>1.04245284401706</v>
      </c>
      <c r="I149" s="25">
        <f t="shared" si="20"/>
        <v>32212.311310093024</v>
      </c>
      <c r="J149" s="26">
        <f t="shared" si="21"/>
        <v>-784.31131009302408</v>
      </c>
      <c r="K149" s="12"/>
    </row>
    <row r="150" spans="1:11" x14ac:dyDescent="0.3">
      <c r="A150" s="61">
        <v>149</v>
      </c>
      <c r="B150" s="58">
        <v>2017</v>
      </c>
      <c r="C150" s="58" t="s">
        <v>5</v>
      </c>
      <c r="D150" s="22">
        <v>32547</v>
      </c>
      <c r="E150" s="53" t="s">
        <v>57</v>
      </c>
      <c r="F150" s="24">
        <f t="shared" si="18"/>
        <v>29101.420573928623</v>
      </c>
      <c r="G150" s="25">
        <f t="shared" si="19"/>
        <v>-124.42936868305353</v>
      </c>
      <c r="H150" s="21">
        <f t="shared" si="17"/>
        <v>1.1583111399642547</v>
      </c>
      <c r="I150" s="25">
        <f t="shared" si="20"/>
        <v>35499.553342395877</v>
      </c>
      <c r="J150" s="26">
        <f t="shared" si="21"/>
        <v>-2952.5533423958768</v>
      </c>
      <c r="K150" s="12"/>
    </row>
    <row r="151" spans="1:11" x14ac:dyDescent="0.3">
      <c r="A151" s="61">
        <v>150</v>
      </c>
      <c r="B151" s="58">
        <v>2017</v>
      </c>
      <c r="C151" s="58" t="s">
        <v>6</v>
      </c>
      <c r="D151" s="22">
        <v>29463</v>
      </c>
      <c r="E151" s="53" t="s">
        <v>57</v>
      </c>
      <c r="F151" s="24">
        <f t="shared" si="18"/>
        <v>28515.800633693772</v>
      </c>
      <c r="G151" s="25">
        <f t="shared" si="19"/>
        <v>-135.96075723919566</v>
      </c>
      <c r="H151" s="21">
        <f t="shared" si="17"/>
        <v>1.0467201679701912</v>
      </c>
      <c r="I151" s="25">
        <f t="shared" si="20"/>
        <v>30441.838792900278</v>
      </c>
      <c r="J151" s="26">
        <f t="shared" si="21"/>
        <v>-978.83879290027835</v>
      </c>
      <c r="K151" s="12"/>
    </row>
    <row r="152" spans="1:11" x14ac:dyDescent="0.3">
      <c r="A152" s="61">
        <v>151</v>
      </c>
      <c r="B152" s="58">
        <v>2017</v>
      </c>
      <c r="C152" s="58" t="s">
        <v>7</v>
      </c>
      <c r="D152" s="22">
        <v>33827</v>
      </c>
      <c r="E152" s="53" t="s">
        <v>57</v>
      </c>
      <c r="F152" s="24">
        <f t="shared" si="18"/>
        <v>29048.654981249034</v>
      </c>
      <c r="G152" s="25">
        <f t="shared" si="19"/>
        <v>-119.23802411902038</v>
      </c>
      <c r="H152" s="21">
        <f t="shared" si="17"/>
        <v>1.1436751490908619</v>
      </c>
      <c r="I152" s="25">
        <f t="shared" si="20"/>
        <v>32289.650414679632</v>
      </c>
      <c r="J152" s="26">
        <f t="shared" si="21"/>
        <v>1537.3495853203676</v>
      </c>
      <c r="K152" s="12"/>
    </row>
    <row r="153" spans="1:11" x14ac:dyDescent="0.3">
      <c r="A153" s="61">
        <v>152</v>
      </c>
      <c r="B153" s="58">
        <v>2017</v>
      </c>
      <c r="C153" s="58" t="s">
        <v>8</v>
      </c>
      <c r="D153" s="22">
        <v>37051</v>
      </c>
      <c r="E153" s="53" t="s">
        <v>57</v>
      </c>
      <c r="F153" s="24">
        <f t="shared" si="18"/>
        <v>29727.368565583041</v>
      </c>
      <c r="G153" s="25">
        <f t="shared" si="19"/>
        <v>-99.286423601452071</v>
      </c>
      <c r="H153" s="21">
        <f t="shared" si="17"/>
        <v>1.2204799110529623</v>
      </c>
      <c r="I153" s="25">
        <f t="shared" si="20"/>
        <v>35095.313833804248</v>
      </c>
      <c r="J153" s="26">
        <f t="shared" si="21"/>
        <v>1955.6861661957519</v>
      </c>
      <c r="K153" s="12"/>
    </row>
    <row r="154" spans="1:11" x14ac:dyDescent="0.3">
      <c r="A154" s="61">
        <v>153</v>
      </c>
      <c r="B154" s="58">
        <v>2017</v>
      </c>
      <c r="C154" s="58" t="s">
        <v>9</v>
      </c>
      <c r="D154" s="22">
        <v>34732</v>
      </c>
      <c r="E154" s="53" t="s">
        <v>57</v>
      </c>
      <c r="F154" s="24">
        <f t="shared" si="18"/>
        <v>32087.850467313001</v>
      </c>
      <c r="G154" s="25">
        <f t="shared" si="19"/>
        <v>-37.783552408644354</v>
      </c>
      <c r="H154" s="21">
        <f t="shared" si="17"/>
        <v>1.0212426882304502</v>
      </c>
      <c r="I154" s="25">
        <f t="shared" si="20"/>
        <v>29743.245029680318</v>
      </c>
      <c r="J154" s="26">
        <f t="shared" si="21"/>
        <v>4988.7549703196819</v>
      </c>
      <c r="K154" s="12"/>
    </row>
    <row r="155" spans="1:11" x14ac:dyDescent="0.3">
      <c r="A155" s="61">
        <v>154</v>
      </c>
      <c r="B155" s="58">
        <v>2017</v>
      </c>
      <c r="C155" s="58" t="s">
        <v>10</v>
      </c>
      <c r="D155" s="22">
        <v>26252</v>
      </c>
      <c r="E155" s="53" t="s">
        <v>57</v>
      </c>
      <c r="F155" s="24">
        <f t="shared" si="18"/>
        <v>29881.880342336939</v>
      </c>
      <c r="G155" s="25">
        <f t="shared" si="19"/>
        <v>-91.995852860404398</v>
      </c>
      <c r="H155" s="21">
        <f t="shared" si="17"/>
        <v>0.93323751138587219</v>
      </c>
      <c r="I155" s="25">
        <f t="shared" si="20"/>
        <v>30407.924487658714</v>
      </c>
      <c r="J155" s="26">
        <f t="shared" si="21"/>
        <v>-4155.9244876587145</v>
      </c>
      <c r="K155" s="12"/>
    </row>
    <row r="156" spans="1:11" x14ac:dyDescent="0.3">
      <c r="A156" s="61">
        <v>155</v>
      </c>
      <c r="B156" s="58">
        <v>2017</v>
      </c>
      <c r="C156" s="58" t="s">
        <v>11</v>
      </c>
      <c r="D156" s="22">
        <v>34991</v>
      </c>
      <c r="E156" s="53" t="s">
        <v>57</v>
      </c>
      <c r="F156" s="24">
        <f t="shared" si="18"/>
        <v>34872.714942946957</v>
      </c>
      <c r="G156" s="25">
        <f t="shared" si="19"/>
        <v>35.092809699941881</v>
      </c>
      <c r="H156" s="21">
        <f t="shared" si="17"/>
        <v>0.90220734668133207</v>
      </c>
      <c r="I156" s="25">
        <f t="shared" si="20"/>
        <v>26021.2840920122</v>
      </c>
      <c r="J156" s="26">
        <f t="shared" si="21"/>
        <v>8969.7159079878002</v>
      </c>
      <c r="K156" s="12"/>
    </row>
    <row r="157" spans="1:11" x14ac:dyDescent="0.3">
      <c r="A157" s="61">
        <v>156</v>
      </c>
      <c r="B157" s="58">
        <v>2017</v>
      </c>
      <c r="C157" s="58" t="s">
        <v>12</v>
      </c>
      <c r="D157" s="22">
        <v>43331</v>
      </c>
      <c r="E157" s="53" t="s">
        <v>57</v>
      </c>
      <c r="F157" s="24">
        <f t="shared" si="18"/>
        <v>39075.06845518043</v>
      </c>
      <c r="G157" s="25">
        <f t="shared" si="19"/>
        <v>139.28900394121754</v>
      </c>
      <c r="H157" s="21">
        <f t="shared" si="17"/>
        <v>1.0241498089667394</v>
      </c>
      <c r="I157" s="25">
        <f t="shared" si="20"/>
        <v>34911.13351416964</v>
      </c>
      <c r="J157" s="26">
        <f t="shared" si="21"/>
        <v>8419.86648583036</v>
      </c>
      <c r="K157" s="12"/>
    </row>
    <row r="158" spans="1:11" x14ac:dyDescent="0.3">
      <c r="A158" s="61">
        <v>157</v>
      </c>
      <c r="B158" s="58">
        <v>2018</v>
      </c>
      <c r="C158" s="58" t="s">
        <v>1</v>
      </c>
      <c r="D158" s="22">
        <v>24638</v>
      </c>
      <c r="E158" s="53" t="s">
        <v>57</v>
      </c>
      <c r="F158" s="24">
        <f t="shared" si="18"/>
        <v>36020.549982882054</v>
      </c>
      <c r="G158" s="25">
        <f t="shared" si="19"/>
        <v>59.432568762784769</v>
      </c>
      <c r="H158" s="21">
        <f t="shared" si="17"/>
        <v>0.73699267291414683</v>
      </c>
      <c r="I158" s="25">
        <f t="shared" si="20"/>
        <v>29490.411486343972</v>
      </c>
      <c r="J158" s="26">
        <f t="shared" si="21"/>
        <v>-4852.4114863439718</v>
      </c>
      <c r="K158" s="12"/>
    </row>
    <row r="159" spans="1:11" x14ac:dyDescent="0.3">
      <c r="A159" s="61">
        <v>158</v>
      </c>
      <c r="B159" s="58">
        <v>2018</v>
      </c>
      <c r="C159" s="58" t="s">
        <v>2</v>
      </c>
      <c r="D159" s="22">
        <v>30865</v>
      </c>
      <c r="E159" s="53" t="s">
        <v>57</v>
      </c>
      <c r="F159" s="24">
        <f t="shared" si="18"/>
        <v>35338.516570024149</v>
      </c>
      <c r="G159" s="25">
        <f t="shared" si="19"/>
        <v>40.893307852787522</v>
      </c>
      <c r="H159" s="21">
        <f t="shared" si="17"/>
        <v>0.888292713261427</v>
      </c>
      <c r="I159" s="25">
        <f t="shared" si="20"/>
        <v>32201.966307012983</v>
      </c>
      <c r="J159" s="26">
        <f t="shared" si="21"/>
        <v>-1336.9663070129827</v>
      </c>
      <c r="K159" s="12"/>
    </row>
    <row r="160" spans="1:11" x14ac:dyDescent="0.3">
      <c r="A160" s="61">
        <v>159</v>
      </c>
      <c r="B160" s="58">
        <v>2018</v>
      </c>
      <c r="C160" s="58" t="s">
        <v>3</v>
      </c>
      <c r="D160" s="22">
        <v>35264</v>
      </c>
      <c r="E160" s="53" t="s">
        <v>57</v>
      </c>
      <c r="F160" s="24">
        <f t="shared" si="18"/>
        <v>33326.47274612687</v>
      </c>
      <c r="G160" s="25">
        <f t="shared" si="19"/>
        <v>-10.437350681464821</v>
      </c>
      <c r="H160" s="21">
        <f t="shared" si="17"/>
        <v>1.11341601443698</v>
      </c>
      <c r="I160" s="25">
        <f t="shared" si="20"/>
        <v>39946.978463733714</v>
      </c>
      <c r="J160" s="26">
        <f t="shared" si="21"/>
        <v>-4682.9784637337143</v>
      </c>
      <c r="K160" s="12"/>
    </row>
    <row r="161" spans="1:15" x14ac:dyDescent="0.3">
      <c r="A161" s="61">
        <v>160</v>
      </c>
      <c r="B161" s="58">
        <v>2018</v>
      </c>
      <c r="C161" s="58" t="s">
        <v>4</v>
      </c>
      <c r="D161" s="22">
        <v>29848</v>
      </c>
      <c r="E161" s="53" t="s">
        <v>57</v>
      </c>
      <c r="F161" s="24">
        <f t="shared" si="18"/>
        <v>30997.76862925302</v>
      </c>
      <c r="G161" s="25">
        <f t="shared" si="19"/>
        <v>-68.402184541371909</v>
      </c>
      <c r="H161" s="21">
        <f t="shared" si="17"/>
        <v>1.0248697990564906</v>
      </c>
      <c r="I161" s="25">
        <f t="shared" si="20"/>
        <v>34730.395849355096</v>
      </c>
      <c r="J161" s="26">
        <f t="shared" si="21"/>
        <v>-4882.3958493550963</v>
      </c>
      <c r="K161" s="12"/>
    </row>
    <row r="162" spans="1:15" x14ac:dyDescent="0.3">
      <c r="A162" s="61">
        <v>161</v>
      </c>
      <c r="B162" s="58">
        <v>2018</v>
      </c>
      <c r="C162" s="58" t="s">
        <v>5</v>
      </c>
      <c r="D162" s="22">
        <v>29965</v>
      </c>
      <c r="E162" s="53" t="s">
        <v>57</v>
      </c>
      <c r="F162" s="24">
        <f t="shared" si="18"/>
        <v>28424.868327781653</v>
      </c>
      <c r="G162" s="25">
        <f t="shared" si="19"/>
        <v>-131.02345805802375</v>
      </c>
      <c r="H162" s="21">
        <f t="shared" si="17"/>
        <v>1.1352939568859048</v>
      </c>
      <c r="I162" s="25">
        <f t="shared" si="20"/>
        <v>35825.829704946118</v>
      </c>
      <c r="J162" s="26">
        <f t="shared" si="21"/>
        <v>-5860.829704946118</v>
      </c>
      <c r="K162" s="12"/>
    </row>
    <row r="163" spans="1:15" x14ac:dyDescent="0.3">
      <c r="A163" s="61">
        <v>162</v>
      </c>
      <c r="B163" s="58">
        <v>2018</v>
      </c>
      <c r="C163" s="58" t="s">
        <v>6</v>
      </c>
      <c r="D163" s="22">
        <v>28215</v>
      </c>
      <c r="E163" s="53" t="s">
        <v>57</v>
      </c>
      <c r="F163" s="24">
        <f t="shared" si="18"/>
        <v>27631.4557723869</v>
      </c>
      <c r="G163" s="25">
        <f t="shared" si="19"/>
        <v>-147.58551835999634</v>
      </c>
      <c r="H163" s="21">
        <f t="shared" si="17"/>
        <v>1.0410611028403882</v>
      </c>
      <c r="I163" s="25">
        <f t="shared" si="20"/>
        <v>29615.738054559646</v>
      </c>
      <c r="J163" s="26">
        <f t="shared" si="21"/>
        <v>-1400.7380545596461</v>
      </c>
      <c r="K163" s="12"/>
    </row>
    <row r="164" spans="1:15" x14ac:dyDescent="0.3">
      <c r="A164" s="61">
        <v>163</v>
      </c>
      <c r="B164" s="58">
        <v>2018</v>
      </c>
      <c r="C164" s="58" t="s">
        <v>7</v>
      </c>
      <c r="D164" s="22">
        <v>26311</v>
      </c>
      <c r="E164" s="53" t="s">
        <v>57</v>
      </c>
      <c r="F164" s="24">
        <f t="shared" si="18"/>
        <v>25267.24917706785</v>
      </c>
      <c r="G164" s="25">
        <f t="shared" si="19"/>
        <v>-203.00885200305703</v>
      </c>
      <c r="H164" s="21">
        <f t="shared" si="17"/>
        <v>1.1210474252026268</v>
      </c>
      <c r="I164" s="25">
        <f t="shared" si="20"/>
        <v>31432.619410368123</v>
      </c>
      <c r="J164" s="26">
        <f t="shared" si="21"/>
        <v>-5121.6194103681228</v>
      </c>
      <c r="K164" s="12"/>
    </row>
    <row r="165" spans="1:15" x14ac:dyDescent="0.3">
      <c r="A165" s="61">
        <v>164</v>
      </c>
      <c r="B165" s="58">
        <v>2018</v>
      </c>
      <c r="C165" s="58" t="s">
        <v>8</v>
      </c>
      <c r="D165" s="22">
        <v>30141</v>
      </c>
      <c r="E165" s="53" t="s">
        <v>57</v>
      </c>
      <c r="F165" s="24">
        <f t="shared" si="18"/>
        <v>24881.980472423849</v>
      </c>
      <c r="G165" s="25">
        <f t="shared" si="19"/>
        <v>-207.56599022016363</v>
      </c>
      <c r="H165" s="21">
        <f t="shared" si="17"/>
        <v>1.2184636749067721</v>
      </c>
      <c r="I165" s="25">
        <f t="shared" si="20"/>
        <v>30590.401802545148</v>
      </c>
      <c r="J165" s="26">
        <f t="shared" si="21"/>
        <v>-449.4018025451478</v>
      </c>
      <c r="K165" s="12"/>
    </row>
    <row r="166" spans="1:15" x14ac:dyDescent="0.3">
      <c r="A166" s="61">
        <v>165</v>
      </c>
      <c r="B166" s="58">
        <v>2018</v>
      </c>
      <c r="C166" s="58" t="s">
        <v>9</v>
      </c>
      <c r="D166" s="22">
        <v>27640</v>
      </c>
      <c r="E166" s="53" t="s">
        <v>57</v>
      </c>
      <c r="F166" s="24">
        <f t="shared" si="18"/>
        <v>25857.736592398724</v>
      </c>
      <c r="G166" s="25">
        <f t="shared" si="19"/>
        <v>-177.97876992244665</v>
      </c>
      <c r="H166" s="21">
        <f t="shared" si="17"/>
        <v>1.031782822016871</v>
      </c>
      <c r="I166" s="25">
        <f t="shared" si="20"/>
        <v>25198.565376318045</v>
      </c>
      <c r="J166" s="26">
        <f t="shared" si="21"/>
        <v>2441.4346236819547</v>
      </c>
      <c r="K166" s="12"/>
    </row>
    <row r="167" spans="1:15" x14ac:dyDescent="0.3">
      <c r="A167" s="61">
        <v>166</v>
      </c>
      <c r="B167" s="58">
        <v>2018</v>
      </c>
      <c r="C167" s="58" t="s">
        <v>10</v>
      </c>
      <c r="D167" s="22">
        <v>26914</v>
      </c>
      <c r="E167" s="53" t="s">
        <v>57</v>
      </c>
      <c r="F167" s="24">
        <f t="shared" si="18"/>
        <v>27243.70934297872</v>
      </c>
      <c r="G167" s="25">
        <f t="shared" si="19"/>
        <v>-138.87447382809884</v>
      </c>
      <c r="H167" s="21">
        <f t="shared" si="17"/>
        <v>0.94531993133170378</v>
      </c>
      <c r="I167" s="25">
        <f t="shared" si="20"/>
        <v>23965.313283239644</v>
      </c>
      <c r="J167" s="26">
        <f t="shared" si="21"/>
        <v>2948.6867167603559</v>
      </c>
      <c r="K167" s="12"/>
    </row>
    <row r="168" spans="1:15" x14ac:dyDescent="0.3">
      <c r="A168" s="61">
        <v>167</v>
      </c>
      <c r="B168" s="58">
        <v>2018</v>
      </c>
      <c r="C168" s="58" t="s">
        <v>11</v>
      </c>
      <c r="D168" s="22">
        <v>24545</v>
      </c>
      <c r="E168" s="53" t="s">
        <v>57</v>
      </c>
      <c r="F168" s="24">
        <f t="shared" si="18"/>
        <v>27154.660921671166</v>
      </c>
      <c r="G168" s="25">
        <f t="shared" si="19"/>
        <v>-137.62864703268133</v>
      </c>
      <c r="H168" s="21">
        <f t="shared" si="17"/>
        <v>0.90258070269212565</v>
      </c>
      <c r="I168" s="25">
        <f t="shared" si="20"/>
        <v>24454.181149532033</v>
      </c>
      <c r="J168" s="26">
        <f t="shared" si="21"/>
        <v>90.818850467967422</v>
      </c>
      <c r="K168" s="12"/>
    </row>
    <row r="169" spans="1:15" x14ac:dyDescent="0.3">
      <c r="A169" s="63">
        <v>168</v>
      </c>
      <c r="B169" s="59">
        <v>2018</v>
      </c>
      <c r="C169" s="59" t="s">
        <v>12</v>
      </c>
      <c r="D169" s="28">
        <v>29093</v>
      </c>
      <c r="E169" s="56" t="s">
        <v>57</v>
      </c>
      <c r="F169" s="29">
        <f t="shared" si="18"/>
        <v>27705.025796953334</v>
      </c>
      <c r="G169" s="30">
        <f t="shared" si="19"/>
        <v>-120.42638593001621</v>
      </c>
      <c r="H169" s="27">
        <f t="shared" si="17"/>
        <v>1.029885608571671</v>
      </c>
      <c r="I169" s="30">
        <f t="shared" si="20"/>
        <v>27669.488442919235</v>
      </c>
      <c r="J169" s="31">
        <f t="shared" si="21"/>
        <v>1423.5115570807648</v>
      </c>
      <c r="K169" s="12"/>
      <c r="L169" s="18" t="s">
        <v>65</v>
      </c>
      <c r="M169" s="19" t="s">
        <v>61</v>
      </c>
      <c r="O169" s="36" t="s">
        <v>69</v>
      </c>
    </row>
    <row r="170" spans="1:15" x14ac:dyDescent="0.3">
      <c r="A170" s="61">
        <v>169</v>
      </c>
      <c r="B170" s="58">
        <v>2019</v>
      </c>
      <c r="C170" s="58" t="s">
        <v>1</v>
      </c>
      <c r="D170" s="22"/>
      <c r="E170" s="53" t="s">
        <v>57</v>
      </c>
      <c r="F170" s="24"/>
      <c r="G170" s="25"/>
      <c r="H170" s="21"/>
      <c r="I170" s="64">
        <f>($F$169+L170*$G$169)*H158</f>
        <v>20329.647651196075</v>
      </c>
      <c r="J170" s="26"/>
      <c r="K170" s="12"/>
      <c r="L170" s="67">
        <v>1</v>
      </c>
      <c r="M170" s="38">
        <f>I170-O170</f>
        <v>-3472.3523488039245</v>
      </c>
      <c r="O170" s="39">
        <v>23802</v>
      </c>
    </row>
    <row r="171" spans="1:15" x14ac:dyDescent="0.3">
      <c r="A171" s="61">
        <v>170</v>
      </c>
      <c r="B171" s="58">
        <v>2019</v>
      </c>
      <c r="C171" s="58" t="s">
        <v>2</v>
      </c>
      <c r="D171" s="22"/>
      <c r="E171" s="53" t="s">
        <v>57</v>
      </c>
      <c r="F171" s="24"/>
      <c r="G171" s="25"/>
      <c r="H171" s="21"/>
      <c r="I171" s="65">
        <f t="shared" ref="I171:I181" si="22">($F$169+L171*$G$169)*H159</f>
        <v>24396.224773941423</v>
      </c>
      <c r="J171" s="26"/>
      <c r="K171" s="12"/>
      <c r="L171" s="67">
        <v>2</v>
      </c>
      <c r="M171" s="38">
        <f>I171-O171</f>
        <v>129.22477394142334</v>
      </c>
      <c r="O171" s="39">
        <v>24267</v>
      </c>
    </row>
    <row r="172" spans="1:15" x14ac:dyDescent="0.3">
      <c r="A172" s="61">
        <v>171</v>
      </c>
      <c r="B172" s="58">
        <v>2019</v>
      </c>
      <c r="C172" s="58" t="s">
        <v>3</v>
      </c>
      <c r="D172" s="22"/>
      <c r="E172" s="53" t="s">
        <v>57</v>
      </c>
      <c r="F172" s="24"/>
      <c r="G172" s="25"/>
      <c r="H172" s="21"/>
      <c r="I172" s="65">
        <f t="shared" si="22"/>
        <v>30444.96540275175</v>
      </c>
      <c r="J172" s="26"/>
      <c r="K172" s="12"/>
      <c r="L172" s="67">
        <v>3</v>
      </c>
      <c r="M172" s="38">
        <f>I172-O172</f>
        <v>-3170.0345972482501</v>
      </c>
      <c r="O172" s="39">
        <v>33615</v>
      </c>
    </row>
    <row r="173" spans="1:15" x14ac:dyDescent="0.3">
      <c r="A173" s="61">
        <v>172</v>
      </c>
      <c r="B173" s="58">
        <v>2019</v>
      </c>
      <c r="C173" s="58" t="s">
        <v>4</v>
      </c>
      <c r="D173" s="22"/>
      <c r="E173" s="53" t="s">
        <v>57</v>
      </c>
      <c r="F173" s="24"/>
      <c r="G173" s="25"/>
      <c r="H173" s="21"/>
      <c r="I173" s="65">
        <f t="shared" si="22"/>
        <v>27900.358757581671</v>
      </c>
      <c r="J173" s="26"/>
      <c r="K173" s="12"/>
      <c r="L173" s="67">
        <v>4</v>
      </c>
      <c r="M173" s="38">
        <f>I173-O173</f>
        <v>-1326.6412424183291</v>
      </c>
      <c r="O173" s="39">
        <v>29227</v>
      </c>
    </row>
    <row r="174" spans="1:15" x14ac:dyDescent="0.3">
      <c r="A174" s="61">
        <v>173</v>
      </c>
      <c r="B174" s="58">
        <v>2019</v>
      </c>
      <c r="C174" s="58" t="s">
        <v>5</v>
      </c>
      <c r="D174" s="22"/>
      <c r="E174" s="53" t="s">
        <v>57</v>
      </c>
      <c r="F174" s="24"/>
      <c r="G174" s="25"/>
      <c r="H174" s="21"/>
      <c r="I174" s="65">
        <f t="shared" si="22"/>
        <v>30769.751621669435</v>
      </c>
      <c r="J174" s="26"/>
      <c r="K174" s="12"/>
      <c r="L174" s="67">
        <v>5</v>
      </c>
      <c r="M174" s="38">
        <f>I174-O174</f>
        <v>-5438.2483783305652</v>
      </c>
      <c r="O174" s="39">
        <v>36208</v>
      </c>
    </row>
    <row r="175" spans="1:15" x14ac:dyDescent="0.3">
      <c r="A175" s="61">
        <v>174</v>
      </c>
      <c r="B175" s="58">
        <v>2019</v>
      </c>
      <c r="C175" s="58" t="s">
        <v>6</v>
      </c>
      <c r="D175" s="22"/>
      <c r="E175" s="53" t="s">
        <v>57</v>
      </c>
      <c r="F175" s="24"/>
      <c r="G175" s="25"/>
      <c r="H175" s="21"/>
      <c r="I175" s="65">
        <f t="shared" si="22"/>
        <v>28090.397353513337</v>
      </c>
      <c r="J175" s="26"/>
      <c r="K175" s="12"/>
      <c r="L175" s="67">
        <v>6</v>
      </c>
      <c r="M175" s="38">
        <f>I175-O175</f>
        <v>-798.60264648666271</v>
      </c>
      <c r="O175" s="39">
        <v>28889</v>
      </c>
    </row>
    <row r="176" spans="1:15" x14ac:dyDescent="0.3">
      <c r="A176" s="61">
        <v>175</v>
      </c>
      <c r="B176" s="58">
        <v>2019</v>
      </c>
      <c r="C176" s="58" t="s">
        <v>7</v>
      </c>
      <c r="D176" s="22"/>
      <c r="E176" s="53" t="s">
        <v>57</v>
      </c>
      <c r="F176" s="24"/>
      <c r="G176" s="25"/>
      <c r="H176" s="21"/>
      <c r="I176" s="65">
        <f t="shared" si="22"/>
        <v>30113.62200573377</v>
      </c>
      <c r="J176" s="26"/>
      <c r="K176" s="12"/>
      <c r="L176" s="67">
        <v>7</v>
      </c>
      <c r="M176" s="38">
        <f>I176-O176</f>
        <v>2979.6220057337705</v>
      </c>
      <c r="O176" s="39">
        <v>27134</v>
      </c>
    </row>
    <row r="177" spans="1:15" x14ac:dyDescent="0.3">
      <c r="A177" s="61">
        <v>176</v>
      </c>
      <c r="B177" s="58">
        <v>2019</v>
      </c>
      <c r="C177" s="58" t="s">
        <v>8</v>
      </c>
      <c r="D177" s="22"/>
      <c r="E177" s="53" t="s">
        <v>57</v>
      </c>
      <c r="F177" s="24"/>
      <c r="G177" s="25"/>
      <c r="H177" s="21"/>
      <c r="I177" s="65">
        <f t="shared" si="22"/>
        <v>32583.68613189445</v>
      </c>
      <c r="J177" s="26"/>
      <c r="K177" s="12"/>
      <c r="L177" s="67">
        <v>8</v>
      </c>
      <c r="M177" s="38">
        <f>I177-O177</f>
        <v>597.68613189445023</v>
      </c>
      <c r="O177" s="39">
        <v>31986</v>
      </c>
    </row>
    <row r="178" spans="1:15" x14ac:dyDescent="0.3">
      <c r="A178" s="61">
        <v>177</v>
      </c>
      <c r="B178" s="58">
        <v>2019</v>
      </c>
      <c r="C178" s="58" t="s">
        <v>9</v>
      </c>
      <c r="D178" s="22"/>
      <c r="E178" s="53" t="s">
        <v>57</v>
      </c>
      <c r="F178" s="24"/>
      <c r="G178" s="25"/>
      <c r="H178" s="21"/>
      <c r="I178" s="65">
        <f t="shared" si="22"/>
        <v>27467.284813949238</v>
      </c>
      <c r="J178" s="26"/>
      <c r="K178" s="12"/>
      <c r="L178" s="67">
        <v>9</v>
      </c>
      <c r="M178" s="38">
        <f>I178-O178</f>
        <v>4139.284813949238</v>
      </c>
      <c r="O178" s="39">
        <v>23328</v>
      </c>
    </row>
    <row r="179" spans="1:15" x14ac:dyDescent="0.3">
      <c r="A179" s="61">
        <v>178</v>
      </c>
      <c r="B179" s="58">
        <v>2019</v>
      </c>
      <c r="C179" s="58" t="s">
        <v>10</v>
      </c>
      <c r="D179" s="22"/>
      <c r="E179" s="53" t="s">
        <v>57</v>
      </c>
      <c r="F179" s="24"/>
      <c r="G179" s="25"/>
      <c r="H179" s="21"/>
      <c r="I179" s="65">
        <f t="shared" si="22"/>
        <v>25051.698455140126</v>
      </c>
      <c r="J179" s="26"/>
      <c r="K179" s="12"/>
      <c r="L179" s="67">
        <v>10</v>
      </c>
      <c r="M179" s="38">
        <f>I179-O179</f>
        <v>-1550.3015448598744</v>
      </c>
      <c r="O179" s="39">
        <v>26602</v>
      </c>
    </row>
    <row r="180" spans="1:15" x14ac:dyDescent="0.3">
      <c r="A180" s="61">
        <v>179</v>
      </c>
      <c r="B180" s="58">
        <v>2019</v>
      </c>
      <c r="C180" s="58" t="s">
        <v>11</v>
      </c>
      <c r="D180" s="22"/>
      <c r="E180" s="53" t="s">
        <v>57</v>
      </c>
      <c r="F180" s="24"/>
      <c r="G180" s="25"/>
      <c r="H180" s="21"/>
      <c r="I180" s="65">
        <f t="shared" si="22"/>
        <v>23810.38179952835</v>
      </c>
      <c r="J180" s="26"/>
      <c r="K180" s="12"/>
      <c r="L180" s="67">
        <v>11</v>
      </c>
      <c r="M180" s="38">
        <f>I180-O180</f>
        <v>-1800.6182004716502</v>
      </c>
      <c r="O180" s="39">
        <v>25611</v>
      </c>
    </row>
    <row r="181" spans="1:15" x14ac:dyDescent="0.3">
      <c r="A181" s="61">
        <v>180</v>
      </c>
      <c r="B181" s="58">
        <v>2019</v>
      </c>
      <c r="C181" s="58" t="s">
        <v>12</v>
      </c>
      <c r="D181" s="22"/>
      <c r="E181" s="53" t="s">
        <v>57</v>
      </c>
      <c r="F181" s="24"/>
      <c r="G181" s="25"/>
      <c r="H181" s="21"/>
      <c r="I181" s="66">
        <f t="shared" si="22"/>
        <v>27044.702532249667</v>
      </c>
      <c r="J181" s="26"/>
      <c r="K181" s="40"/>
      <c r="L181" s="68">
        <v>12</v>
      </c>
      <c r="M181" s="41">
        <f>I181-O181</f>
        <v>735.70253224966655</v>
      </c>
      <c r="O181" s="42">
        <v>26309</v>
      </c>
    </row>
  </sheetData>
  <mergeCells count="4">
    <mergeCell ref="L1:M1"/>
    <mergeCell ref="L7:M10"/>
    <mergeCell ref="P1:T1"/>
    <mergeCell ref="L12:T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E24B-A146-4CDF-95CD-302C2ADCAA14}">
  <dimension ref="A1:T181"/>
  <sheetViews>
    <sheetView showGridLines="0" workbookViewId="0">
      <pane ySplit="1" topLeftCell="A2" activePane="bottomLeft" state="frozen"/>
      <selection pane="bottomLeft" activeCell="F23" sqref="F23"/>
    </sheetView>
  </sheetViews>
  <sheetFormatPr defaultRowHeight="14.4" x14ac:dyDescent="0.3"/>
  <cols>
    <col min="1" max="1" width="6.88671875" bestFit="1" customWidth="1"/>
    <col min="2" max="13" width="7" bestFit="1" customWidth="1"/>
    <col min="14" max="14" width="2" customWidth="1"/>
    <col min="15" max="15" width="7" style="51" customWidth="1"/>
    <col min="16" max="16" width="8.88671875" style="51"/>
    <col min="17" max="17" width="10.109375" style="2" bestFit="1" customWidth="1"/>
    <col min="18" max="18" width="8.88671875" style="5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36" t="s">
        <v>51</v>
      </c>
      <c r="P1" s="89" t="s">
        <v>0</v>
      </c>
      <c r="Q1" s="90" t="s">
        <v>53</v>
      </c>
      <c r="R1" s="36" t="s">
        <v>54</v>
      </c>
      <c r="T1" s="3" t="s">
        <v>70</v>
      </c>
    </row>
    <row r="2" spans="1:20" x14ac:dyDescent="0.3">
      <c r="A2" t="s">
        <v>13</v>
      </c>
      <c r="B2">
        <v>28367</v>
      </c>
      <c r="C2">
        <v>31874</v>
      </c>
      <c r="D2">
        <v>38263</v>
      </c>
      <c r="E2">
        <v>40435</v>
      </c>
      <c r="F2">
        <v>39951</v>
      </c>
      <c r="G2">
        <v>37717</v>
      </c>
      <c r="H2">
        <v>43004</v>
      </c>
      <c r="I2">
        <v>39896</v>
      </c>
      <c r="J2">
        <v>36842</v>
      </c>
      <c r="K2">
        <v>32323</v>
      </c>
      <c r="L2">
        <v>29707</v>
      </c>
      <c r="M2" t="s">
        <v>14</v>
      </c>
      <c r="O2" s="91">
        <v>1</v>
      </c>
      <c r="P2" s="91">
        <v>2005</v>
      </c>
      <c r="Q2" s="92">
        <v>28367</v>
      </c>
      <c r="R2" s="91" t="s">
        <v>55</v>
      </c>
    </row>
    <row r="3" spans="1:20" x14ac:dyDescent="0.3">
      <c r="A3" t="s">
        <v>15</v>
      </c>
      <c r="B3">
        <v>27440</v>
      </c>
      <c r="C3">
        <v>27354</v>
      </c>
      <c r="D3">
        <v>38981</v>
      </c>
      <c r="E3">
        <v>40203</v>
      </c>
      <c r="F3">
        <v>43112</v>
      </c>
      <c r="G3">
        <v>41427</v>
      </c>
      <c r="H3">
        <v>41712</v>
      </c>
      <c r="I3">
        <v>42227</v>
      </c>
      <c r="J3">
        <v>38269</v>
      </c>
      <c r="K3">
        <v>33992</v>
      </c>
      <c r="L3">
        <v>34189</v>
      </c>
      <c r="M3" t="s">
        <v>16</v>
      </c>
      <c r="O3" s="91">
        <v>2</v>
      </c>
      <c r="P3" s="91">
        <v>2005</v>
      </c>
      <c r="Q3" s="92">
        <v>31874</v>
      </c>
      <c r="R3" s="91" t="s">
        <v>55</v>
      </c>
    </row>
    <row r="4" spans="1:20" x14ac:dyDescent="0.3">
      <c r="A4" t="s">
        <v>17</v>
      </c>
      <c r="B4">
        <v>31461</v>
      </c>
      <c r="C4">
        <v>32148</v>
      </c>
      <c r="D4">
        <v>42254</v>
      </c>
      <c r="E4">
        <v>37911</v>
      </c>
      <c r="F4">
        <v>50126</v>
      </c>
      <c r="G4">
        <v>46630</v>
      </c>
      <c r="H4">
        <v>41514</v>
      </c>
      <c r="I4">
        <v>42658</v>
      </c>
      <c r="J4">
        <v>40438</v>
      </c>
      <c r="K4">
        <v>33728</v>
      </c>
      <c r="L4">
        <v>35109</v>
      </c>
      <c r="M4" t="s">
        <v>18</v>
      </c>
      <c r="O4" s="91">
        <v>3</v>
      </c>
      <c r="P4" s="91">
        <v>2005</v>
      </c>
      <c r="Q4" s="92">
        <v>38263</v>
      </c>
      <c r="R4" s="91" t="s">
        <v>55</v>
      </c>
    </row>
    <row r="5" spans="1:20" x14ac:dyDescent="0.3">
      <c r="A5" t="s">
        <v>19</v>
      </c>
      <c r="B5">
        <v>31601</v>
      </c>
      <c r="C5">
        <v>34914</v>
      </c>
      <c r="D5">
        <v>40487</v>
      </c>
      <c r="E5">
        <v>40016</v>
      </c>
      <c r="F5">
        <v>51291</v>
      </c>
      <c r="G5">
        <v>41572</v>
      </c>
      <c r="H5">
        <v>42131</v>
      </c>
      <c r="I5">
        <v>44064</v>
      </c>
      <c r="J5">
        <v>29486</v>
      </c>
      <c r="K5">
        <v>30556</v>
      </c>
      <c r="L5">
        <v>25224</v>
      </c>
      <c r="M5" t="s">
        <v>20</v>
      </c>
      <c r="O5" s="91">
        <v>4</v>
      </c>
      <c r="P5" s="91">
        <v>2005</v>
      </c>
      <c r="Q5" s="92">
        <v>40435</v>
      </c>
      <c r="R5" s="91" t="s">
        <v>55</v>
      </c>
    </row>
    <row r="6" spans="1:20" x14ac:dyDescent="0.3">
      <c r="A6" t="s">
        <v>21</v>
      </c>
      <c r="B6">
        <v>20782</v>
      </c>
      <c r="C6">
        <v>20634</v>
      </c>
      <c r="D6">
        <v>25783</v>
      </c>
      <c r="E6">
        <v>25324</v>
      </c>
      <c r="F6">
        <v>31325</v>
      </c>
      <c r="G6">
        <v>26394</v>
      </c>
      <c r="H6">
        <v>33974</v>
      </c>
      <c r="I6">
        <v>54396</v>
      </c>
      <c r="J6">
        <v>25745</v>
      </c>
      <c r="K6">
        <v>30136</v>
      </c>
      <c r="L6">
        <v>27385</v>
      </c>
      <c r="M6" t="s">
        <v>22</v>
      </c>
      <c r="O6" s="91">
        <v>5</v>
      </c>
      <c r="P6" s="91">
        <v>2005</v>
      </c>
      <c r="Q6" s="92">
        <v>39951</v>
      </c>
      <c r="R6" s="91" t="s">
        <v>55</v>
      </c>
    </row>
    <row r="7" spans="1:20" x14ac:dyDescent="0.3">
      <c r="A7" t="s">
        <v>23</v>
      </c>
      <c r="B7">
        <v>15792</v>
      </c>
      <c r="C7">
        <v>16552</v>
      </c>
      <c r="D7">
        <v>36251</v>
      </c>
      <c r="E7">
        <v>27914</v>
      </c>
      <c r="F7">
        <v>29295</v>
      </c>
      <c r="G7">
        <v>28435</v>
      </c>
      <c r="H7">
        <v>35058</v>
      </c>
      <c r="I7">
        <v>30764</v>
      </c>
      <c r="J7">
        <v>30769</v>
      </c>
      <c r="K7">
        <v>25014</v>
      </c>
      <c r="L7">
        <v>20737</v>
      </c>
      <c r="M7" t="s">
        <v>24</v>
      </c>
      <c r="O7" s="91">
        <v>6</v>
      </c>
      <c r="P7" s="91">
        <v>2005</v>
      </c>
      <c r="Q7" s="92">
        <v>37717</v>
      </c>
      <c r="R7" s="91" t="s">
        <v>55</v>
      </c>
    </row>
    <row r="8" spans="1:20" x14ac:dyDescent="0.3">
      <c r="A8" t="s">
        <v>25</v>
      </c>
      <c r="B8">
        <v>18145</v>
      </c>
      <c r="C8">
        <v>27212</v>
      </c>
      <c r="D8">
        <v>31464</v>
      </c>
      <c r="E8">
        <v>30443</v>
      </c>
      <c r="F8">
        <v>18830</v>
      </c>
      <c r="G8">
        <v>21375</v>
      </c>
      <c r="H8">
        <v>27016</v>
      </c>
      <c r="I8">
        <v>30164</v>
      </c>
      <c r="J8">
        <v>24851</v>
      </c>
      <c r="K8">
        <v>22043</v>
      </c>
      <c r="L8">
        <v>23440</v>
      </c>
      <c r="M8" t="s">
        <v>26</v>
      </c>
      <c r="O8" s="91">
        <v>7</v>
      </c>
      <c r="P8" s="91">
        <v>2005</v>
      </c>
      <c r="Q8" s="92">
        <v>43004</v>
      </c>
      <c r="R8" s="91" t="s">
        <v>55</v>
      </c>
    </row>
    <row r="9" spans="1:20" x14ac:dyDescent="0.3">
      <c r="A9" t="s">
        <v>27</v>
      </c>
      <c r="B9">
        <v>28295</v>
      </c>
      <c r="C9">
        <v>34543</v>
      </c>
      <c r="D9">
        <v>42567</v>
      </c>
      <c r="E9">
        <v>36820</v>
      </c>
      <c r="F9">
        <v>39571</v>
      </c>
      <c r="G9">
        <v>32107</v>
      </c>
      <c r="H9">
        <v>29913</v>
      </c>
      <c r="I9">
        <v>36720</v>
      </c>
      <c r="J9">
        <v>34252</v>
      </c>
      <c r="K9">
        <v>29926</v>
      </c>
      <c r="L9">
        <v>28765</v>
      </c>
      <c r="M9" t="s">
        <v>28</v>
      </c>
      <c r="O9" s="91">
        <v>8</v>
      </c>
      <c r="P9" s="91">
        <v>2005</v>
      </c>
      <c r="Q9" s="92">
        <v>39896</v>
      </c>
      <c r="R9" s="91" t="s">
        <v>55</v>
      </c>
    </row>
    <row r="10" spans="1:20" x14ac:dyDescent="0.3">
      <c r="A10" t="s">
        <v>29</v>
      </c>
      <c r="B10">
        <v>31897</v>
      </c>
      <c r="C10">
        <v>31270</v>
      </c>
      <c r="D10">
        <v>37663</v>
      </c>
      <c r="E10">
        <v>31710</v>
      </c>
      <c r="F10">
        <v>39216</v>
      </c>
      <c r="G10">
        <v>35870</v>
      </c>
      <c r="H10">
        <v>34780</v>
      </c>
      <c r="I10">
        <v>44713</v>
      </c>
      <c r="J10">
        <v>31871</v>
      </c>
      <c r="K10">
        <v>29144</v>
      </c>
      <c r="L10">
        <v>30386</v>
      </c>
      <c r="M10" t="s">
        <v>30</v>
      </c>
      <c r="O10" s="91">
        <v>9</v>
      </c>
      <c r="P10" s="91">
        <v>2005</v>
      </c>
      <c r="Q10" s="92">
        <v>36842</v>
      </c>
      <c r="R10" s="91" t="s">
        <v>55</v>
      </c>
    </row>
    <row r="11" spans="1:20" x14ac:dyDescent="0.3">
      <c r="A11" t="s">
        <v>31</v>
      </c>
      <c r="B11">
        <v>23332</v>
      </c>
      <c r="C11">
        <v>28998</v>
      </c>
      <c r="D11">
        <v>41953</v>
      </c>
      <c r="E11">
        <v>38009</v>
      </c>
      <c r="F11">
        <v>49584</v>
      </c>
      <c r="G11">
        <v>40664</v>
      </c>
      <c r="H11">
        <v>39888</v>
      </c>
      <c r="I11">
        <v>44043</v>
      </c>
      <c r="J11">
        <v>28507</v>
      </c>
      <c r="K11">
        <v>33164</v>
      </c>
      <c r="L11">
        <v>28846</v>
      </c>
      <c r="M11" t="s">
        <v>32</v>
      </c>
      <c r="O11" s="91">
        <v>10</v>
      </c>
      <c r="P11" s="91">
        <v>2005</v>
      </c>
      <c r="Q11" s="92">
        <v>32323</v>
      </c>
      <c r="R11" s="91" t="s">
        <v>55</v>
      </c>
    </row>
    <row r="12" spans="1:20" x14ac:dyDescent="0.3">
      <c r="A12" t="s">
        <v>33</v>
      </c>
      <c r="B12">
        <v>26763</v>
      </c>
      <c r="C12">
        <v>32942</v>
      </c>
      <c r="D12">
        <v>40800</v>
      </c>
      <c r="E12">
        <v>34066</v>
      </c>
      <c r="F12">
        <v>43837</v>
      </c>
      <c r="G12">
        <v>37408</v>
      </c>
      <c r="H12">
        <v>38435</v>
      </c>
      <c r="I12">
        <v>37592</v>
      </c>
      <c r="J12">
        <v>34487</v>
      </c>
      <c r="K12">
        <v>34781</v>
      </c>
      <c r="L12">
        <v>30945</v>
      </c>
      <c r="M12" t="s">
        <v>34</v>
      </c>
      <c r="O12" s="91">
        <v>11</v>
      </c>
      <c r="P12" s="91">
        <v>2005</v>
      </c>
      <c r="Q12" s="92">
        <v>29707</v>
      </c>
      <c r="R12" s="91" t="s">
        <v>55</v>
      </c>
    </row>
    <row r="13" spans="1:20" x14ac:dyDescent="0.3">
      <c r="A13" t="s">
        <v>35</v>
      </c>
      <c r="B13">
        <v>26848</v>
      </c>
      <c r="C13">
        <v>32405</v>
      </c>
      <c r="D13">
        <v>36991</v>
      </c>
      <c r="E13">
        <v>34039</v>
      </c>
      <c r="F13">
        <v>36916</v>
      </c>
      <c r="G13">
        <v>32561</v>
      </c>
      <c r="H13">
        <v>34122</v>
      </c>
      <c r="I13">
        <v>32864</v>
      </c>
      <c r="J13">
        <v>30707</v>
      </c>
      <c r="K13">
        <v>29562</v>
      </c>
      <c r="L13">
        <v>28189</v>
      </c>
      <c r="M13" t="s">
        <v>36</v>
      </c>
      <c r="O13" s="91">
        <v>12</v>
      </c>
      <c r="P13" s="91">
        <v>2005</v>
      </c>
      <c r="Q13" s="92">
        <v>33324</v>
      </c>
      <c r="R13" s="91" t="s">
        <v>55</v>
      </c>
    </row>
    <row r="14" spans="1:20" x14ac:dyDescent="0.3">
      <c r="A14" t="s">
        <v>37</v>
      </c>
      <c r="B14">
        <v>20313</v>
      </c>
      <c r="C14">
        <v>27498</v>
      </c>
      <c r="D14">
        <v>35648</v>
      </c>
      <c r="E14">
        <v>31428</v>
      </c>
      <c r="F14">
        <v>32547</v>
      </c>
      <c r="G14">
        <v>29463</v>
      </c>
      <c r="H14">
        <v>33827</v>
      </c>
      <c r="I14">
        <v>37051</v>
      </c>
      <c r="J14">
        <v>34732</v>
      </c>
      <c r="K14">
        <v>26252</v>
      </c>
      <c r="L14">
        <v>34991</v>
      </c>
      <c r="M14" t="s">
        <v>38</v>
      </c>
      <c r="O14" s="91">
        <v>13</v>
      </c>
      <c r="P14" s="91">
        <v>2006</v>
      </c>
      <c r="Q14" s="92">
        <v>27440</v>
      </c>
      <c r="R14" s="91" t="s">
        <v>56</v>
      </c>
    </row>
    <row r="15" spans="1:20" x14ac:dyDescent="0.3">
      <c r="A15" t="s">
        <v>39</v>
      </c>
      <c r="B15">
        <v>24638</v>
      </c>
      <c r="C15">
        <v>30865</v>
      </c>
      <c r="D15">
        <v>35264</v>
      </c>
      <c r="E15">
        <v>29848</v>
      </c>
      <c r="F15">
        <v>29965</v>
      </c>
      <c r="G15">
        <v>28215</v>
      </c>
      <c r="H15">
        <v>26311</v>
      </c>
      <c r="I15">
        <v>30141</v>
      </c>
      <c r="J15">
        <v>27640</v>
      </c>
      <c r="K15">
        <v>26914</v>
      </c>
      <c r="L15">
        <v>24545</v>
      </c>
      <c r="M15" t="s">
        <v>40</v>
      </c>
      <c r="O15" s="91">
        <v>14</v>
      </c>
      <c r="P15" s="91">
        <v>2006</v>
      </c>
      <c r="Q15" s="92">
        <v>27354</v>
      </c>
      <c r="R15" s="91" t="s">
        <v>56</v>
      </c>
    </row>
    <row r="16" spans="1:20" x14ac:dyDescent="0.3">
      <c r="A16" t="s">
        <v>41</v>
      </c>
      <c r="B16">
        <v>23802</v>
      </c>
      <c r="C16">
        <v>24267</v>
      </c>
      <c r="D16">
        <v>33615</v>
      </c>
      <c r="E16">
        <v>29227</v>
      </c>
      <c r="F16">
        <v>36208</v>
      </c>
      <c r="G16">
        <v>28889</v>
      </c>
      <c r="H16">
        <v>27134</v>
      </c>
      <c r="I16">
        <v>31986</v>
      </c>
      <c r="J16">
        <v>23328</v>
      </c>
      <c r="K16">
        <v>26602</v>
      </c>
      <c r="L16">
        <v>25611</v>
      </c>
      <c r="M16" t="s">
        <v>42</v>
      </c>
      <c r="O16" s="91">
        <v>15</v>
      </c>
      <c r="P16" s="91">
        <v>2006</v>
      </c>
      <c r="Q16" s="92">
        <v>38981</v>
      </c>
      <c r="R16" s="91" t="s">
        <v>56</v>
      </c>
    </row>
    <row r="17" spans="1:18" x14ac:dyDescent="0.3">
      <c r="A17" t="s">
        <v>43</v>
      </c>
      <c r="B17">
        <v>24824</v>
      </c>
      <c r="C17">
        <v>29245</v>
      </c>
      <c r="D17">
        <v>23119</v>
      </c>
      <c r="E17">
        <v>11020</v>
      </c>
      <c r="F17">
        <v>21182</v>
      </c>
      <c r="G17">
        <v>16509</v>
      </c>
      <c r="H17">
        <v>22792</v>
      </c>
      <c r="I17">
        <v>27892</v>
      </c>
      <c r="J17">
        <v>28362</v>
      </c>
      <c r="K17">
        <v>29666</v>
      </c>
      <c r="L17">
        <v>29373</v>
      </c>
      <c r="M17" t="s">
        <v>44</v>
      </c>
      <c r="O17" s="91">
        <v>16</v>
      </c>
      <c r="P17" s="91">
        <v>2006</v>
      </c>
      <c r="Q17" s="92">
        <v>40203</v>
      </c>
      <c r="R17" s="91" t="s">
        <v>56</v>
      </c>
    </row>
    <row r="18" spans="1:18" x14ac:dyDescent="0.3">
      <c r="A18" t="s">
        <v>45</v>
      </c>
      <c r="B18">
        <v>21771</v>
      </c>
      <c r="C18">
        <v>23839</v>
      </c>
      <c r="D18">
        <v>32541</v>
      </c>
      <c r="E18">
        <v>29939</v>
      </c>
      <c r="F18">
        <v>37676</v>
      </c>
      <c r="G18">
        <v>31905</v>
      </c>
      <c r="H18">
        <v>32959</v>
      </c>
      <c r="I18">
        <v>27033</v>
      </c>
      <c r="J18">
        <v>19106</v>
      </c>
      <c r="K18">
        <v>17691</v>
      </c>
      <c r="L18">
        <v>19261</v>
      </c>
      <c r="M18" t="s">
        <v>46</v>
      </c>
      <c r="O18" s="91">
        <v>17</v>
      </c>
      <c r="P18" s="91">
        <v>2006</v>
      </c>
      <c r="Q18" s="92">
        <v>43112</v>
      </c>
      <c r="R18" s="91" t="s">
        <v>56</v>
      </c>
    </row>
    <row r="19" spans="1:18" x14ac:dyDescent="0.3">
      <c r="A19" t="s">
        <v>47</v>
      </c>
      <c r="B19">
        <v>19665</v>
      </c>
      <c r="C19">
        <v>15612</v>
      </c>
      <c r="D19">
        <v>26228</v>
      </c>
      <c r="E19">
        <v>26323</v>
      </c>
      <c r="F19">
        <v>24905</v>
      </c>
      <c r="G19">
        <v>23192</v>
      </c>
      <c r="H19">
        <v>25119</v>
      </c>
      <c r="I19">
        <v>25500</v>
      </c>
      <c r="J19">
        <v>27859</v>
      </c>
      <c r="K19">
        <v>29707</v>
      </c>
      <c r="L19">
        <v>25185</v>
      </c>
      <c r="M19" t="s">
        <v>48</v>
      </c>
      <c r="O19" s="91">
        <v>18</v>
      </c>
      <c r="P19" s="91">
        <v>2006</v>
      </c>
      <c r="Q19" s="92">
        <v>41427</v>
      </c>
      <c r="R19" s="91" t="s">
        <v>56</v>
      </c>
    </row>
    <row r="20" spans="1:18" x14ac:dyDescent="0.3">
      <c r="A20" t="s">
        <v>49</v>
      </c>
      <c r="B20">
        <v>16774</v>
      </c>
      <c r="C20">
        <v>24253</v>
      </c>
      <c r="D20">
        <v>25010</v>
      </c>
      <c r="E20">
        <v>27939</v>
      </c>
      <c r="F20">
        <v>28060</v>
      </c>
      <c r="G20">
        <v>28706</v>
      </c>
      <c r="H20">
        <v>25110</v>
      </c>
      <c r="I20">
        <v>16638</v>
      </c>
      <c r="J20">
        <v>25485</v>
      </c>
      <c r="K20">
        <v>24596</v>
      </c>
      <c r="L20">
        <v>22673</v>
      </c>
      <c r="M20" t="s">
        <v>50</v>
      </c>
      <c r="O20" s="91">
        <v>19</v>
      </c>
      <c r="P20" s="91">
        <v>2006</v>
      </c>
      <c r="Q20" s="92">
        <v>41712</v>
      </c>
      <c r="R20" s="91" t="s">
        <v>56</v>
      </c>
    </row>
    <row r="21" spans="1:18" x14ac:dyDescent="0.3">
      <c r="O21" s="91">
        <v>20</v>
      </c>
      <c r="P21" s="91">
        <v>2006</v>
      </c>
      <c r="Q21" s="92">
        <v>42227</v>
      </c>
      <c r="R21" s="91" t="s">
        <v>56</v>
      </c>
    </row>
    <row r="22" spans="1:18" x14ac:dyDescent="0.3">
      <c r="O22" s="91">
        <v>21</v>
      </c>
      <c r="P22" s="91">
        <v>2006</v>
      </c>
      <c r="Q22" s="92">
        <v>38269</v>
      </c>
      <c r="R22" s="91" t="s">
        <v>56</v>
      </c>
    </row>
    <row r="23" spans="1:18" x14ac:dyDescent="0.3">
      <c r="O23" s="91">
        <v>22</v>
      </c>
      <c r="P23" s="91">
        <v>2006</v>
      </c>
      <c r="Q23" s="92">
        <v>33992</v>
      </c>
      <c r="R23" s="91" t="s">
        <v>56</v>
      </c>
    </row>
    <row r="24" spans="1:18" x14ac:dyDescent="0.3">
      <c r="O24" s="91">
        <v>23</v>
      </c>
      <c r="P24" s="91">
        <v>2006</v>
      </c>
      <c r="Q24" s="92">
        <v>34189</v>
      </c>
      <c r="R24" s="91" t="s">
        <v>56</v>
      </c>
    </row>
    <row r="25" spans="1:18" x14ac:dyDescent="0.3">
      <c r="O25" s="91">
        <v>24</v>
      </c>
      <c r="P25" s="91">
        <v>2006</v>
      </c>
      <c r="Q25" s="92">
        <v>39539</v>
      </c>
      <c r="R25" s="91" t="s">
        <v>56</v>
      </c>
    </row>
    <row r="26" spans="1:18" x14ac:dyDescent="0.3">
      <c r="O26" s="91">
        <v>25</v>
      </c>
      <c r="P26" s="91">
        <v>2007</v>
      </c>
      <c r="Q26" s="92">
        <v>31461</v>
      </c>
      <c r="R26" s="91" t="s">
        <v>56</v>
      </c>
    </row>
    <row r="27" spans="1:18" x14ac:dyDescent="0.3">
      <c r="O27" s="91">
        <v>26</v>
      </c>
      <c r="P27" s="91">
        <v>2007</v>
      </c>
      <c r="Q27" s="92">
        <v>32148</v>
      </c>
      <c r="R27" s="91" t="s">
        <v>56</v>
      </c>
    </row>
    <row r="28" spans="1:18" x14ac:dyDescent="0.3">
      <c r="O28" s="91">
        <v>27</v>
      </c>
      <c r="P28" s="91">
        <v>2007</v>
      </c>
      <c r="Q28" s="92">
        <v>42254</v>
      </c>
      <c r="R28" s="91" t="s">
        <v>56</v>
      </c>
    </row>
    <row r="29" spans="1:18" x14ac:dyDescent="0.3">
      <c r="O29" s="91">
        <v>28</v>
      </c>
      <c r="P29" s="91">
        <v>2007</v>
      </c>
      <c r="Q29" s="92">
        <v>37911</v>
      </c>
      <c r="R29" s="91" t="s">
        <v>56</v>
      </c>
    </row>
    <row r="30" spans="1:18" x14ac:dyDescent="0.3">
      <c r="O30" s="91">
        <v>29</v>
      </c>
      <c r="P30" s="91">
        <v>2007</v>
      </c>
      <c r="Q30" s="92">
        <v>50126</v>
      </c>
      <c r="R30" s="91" t="s">
        <v>56</v>
      </c>
    </row>
    <row r="31" spans="1:18" x14ac:dyDescent="0.3">
      <c r="O31" s="91">
        <v>30</v>
      </c>
      <c r="P31" s="91">
        <v>2007</v>
      </c>
      <c r="Q31" s="92">
        <v>46630</v>
      </c>
      <c r="R31" s="91" t="s">
        <v>56</v>
      </c>
    </row>
    <row r="32" spans="1:18" x14ac:dyDescent="0.3">
      <c r="O32" s="91">
        <v>31</v>
      </c>
      <c r="P32" s="91">
        <v>2007</v>
      </c>
      <c r="Q32" s="92">
        <v>41514</v>
      </c>
      <c r="R32" s="91" t="s">
        <v>56</v>
      </c>
    </row>
    <row r="33" spans="15:18" x14ac:dyDescent="0.3">
      <c r="O33" s="91">
        <v>32</v>
      </c>
      <c r="P33" s="91">
        <v>2007</v>
      </c>
      <c r="Q33" s="92">
        <v>42658</v>
      </c>
      <c r="R33" s="91" t="s">
        <v>56</v>
      </c>
    </row>
    <row r="34" spans="15:18" x14ac:dyDescent="0.3">
      <c r="O34" s="91">
        <v>33</v>
      </c>
      <c r="P34" s="91">
        <v>2007</v>
      </c>
      <c r="Q34" s="92">
        <v>40438</v>
      </c>
      <c r="R34" s="91" t="s">
        <v>56</v>
      </c>
    </row>
    <row r="35" spans="15:18" x14ac:dyDescent="0.3">
      <c r="O35" s="91">
        <v>34</v>
      </c>
      <c r="P35" s="91">
        <v>2007</v>
      </c>
      <c r="Q35" s="92">
        <v>33728</v>
      </c>
      <c r="R35" s="91" t="s">
        <v>56</v>
      </c>
    </row>
    <row r="36" spans="15:18" x14ac:dyDescent="0.3">
      <c r="O36" s="91">
        <v>35</v>
      </c>
      <c r="P36" s="91">
        <v>2007</v>
      </c>
      <c r="Q36" s="92">
        <v>35109</v>
      </c>
      <c r="R36" s="91" t="s">
        <v>56</v>
      </c>
    </row>
    <row r="37" spans="15:18" x14ac:dyDescent="0.3">
      <c r="O37" s="91">
        <v>36</v>
      </c>
      <c r="P37" s="91">
        <v>2007</v>
      </c>
      <c r="Q37" s="92">
        <v>38831</v>
      </c>
      <c r="R37" s="91" t="s">
        <v>56</v>
      </c>
    </row>
    <row r="38" spans="15:18" x14ac:dyDescent="0.3">
      <c r="O38" s="91">
        <v>37</v>
      </c>
      <c r="P38" s="91">
        <v>2008</v>
      </c>
      <c r="Q38" s="92">
        <v>31601</v>
      </c>
      <c r="R38" s="91" t="s">
        <v>56</v>
      </c>
    </row>
    <row r="39" spans="15:18" x14ac:dyDescent="0.3">
      <c r="O39" s="91">
        <v>38</v>
      </c>
      <c r="P39" s="91">
        <v>2008</v>
      </c>
      <c r="Q39" s="92">
        <v>34914</v>
      </c>
      <c r="R39" s="91" t="s">
        <v>56</v>
      </c>
    </row>
    <row r="40" spans="15:18" x14ac:dyDescent="0.3">
      <c r="O40" s="91">
        <v>39</v>
      </c>
      <c r="P40" s="91">
        <v>2008</v>
      </c>
      <c r="Q40" s="92">
        <v>40487</v>
      </c>
      <c r="R40" s="91" t="s">
        <v>56</v>
      </c>
    </row>
    <row r="41" spans="15:18" x14ac:dyDescent="0.3">
      <c r="O41" s="91">
        <v>40</v>
      </c>
      <c r="P41" s="91">
        <v>2008</v>
      </c>
      <c r="Q41" s="92">
        <v>40016</v>
      </c>
      <c r="R41" s="91" t="s">
        <v>56</v>
      </c>
    </row>
    <row r="42" spans="15:18" x14ac:dyDescent="0.3">
      <c r="O42" s="91">
        <v>41</v>
      </c>
      <c r="P42" s="91">
        <v>2008</v>
      </c>
      <c r="Q42" s="92">
        <v>51291</v>
      </c>
      <c r="R42" s="91" t="s">
        <v>56</v>
      </c>
    </row>
    <row r="43" spans="15:18" x14ac:dyDescent="0.3">
      <c r="O43" s="91">
        <v>42</v>
      </c>
      <c r="P43" s="91">
        <v>2008</v>
      </c>
      <c r="Q43" s="92">
        <v>41572</v>
      </c>
      <c r="R43" s="91" t="s">
        <v>56</v>
      </c>
    </row>
    <row r="44" spans="15:18" x14ac:dyDescent="0.3">
      <c r="O44" s="91">
        <v>43</v>
      </c>
      <c r="P44" s="91">
        <v>2008</v>
      </c>
      <c r="Q44" s="92">
        <v>42131</v>
      </c>
      <c r="R44" s="91" t="s">
        <v>56</v>
      </c>
    </row>
    <row r="45" spans="15:18" x14ac:dyDescent="0.3">
      <c r="O45" s="91">
        <v>44</v>
      </c>
      <c r="P45" s="91">
        <v>2008</v>
      </c>
      <c r="Q45" s="92">
        <v>44064</v>
      </c>
      <c r="R45" s="91" t="s">
        <v>56</v>
      </c>
    </row>
    <row r="46" spans="15:18" x14ac:dyDescent="0.3">
      <c r="O46" s="91">
        <v>45</v>
      </c>
      <c r="P46" s="91">
        <v>2008</v>
      </c>
      <c r="Q46" s="92">
        <v>29486</v>
      </c>
      <c r="R46" s="91" t="s">
        <v>56</v>
      </c>
    </row>
    <row r="47" spans="15:18" x14ac:dyDescent="0.3">
      <c r="O47" s="91">
        <v>46</v>
      </c>
      <c r="P47" s="91">
        <v>2008</v>
      </c>
      <c r="Q47" s="92">
        <v>30556</v>
      </c>
      <c r="R47" s="91" t="s">
        <v>56</v>
      </c>
    </row>
    <row r="48" spans="15:18" x14ac:dyDescent="0.3">
      <c r="O48" s="91">
        <v>47</v>
      </c>
      <c r="P48" s="91">
        <v>2008</v>
      </c>
      <c r="Q48" s="92">
        <v>25224</v>
      </c>
      <c r="R48" s="91" t="s">
        <v>56</v>
      </c>
    </row>
    <row r="49" spans="15:18" x14ac:dyDescent="0.3">
      <c r="O49" s="91">
        <v>48</v>
      </c>
      <c r="P49" s="91">
        <v>2008</v>
      </c>
      <c r="Q49" s="92">
        <v>25275</v>
      </c>
      <c r="R49" s="91" t="s">
        <v>56</v>
      </c>
    </row>
    <row r="50" spans="15:18" x14ac:dyDescent="0.3">
      <c r="O50" s="91">
        <v>49</v>
      </c>
      <c r="P50" s="91">
        <v>2009</v>
      </c>
      <c r="Q50" s="92">
        <v>20782</v>
      </c>
      <c r="R50" s="91" t="s">
        <v>56</v>
      </c>
    </row>
    <row r="51" spans="15:18" x14ac:dyDescent="0.3">
      <c r="O51" s="91">
        <v>50</v>
      </c>
      <c r="P51" s="91">
        <v>2009</v>
      </c>
      <c r="Q51" s="92">
        <v>20634</v>
      </c>
      <c r="R51" s="91" t="s">
        <v>56</v>
      </c>
    </row>
    <row r="52" spans="15:18" x14ac:dyDescent="0.3">
      <c r="O52" s="91">
        <v>51</v>
      </c>
      <c r="P52" s="91">
        <v>2009</v>
      </c>
      <c r="Q52" s="92">
        <v>25783</v>
      </c>
      <c r="R52" s="91" t="s">
        <v>56</v>
      </c>
    </row>
    <row r="53" spans="15:18" x14ac:dyDescent="0.3">
      <c r="O53" s="91">
        <v>52</v>
      </c>
      <c r="P53" s="91">
        <v>2009</v>
      </c>
      <c r="Q53" s="92">
        <v>25324</v>
      </c>
      <c r="R53" s="91" t="s">
        <v>56</v>
      </c>
    </row>
    <row r="54" spans="15:18" x14ac:dyDescent="0.3">
      <c r="O54" s="91">
        <v>53</v>
      </c>
      <c r="P54" s="91">
        <v>2009</v>
      </c>
      <c r="Q54" s="92">
        <v>31325</v>
      </c>
      <c r="R54" s="91" t="s">
        <v>56</v>
      </c>
    </row>
    <row r="55" spans="15:18" x14ac:dyDescent="0.3">
      <c r="O55" s="91">
        <v>54</v>
      </c>
      <c r="P55" s="91">
        <v>2009</v>
      </c>
      <c r="Q55" s="92">
        <v>26394</v>
      </c>
      <c r="R55" s="91" t="s">
        <v>56</v>
      </c>
    </row>
    <row r="56" spans="15:18" x14ac:dyDescent="0.3">
      <c r="O56" s="91">
        <v>55</v>
      </c>
      <c r="P56" s="91">
        <v>2009</v>
      </c>
      <c r="Q56" s="92">
        <v>33974</v>
      </c>
      <c r="R56" s="91" t="s">
        <v>56</v>
      </c>
    </row>
    <row r="57" spans="15:18" x14ac:dyDescent="0.3">
      <c r="O57" s="91">
        <v>56</v>
      </c>
      <c r="P57" s="91">
        <v>2009</v>
      </c>
      <c r="Q57" s="92">
        <v>54396</v>
      </c>
      <c r="R57" s="91" t="s">
        <v>56</v>
      </c>
    </row>
    <row r="58" spans="15:18" x14ac:dyDescent="0.3">
      <c r="O58" s="91">
        <v>57</v>
      </c>
      <c r="P58" s="91">
        <v>2009</v>
      </c>
      <c r="Q58" s="92">
        <v>25745</v>
      </c>
      <c r="R58" s="91" t="s">
        <v>56</v>
      </c>
    </row>
    <row r="59" spans="15:18" x14ac:dyDescent="0.3">
      <c r="O59" s="91">
        <v>58</v>
      </c>
      <c r="P59" s="91">
        <v>2009</v>
      </c>
      <c r="Q59" s="92">
        <v>30136</v>
      </c>
      <c r="R59" s="91" t="s">
        <v>56</v>
      </c>
    </row>
    <row r="60" spans="15:18" x14ac:dyDescent="0.3">
      <c r="O60" s="91">
        <v>59</v>
      </c>
      <c r="P60" s="91">
        <v>2009</v>
      </c>
      <c r="Q60" s="92">
        <v>27385</v>
      </c>
      <c r="R60" s="91" t="s">
        <v>56</v>
      </c>
    </row>
    <row r="61" spans="15:18" x14ac:dyDescent="0.3">
      <c r="O61" s="91">
        <v>60</v>
      </c>
      <c r="P61" s="91">
        <v>2009</v>
      </c>
      <c r="Q61" s="92">
        <v>34946</v>
      </c>
      <c r="R61" s="91" t="s">
        <v>56</v>
      </c>
    </row>
    <row r="62" spans="15:18" x14ac:dyDescent="0.3">
      <c r="O62" s="91">
        <v>61</v>
      </c>
      <c r="P62" s="91">
        <v>2010</v>
      </c>
      <c r="Q62" s="92">
        <v>15792</v>
      </c>
      <c r="R62" s="91" t="s">
        <v>56</v>
      </c>
    </row>
    <row r="63" spans="15:18" x14ac:dyDescent="0.3">
      <c r="O63" s="91">
        <v>62</v>
      </c>
      <c r="P63" s="91">
        <v>2010</v>
      </c>
      <c r="Q63" s="92">
        <v>16552</v>
      </c>
      <c r="R63" s="91" t="s">
        <v>56</v>
      </c>
    </row>
    <row r="64" spans="15:18" x14ac:dyDescent="0.3">
      <c r="O64" s="91">
        <v>63</v>
      </c>
      <c r="P64" s="91">
        <v>2010</v>
      </c>
      <c r="Q64" s="92">
        <v>36251</v>
      </c>
      <c r="R64" s="91" t="s">
        <v>56</v>
      </c>
    </row>
    <row r="65" spans="15:18" x14ac:dyDescent="0.3">
      <c r="O65" s="91">
        <v>64</v>
      </c>
      <c r="P65" s="91">
        <v>2010</v>
      </c>
      <c r="Q65" s="92">
        <v>27914</v>
      </c>
      <c r="R65" s="91" t="s">
        <v>56</v>
      </c>
    </row>
    <row r="66" spans="15:18" x14ac:dyDescent="0.3">
      <c r="O66" s="91">
        <v>65</v>
      </c>
      <c r="P66" s="91">
        <v>2010</v>
      </c>
      <c r="Q66" s="92">
        <v>29295</v>
      </c>
      <c r="R66" s="91" t="s">
        <v>56</v>
      </c>
    </row>
    <row r="67" spans="15:18" x14ac:dyDescent="0.3">
      <c r="O67" s="91">
        <v>66</v>
      </c>
      <c r="P67" s="91">
        <v>2010</v>
      </c>
      <c r="Q67" s="92">
        <v>28435</v>
      </c>
      <c r="R67" s="91" t="s">
        <v>56</v>
      </c>
    </row>
    <row r="68" spans="15:18" x14ac:dyDescent="0.3">
      <c r="O68" s="91">
        <v>67</v>
      </c>
      <c r="P68" s="91">
        <v>2010</v>
      </c>
      <c r="Q68" s="92">
        <v>35058</v>
      </c>
      <c r="R68" s="91" t="s">
        <v>56</v>
      </c>
    </row>
    <row r="69" spans="15:18" x14ac:dyDescent="0.3">
      <c r="O69" s="91">
        <v>68</v>
      </c>
      <c r="P69" s="91">
        <v>2010</v>
      </c>
      <c r="Q69" s="92">
        <v>30764</v>
      </c>
      <c r="R69" s="91" t="s">
        <v>56</v>
      </c>
    </row>
    <row r="70" spans="15:18" x14ac:dyDescent="0.3">
      <c r="O70" s="91">
        <v>69</v>
      </c>
      <c r="P70" s="91">
        <v>2010</v>
      </c>
      <c r="Q70" s="92">
        <v>30769</v>
      </c>
      <c r="R70" s="91" t="s">
        <v>56</v>
      </c>
    </row>
    <row r="71" spans="15:18" x14ac:dyDescent="0.3">
      <c r="O71" s="91">
        <v>70</v>
      </c>
      <c r="P71" s="91">
        <v>2010</v>
      </c>
      <c r="Q71" s="92">
        <v>25014</v>
      </c>
      <c r="R71" s="91" t="s">
        <v>56</v>
      </c>
    </row>
    <row r="72" spans="15:18" x14ac:dyDescent="0.3">
      <c r="O72" s="91">
        <v>71</v>
      </c>
      <c r="P72" s="91">
        <v>2010</v>
      </c>
      <c r="Q72" s="92">
        <v>20737</v>
      </c>
      <c r="R72" s="91" t="s">
        <v>56</v>
      </c>
    </row>
    <row r="73" spans="15:18" x14ac:dyDescent="0.3">
      <c r="O73" s="91">
        <v>72</v>
      </c>
      <c r="P73" s="91">
        <v>2010</v>
      </c>
      <c r="Q73" s="92">
        <v>31223</v>
      </c>
      <c r="R73" s="91" t="s">
        <v>56</v>
      </c>
    </row>
    <row r="74" spans="15:18" x14ac:dyDescent="0.3">
      <c r="O74" s="91">
        <v>73</v>
      </c>
      <c r="P74" s="91">
        <v>2011</v>
      </c>
      <c r="Q74" s="92">
        <v>18145</v>
      </c>
      <c r="R74" s="91" t="s">
        <v>56</v>
      </c>
    </row>
    <row r="75" spans="15:18" x14ac:dyDescent="0.3">
      <c r="O75" s="91">
        <v>74</v>
      </c>
      <c r="P75" s="91">
        <v>2011</v>
      </c>
      <c r="Q75" s="92">
        <v>27212</v>
      </c>
      <c r="R75" s="91" t="s">
        <v>56</v>
      </c>
    </row>
    <row r="76" spans="15:18" x14ac:dyDescent="0.3">
      <c r="O76" s="91">
        <v>75</v>
      </c>
      <c r="P76" s="91">
        <v>2011</v>
      </c>
      <c r="Q76" s="92">
        <v>31464</v>
      </c>
      <c r="R76" s="91" t="s">
        <v>56</v>
      </c>
    </row>
    <row r="77" spans="15:18" x14ac:dyDescent="0.3">
      <c r="O77" s="91">
        <v>76</v>
      </c>
      <c r="P77" s="91">
        <v>2011</v>
      </c>
      <c r="Q77" s="92">
        <v>30443</v>
      </c>
      <c r="R77" s="91" t="s">
        <v>56</v>
      </c>
    </row>
    <row r="78" spans="15:18" x14ac:dyDescent="0.3">
      <c r="O78" s="91">
        <v>77</v>
      </c>
      <c r="P78" s="91">
        <v>2011</v>
      </c>
      <c r="Q78" s="92">
        <v>18830</v>
      </c>
      <c r="R78" s="91" t="s">
        <v>56</v>
      </c>
    </row>
    <row r="79" spans="15:18" x14ac:dyDescent="0.3">
      <c r="O79" s="91">
        <v>78</v>
      </c>
      <c r="P79" s="91">
        <v>2011</v>
      </c>
      <c r="Q79" s="92">
        <v>21375</v>
      </c>
      <c r="R79" s="91" t="s">
        <v>56</v>
      </c>
    </row>
    <row r="80" spans="15:18" x14ac:dyDescent="0.3">
      <c r="O80" s="91">
        <v>79</v>
      </c>
      <c r="P80" s="91">
        <v>2011</v>
      </c>
      <c r="Q80" s="92">
        <v>27016</v>
      </c>
      <c r="R80" s="91" t="s">
        <v>56</v>
      </c>
    </row>
    <row r="81" spans="15:18" x14ac:dyDescent="0.3">
      <c r="O81" s="91">
        <v>80</v>
      </c>
      <c r="P81" s="91">
        <v>2011</v>
      </c>
      <c r="Q81" s="92">
        <v>30164</v>
      </c>
      <c r="R81" s="91" t="s">
        <v>56</v>
      </c>
    </row>
    <row r="82" spans="15:18" x14ac:dyDescent="0.3">
      <c r="O82" s="91">
        <v>81</v>
      </c>
      <c r="P82" s="91">
        <v>2011</v>
      </c>
      <c r="Q82" s="92">
        <v>24851</v>
      </c>
      <c r="R82" s="91" t="s">
        <v>56</v>
      </c>
    </row>
    <row r="83" spans="15:18" x14ac:dyDescent="0.3">
      <c r="O83" s="91">
        <v>82</v>
      </c>
      <c r="P83" s="91">
        <v>2011</v>
      </c>
      <c r="Q83" s="92">
        <v>22043</v>
      </c>
      <c r="R83" s="91" t="s">
        <v>56</v>
      </c>
    </row>
    <row r="84" spans="15:18" x14ac:dyDescent="0.3">
      <c r="O84" s="91">
        <v>83</v>
      </c>
      <c r="P84" s="91">
        <v>2011</v>
      </c>
      <c r="Q84" s="92">
        <v>23440</v>
      </c>
      <c r="R84" s="91" t="s">
        <v>56</v>
      </c>
    </row>
    <row r="85" spans="15:18" x14ac:dyDescent="0.3">
      <c r="O85" s="91">
        <v>84</v>
      </c>
      <c r="P85" s="91">
        <v>2011</v>
      </c>
      <c r="Q85" s="92">
        <v>33506</v>
      </c>
      <c r="R85" s="91" t="s">
        <v>56</v>
      </c>
    </row>
    <row r="86" spans="15:18" x14ac:dyDescent="0.3">
      <c r="O86" s="91">
        <v>85</v>
      </c>
      <c r="P86" s="91">
        <v>2012</v>
      </c>
      <c r="Q86" s="92">
        <v>28295</v>
      </c>
      <c r="R86" s="91" t="s">
        <v>56</v>
      </c>
    </row>
    <row r="87" spans="15:18" x14ac:dyDescent="0.3">
      <c r="O87" s="91">
        <v>86</v>
      </c>
      <c r="P87" s="91">
        <v>2012</v>
      </c>
      <c r="Q87" s="92">
        <v>34543</v>
      </c>
      <c r="R87" s="91" t="s">
        <v>56</v>
      </c>
    </row>
    <row r="88" spans="15:18" x14ac:dyDescent="0.3">
      <c r="O88" s="91">
        <v>87</v>
      </c>
      <c r="P88" s="91">
        <v>2012</v>
      </c>
      <c r="Q88" s="92">
        <v>42567</v>
      </c>
      <c r="R88" s="91" t="s">
        <v>56</v>
      </c>
    </row>
    <row r="89" spans="15:18" x14ac:dyDescent="0.3">
      <c r="O89" s="91">
        <v>88</v>
      </c>
      <c r="P89" s="91">
        <v>2012</v>
      </c>
      <c r="Q89" s="92">
        <v>36820</v>
      </c>
      <c r="R89" s="91" t="s">
        <v>56</v>
      </c>
    </row>
    <row r="90" spans="15:18" x14ac:dyDescent="0.3">
      <c r="O90" s="91">
        <v>89</v>
      </c>
      <c r="P90" s="91">
        <v>2012</v>
      </c>
      <c r="Q90" s="92">
        <v>39571</v>
      </c>
      <c r="R90" s="91" t="s">
        <v>56</v>
      </c>
    </row>
    <row r="91" spans="15:18" x14ac:dyDescent="0.3">
      <c r="O91" s="91">
        <v>90</v>
      </c>
      <c r="P91" s="91">
        <v>2012</v>
      </c>
      <c r="Q91" s="92">
        <v>32107</v>
      </c>
      <c r="R91" s="91" t="s">
        <v>56</v>
      </c>
    </row>
    <row r="92" spans="15:18" x14ac:dyDescent="0.3">
      <c r="O92" s="91">
        <v>91</v>
      </c>
      <c r="P92" s="91">
        <v>2012</v>
      </c>
      <c r="Q92" s="92">
        <v>29913</v>
      </c>
      <c r="R92" s="91" t="s">
        <v>56</v>
      </c>
    </row>
    <row r="93" spans="15:18" x14ac:dyDescent="0.3">
      <c r="O93" s="91">
        <v>92</v>
      </c>
      <c r="P93" s="91">
        <v>2012</v>
      </c>
      <c r="Q93" s="92">
        <v>36720</v>
      </c>
      <c r="R93" s="91" t="s">
        <v>56</v>
      </c>
    </row>
    <row r="94" spans="15:18" x14ac:dyDescent="0.3">
      <c r="O94" s="91">
        <v>93</v>
      </c>
      <c r="P94" s="91">
        <v>2012</v>
      </c>
      <c r="Q94" s="92">
        <v>34252</v>
      </c>
      <c r="R94" s="91" t="s">
        <v>56</v>
      </c>
    </row>
    <row r="95" spans="15:18" x14ac:dyDescent="0.3">
      <c r="O95" s="91">
        <v>94</v>
      </c>
      <c r="P95" s="91">
        <v>2012</v>
      </c>
      <c r="Q95" s="92">
        <v>29926</v>
      </c>
      <c r="R95" s="91" t="s">
        <v>56</v>
      </c>
    </row>
    <row r="96" spans="15:18" x14ac:dyDescent="0.3">
      <c r="O96" s="91">
        <v>95</v>
      </c>
      <c r="P96" s="91">
        <v>2012</v>
      </c>
      <c r="Q96" s="92">
        <v>28765</v>
      </c>
      <c r="R96" s="91" t="s">
        <v>56</v>
      </c>
    </row>
    <row r="97" spans="15:18" x14ac:dyDescent="0.3">
      <c r="O97" s="91">
        <v>96</v>
      </c>
      <c r="P97" s="91">
        <v>2012</v>
      </c>
      <c r="Q97" s="92">
        <v>31407</v>
      </c>
      <c r="R97" s="91" t="s">
        <v>56</v>
      </c>
    </row>
    <row r="98" spans="15:18" x14ac:dyDescent="0.3">
      <c r="O98" s="91">
        <v>97</v>
      </c>
      <c r="P98" s="91">
        <v>2013</v>
      </c>
      <c r="Q98" s="92">
        <v>31897</v>
      </c>
      <c r="R98" s="91" t="s">
        <v>56</v>
      </c>
    </row>
    <row r="99" spans="15:18" x14ac:dyDescent="0.3">
      <c r="O99" s="91">
        <v>98</v>
      </c>
      <c r="P99" s="91">
        <v>2013</v>
      </c>
      <c r="Q99" s="92">
        <v>31270</v>
      </c>
      <c r="R99" s="91" t="s">
        <v>56</v>
      </c>
    </row>
    <row r="100" spans="15:18" x14ac:dyDescent="0.3">
      <c r="O100" s="91">
        <v>99</v>
      </c>
      <c r="P100" s="91">
        <v>2013</v>
      </c>
      <c r="Q100" s="92">
        <v>37663</v>
      </c>
      <c r="R100" s="91" t="s">
        <v>56</v>
      </c>
    </row>
    <row r="101" spans="15:18" x14ac:dyDescent="0.3">
      <c r="O101" s="91">
        <v>100</v>
      </c>
      <c r="P101" s="91">
        <v>2013</v>
      </c>
      <c r="Q101" s="92">
        <v>31710</v>
      </c>
      <c r="R101" s="91" t="s">
        <v>56</v>
      </c>
    </row>
    <row r="102" spans="15:18" x14ac:dyDescent="0.3">
      <c r="O102" s="91">
        <v>101</v>
      </c>
      <c r="P102" s="91">
        <v>2013</v>
      </c>
      <c r="Q102" s="92">
        <v>39216</v>
      </c>
      <c r="R102" s="91" t="s">
        <v>56</v>
      </c>
    </row>
    <row r="103" spans="15:18" x14ac:dyDescent="0.3">
      <c r="O103" s="91">
        <v>102</v>
      </c>
      <c r="P103" s="91">
        <v>2013</v>
      </c>
      <c r="Q103" s="92">
        <v>35870</v>
      </c>
      <c r="R103" s="91" t="s">
        <v>56</v>
      </c>
    </row>
    <row r="104" spans="15:18" x14ac:dyDescent="0.3">
      <c r="O104" s="91">
        <v>103</v>
      </c>
      <c r="P104" s="91">
        <v>2013</v>
      </c>
      <c r="Q104" s="92">
        <v>34780</v>
      </c>
      <c r="R104" s="91" t="s">
        <v>56</v>
      </c>
    </row>
    <row r="105" spans="15:18" x14ac:dyDescent="0.3">
      <c r="O105" s="91">
        <v>104</v>
      </c>
      <c r="P105" s="91">
        <v>2013</v>
      </c>
      <c r="Q105" s="92">
        <v>44713</v>
      </c>
      <c r="R105" s="91" t="s">
        <v>56</v>
      </c>
    </row>
    <row r="106" spans="15:18" x14ac:dyDescent="0.3">
      <c r="O106" s="91">
        <v>105</v>
      </c>
      <c r="P106" s="91">
        <v>2013</v>
      </c>
      <c r="Q106" s="92">
        <v>31871</v>
      </c>
      <c r="R106" s="91" t="s">
        <v>56</v>
      </c>
    </row>
    <row r="107" spans="15:18" x14ac:dyDescent="0.3">
      <c r="O107" s="91">
        <v>106</v>
      </c>
      <c r="P107" s="91">
        <v>2013</v>
      </c>
      <c r="Q107" s="92">
        <v>29144</v>
      </c>
      <c r="R107" s="91" t="s">
        <v>56</v>
      </c>
    </row>
    <row r="108" spans="15:18" x14ac:dyDescent="0.3">
      <c r="O108" s="91">
        <v>107</v>
      </c>
      <c r="P108" s="91">
        <v>2013</v>
      </c>
      <c r="Q108" s="92">
        <v>30386</v>
      </c>
      <c r="R108" s="91" t="s">
        <v>56</v>
      </c>
    </row>
    <row r="109" spans="15:18" x14ac:dyDescent="0.3">
      <c r="O109" s="91">
        <v>108</v>
      </c>
      <c r="P109" s="91">
        <v>2013</v>
      </c>
      <c r="Q109" s="92">
        <v>29964</v>
      </c>
      <c r="R109" s="91" t="s">
        <v>56</v>
      </c>
    </row>
    <row r="110" spans="15:18" x14ac:dyDescent="0.3">
      <c r="O110" s="91">
        <v>109</v>
      </c>
      <c r="P110" s="91">
        <v>2014</v>
      </c>
      <c r="Q110" s="92">
        <v>23332</v>
      </c>
      <c r="R110" s="91" t="s">
        <v>56</v>
      </c>
    </row>
    <row r="111" spans="15:18" x14ac:dyDescent="0.3">
      <c r="O111" s="91">
        <v>110</v>
      </c>
      <c r="P111" s="91">
        <v>2014</v>
      </c>
      <c r="Q111" s="92">
        <v>28998</v>
      </c>
      <c r="R111" s="91" t="s">
        <v>56</v>
      </c>
    </row>
    <row r="112" spans="15:18" x14ac:dyDescent="0.3">
      <c r="O112" s="91">
        <v>111</v>
      </c>
      <c r="P112" s="91">
        <v>2014</v>
      </c>
      <c r="Q112" s="92">
        <v>41953</v>
      </c>
      <c r="R112" s="91" t="s">
        <v>56</v>
      </c>
    </row>
    <row r="113" spans="15:18" x14ac:dyDescent="0.3">
      <c r="O113" s="91">
        <v>112</v>
      </c>
      <c r="P113" s="91">
        <v>2014</v>
      </c>
      <c r="Q113" s="92">
        <v>38009</v>
      </c>
      <c r="R113" s="91" t="s">
        <v>56</v>
      </c>
    </row>
    <row r="114" spans="15:18" x14ac:dyDescent="0.3">
      <c r="O114" s="91">
        <v>113</v>
      </c>
      <c r="P114" s="91">
        <v>2014</v>
      </c>
      <c r="Q114" s="92">
        <v>49584</v>
      </c>
      <c r="R114" s="91" t="s">
        <v>56</v>
      </c>
    </row>
    <row r="115" spans="15:18" x14ac:dyDescent="0.3">
      <c r="O115" s="91">
        <v>114</v>
      </c>
      <c r="P115" s="91">
        <v>2014</v>
      </c>
      <c r="Q115" s="92">
        <v>40664</v>
      </c>
      <c r="R115" s="91" t="s">
        <v>56</v>
      </c>
    </row>
    <row r="116" spans="15:18" x14ac:dyDescent="0.3">
      <c r="O116" s="91">
        <v>115</v>
      </c>
      <c r="P116" s="91">
        <v>2014</v>
      </c>
      <c r="Q116" s="92">
        <v>39888</v>
      </c>
      <c r="R116" s="91" t="s">
        <v>56</v>
      </c>
    </row>
    <row r="117" spans="15:18" x14ac:dyDescent="0.3">
      <c r="O117" s="91">
        <v>116</v>
      </c>
      <c r="P117" s="91">
        <v>2014</v>
      </c>
      <c r="Q117" s="92">
        <v>44043</v>
      </c>
      <c r="R117" s="91" t="s">
        <v>56</v>
      </c>
    </row>
    <row r="118" spans="15:18" x14ac:dyDescent="0.3">
      <c r="O118" s="91">
        <v>117</v>
      </c>
      <c r="P118" s="91">
        <v>2014</v>
      </c>
      <c r="Q118" s="92">
        <v>28507</v>
      </c>
      <c r="R118" s="91" t="s">
        <v>56</v>
      </c>
    </row>
    <row r="119" spans="15:18" x14ac:dyDescent="0.3">
      <c r="O119" s="91">
        <v>118</v>
      </c>
      <c r="P119" s="91">
        <v>2014</v>
      </c>
      <c r="Q119" s="92">
        <v>33164</v>
      </c>
      <c r="R119" s="91" t="s">
        <v>56</v>
      </c>
    </row>
    <row r="120" spans="15:18" x14ac:dyDescent="0.3">
      <c r="O120" s="91">
        <v>119</v>
      </c>
      <c r="P120" s="91">
        <v>2014</v>
      </c>
      <c r="Q120" s="92">
        <v>28846</v>
      </c>
      <c r="R120" s="91" t="s">
        <v>56</v>
      </c>
    </row>
    <row r="121" spans="15:18" x14ac:dyDescent="0.3">
      <c r="O121" s="91">
        <v>120</v>
      </c>
      <c r="P121" s="91">
        <v>2014</v>
      </c>
      <c r="Q121" s="92">
        <v>31618</v>
      </c>
      <c r="R121" s="91" t="s">
        <v>56</v>
      </c>
    </row>
    <row r="122" spans="15:18" x14ac:dyDescent="0.3">
      <c r="O122" s="91">
        <v>121</v>
      </c>
      <c r="P122" s="91">
        <v>2015</v>
      </c>
      <c r="Q122" s="92">
        <v>26763</v>
      </c>
      <c r="R122" s="91" t="s">
        <v>57</v>
      </c>
    </row>
    <row r="123" spans="15:18" x14ac:dyDescent="0.3">
      <c r="O123" s="91">
        <v>122</v>
      </c>
      <c r="P123" s="91">
        <v>2015</v>
      </c>
      <c r="Q123" s="92">
        <v>32942</v>
      </c>
      <c r="R123" s="91" t="s">
        <v>57</v>
      </c>
    </row>
    <row r="124" spans="15:18" x14ac:dyDescent="0.3">
      <c r="O124" s="91">
        <v>123</v>
      </c>
      <c r="P124" s="91">
        <v>2015</v>
      </c>
      <c r="Q124" s="92">
        <v>40800</v>
      </c>
      <c r="R124" s="91" t="s">
        <v>57</v>
      </c>
    </row>
    <row r="125" spans="15:18" x14ac:dyDescent="0.3">
      <c r="O125" s="91">
        <v>124</v>
      </c>
      <c r="P125" s="91">
        <v>2015</v>
      </c>
      <c r="Q125" s="92">
        <v>34066</v>
      </c>
      <c r="R125" s="91" t="s">
        <v>57</v>
      </c>
    </row>
    <row r="126" spans="15:18" x14ac:dyDescent="0.3">
      <c r="O126" s="91">
        <v>125</v>
      </c>
      <c r="P126" s="91">
        <v>2015</v>
      </c>
      <c r="Q126" s="92">
        <v>43837</v>
      </c>
      <c r="R126" s="91" t="s">
        <v>57</v>
      </c>
    </row>
    <row r="127" spans="15:18" x14ac:dyDescent="0.3">
      <c r="O127" s="91">
        <v>126</v>
      </c>
      <c r="P127" s="91">
        <v>2015</v>
      </c>
      <c r="Q127" s="92">
        <v>37408</v>
      </c>
      <c r="R127" s="91" t="s">
        <v>57</v>
      </c>
    </row>
    <row r="128" spans="15:18" x14ac:dyDescent="0.3">
      <c r="O128" s="91">
        <v>127</v>
      </c>
      <c r="P128" s="91">
        <v>2015</v>
      </c>
      <c r="Q128" s="92">
        <v>38435</v>
      </c>
      <c r="R128" s="91" t="s">
        <v>57</v>
      </c>
    </row>
    <row r="129" spans="15:18" x14ac:dyDescent="0.3">
      <c r="O129" s="91">
        <v>128</v>
      </c>
      <c r="P129" s="91">
        <v>2015</v>
      </c>
      <c r="Q129" s="92">
        <v>37592</v>
      </c>
      <c r="R129" s="91" t="s">
        <v>57</v>
      </c>
    </row>
    <row r="130" spans="15:18" x14ac:dyDescent="0.3">
      <c r="O130" s="91">
        <v>129</v>
      </c>
      <c r="P130" s="91">
        <v>2015</v>
      </c>
      <c r="Q130" s="92">
        <v>34487</v>
      </c>
      <c r="R130" s="91" t="s">
        <v>57</v>
      </c>
    </row>
    <row r="131" spans="15:18" x14ac:dyDescent="0.3">
      <c r="O131" s="91">
        <v>130</v>
      </c>
      <c r="P131" s="91">
        <v>2015</v>
      </c>
      <c r="Q131" s="92">
        <v>34781</v>
      </c>
      <c r="R131" s="91" t="s">
        <v>57</v>
      </c>
    </row>
    <row r="132" spans="15:18" x14ac:dyDescent="0.3">
      <c r="O132" s="91">
        <v>131</v>
      </c>
      <c r="P132" s="91">
        <v>2015</v>
      </c>
      <c r="Q132" s="92">
        <v>30945</v>
      </c>
      <c r="R132" s="91" t="s">
        <v>57</v>
      </c>
    </row>
    <row r="133" spans="15:18" x14ac:dyDescent="0.3">
      <c r="O133" s="91">
        <v>132</v>
      </c>
      <c r="P133" s="91">
        <v>2015</v>
      </c>
      <c r="Q133" s="92">
        <v>37299</v>
      </c>
      <c r="R133" s="91" t="s">
        <v>57</v>
      </c>
    </row>
    <row r="134" spans="15:18" x14ac:dyDescent="0.3">
      <c r="O134" s="91">
        <v>133</v>
      </c>
      <c r="P134" s="91">
        <v>2016</v>
      </c>
      <c r="Q134" s="92">
        <v>26848</v>
      </c>
      <c r="R134" s="91" t="s">
        <v>57</v>
      </c>
    </row>
    <row r="135" spans="15:18" x14ac:dyDescent="0.3">
      <c r="O135" s="91">
        <v>134</v>
      </c>
      <c r="P135" s="91">
        <v>2016</v>
      </c>
      <c r="Q135" s="92">
        <v>32405</v>
      </c>
      <c r="R135" s="91" t="s">
        <v>57</v>
      </c>
    </row>
    <row r="136" spans="15:18" x14ac:dyDescent="0.3">
      <c r="O136" s="91">
        <v>135</v>
      </c>
      <c r="P136" s="91">
        <v>2016</v>
      </c>
      <c r="Q136" s="92">
        <v>36991</v>
      </c>
      <c r="R136" s="91" t="s">
        <v>57</v>
      </c>
    </row>
    <row r="137" spans="15:18" x14ac:dyDescent="0.3">
      <c r="O137" s="91">
        <v>136</v>
      </c>
      <c r="P137" s="91">
        <v>2016</v>
      </c>
      <c r="Q137" s="92">
        <v>34039</v>
      </c>
      <c r="R137" s="91" t="s">
        <v>57</v>
      </c>
    </row>
    <row r="138" spans="15:18" x14ac:dyDescent="0.3">
      <c r="O138" s="91">
        <v>137</v>
      </c>
      <c r="P138" s="91">
        <v>2016</v>
      </c>
      <c r="Q138" s="92">
        <v>36916</v>
      </c>
      <c r="R138" s="91" t="s">
        <v>57</v>
      </c>
    </row>
    <row r="139" spans="15:18" x14ac:dyDescent="0.3">
      <c r="O139" s="91">
        <v>138</v>
      </c>
      <c r="P139" s="91">
        <v>2016</v>
      </c>
      <c r="Q139" s="92">
        <v>32561</v>
      </c>
      <c r="R139" s="91" t="s">
        <v>57</v>
      </c>
    </row>
    <row r="140" spans="15:18" x14ac:dyDescent="0.3">
      <c r="O140" s="91">
        <v>139</v>
      </c>
      <c r="P140" s="91">
        <v>2016</v>
      </c>
      <c r="Q140" s="92">
        <v>34122</v>
      </c>
      <c r="R140" s="91" t="s">
        <v>57</v>
      </c>
    </row>
    <row r="141" spans="15:18" x14ac:dyDescent="0.3">
      <c r="O141" s="91">
        <v>140</v>
      </c>
      <c r="P141" s="91">
        <v>2016</v>
      </c>
      <c r="Q141" s="92">
        <v>32864</v>
      </c>
      <c r="R141" s="91" t="s">
        <v>57</v>
      </c>
    </row>
    <row r="142" spans="15:18" x14ac:dyDescent="0.3">
      <c r="O142" s="91">
        <v>141</v>
      </c>
      <c r="P142" s="91">
        <v>2016</v>
      </c>
      <c r="Q142" s="92">
        <v>30707</v>
      </c>
      <c r="R142" s="91" t="s">
        <v>57</v>
      </c>
    </row>
    <row r="143" spans="15:18" x14ac:dyDescent="0.3">
      <c r="O143" s="91">
        <v>142</v>
      </c>
      <c r="P143" s="91">
        <v>2016</v>
      </c>
      <c r="Q143" s="92">
        <v>29562</v>
      </c>
      <c r="R143" s="91" t="s">
        <v>57</v>
      </c>
    </row>
    <row r="144" spans="15:18" x14ac:dyDescent="0.3">
      <c r="O144" s="91">
        <v>143</v>
      </c>
      <c r="P144" s="91">
        <v>2016</v>
      </c>
      <c r="Q144" s="92">
        <v>28189</v>
      </c>
      <c r="R144" s="91" t="s">
        <v>57</v>
      </c>
    </row>
    <row r="145" spans="15:18" x14ac:dyDescent="0.3">
      <c r="O145" s="91">
        <v>144</v>
      </c>
      <c r="P145" s="91">
        <v>2016</v>
      </c>
      <c r="Q145" s="92">
        <v>33412</v>
      </c>
      <c r="R145" s="91" t="s">
        <v>57</v>
      </c>
    </row>
    <row r="146" spans="15:18" x14ac:dyDescent="0.3">
      <c r="O146" s="91">
        <v>145</v>
      </c>
      <c r="P146" s="91">
        <v>2017</v>
      </c>
      <c r="Q146" s="92">
        <v>20313</v>
      </c>
      <c r="R146" s="91" t="s">
        <v>57</v>
      </c>
    </row>
    <row r="147" spans="15:18" x14ac:dyDescent="0.3">
      <c r="O147" s="91">
        <v>146</v>
      </c>
      <c r="P147" s="91">
        <v>2017</v>
      </c>
      <c r="Q147" s="92">
        <v>27498</v>
      </c>
      <c r="R147" s="91" t="s">
        <v>57</v>
      </c>
    </row>
    <row r="148" spans="15:18" x14ac:dyDescent="0.3">
      <c r="O148" s="91">
        <v>147</v>
      </c>
      <c r="P148" s="91">
        <v>2017</v>
      </c>
      <c r="Q148" s="92">
        <v>35648</v>
      </c>
      <c r="R148" s="91" t="s">
        <v>57</v>
      </c>
    </row>
    <row r="149" spans="15:18" x14ac:dyDescent="0.3">
      <c r="O149" s="91">
        <v>148</v>
      </c>
      <c r="P149" s="91">
        <v>2017</v>
      </c>
      <c r="Q149" s="92">
        <v>31428</v>
      </c>
      <c r="R149" s="91" t="s">
        <v>57</v>
      </c>
    </row>
    <row r="150" spans="15:18" x14ac:dyDescent="0.3">
      <c r="O150" s="91">
        <v>149</v>
      </c>
      <c r="P150" s="91">
        <v>2017</v>
      </c>
      <c r="Q150" s="92">
        <v>32547</v>
      </c>
      <c r="R150" s="91" t="s">
        <v>57</v>
      </c>
    </row>
    <row r="151" spans="15:18" x14ac:dyDescent="0.3">
      <c r="O151" s="91">
        <v>150</v>
      </c>
      <c r="P151" s="91">
        <v>2017</v>
      </c>
      <c r="Q151" s="92">
        <v>29463</v>
      </c>
      <c r="R151" s="91" t="s">
        <v>57</v>
      </c>
    </row>
    <row r="152" spans="15:18" x14ac:dyDescent="0.3">
      <c r="O152" s="91">
        <v>151</v>
      </c>
      <c r="P152" s="91">
        <v>2017</v>
      </c>
      <c r="Q152" s="92">
        <v>33827</v>
      </c>
      <c r="R152" s="91" t="s">
        <v>57</v>
      </c>
    </row>
    <row r="153" spans="15:18" x14ac:dyDescent="0.3">
      <c r="O153" s="91">
        <v>152</v>
      </c>
      <c r="P153" s="91">
        <v>2017</v>
      </c>
      <c r="Q153" s="92">
        <v>37051</v>
      </c>
      <c r="R153" s="91" t="s">
        <v>57</v>
      </c>
    </row>
    <row r="154" spans="15:18" x14ac:dyDescent="0.3">
      <c r="O154" s="91">
        <v>153</v>
      </c>
      <c r="P154" s="91">
        <v>2017</v>
      </c>
      <c r="Q154" s="92">
        <v>34732</v>
      </c>
      <c r="R154" s="91" t="s">
        <v>57</v>
      </c>
    </row>
    <row r="155" spans="15:18" x14ac:dyDescent="0.3">
      <c r="O155" s="91">
        <v>154</v>
      </c>
      <c r="P155" s="91">
        <v>2017</v>
      </c>
      <c r="Q155" s="92">
        <v>26252</v>
      </c>
      <c r="R155" s="91" t="s">
        <v>57</v>
      </c>
    </row>
    <row r="156" spans="15:18" x14ac:dyDescent="0.3">
      <c r="O156" s="91">
        <v>155</v>
      </c>
      <c r="P156" s="91">
        <v>2017</v>
      </c>
      <c r="Q156" s="92">
        <v>34991</v>
      </c>
      <c r="R156" s="91" t="s">
        <v>57</v>
      </c>
    </row>
    <row r="157" spans="15:18" x14ac:dyDescent="0.3">
      <c r="O157" s="91">
        <v>156</v>
      </c>
      <c r="P157" s="91">
        <v>2017</v>
      </c>
      <c r="Q157" s="92">
        <v>43331</v>
      </c>
      <c r="R157" s="91" t="s">
        <v>57</v>
      </c>
    </row>
    <row r="158" spans="15:18" x14ac:dyDescent="0.3">
      <c r="O158" s="91">
        <v>157</v>
      </c>
      <c r="P158" s="91">
        <v>2018</v>
      </c>
      <c r="Q158" s="92">
        <v>24638</v>
      </c>
      <c r="R158" s="91" t="s">
        <v>57</v>
      </c>
    </row>
    <row r="159" spans="15:18" x14ac:dyDescent="0.3">
      <c r="O159" s="91">
        <v>158</v>
      </c>
      <c r="P159" s="91">
        <v>2018</v>
      </c>
      <c r="Q159" s="92">
        <v>30865</v>
      </c>
      <c r="R159" s="91" t="s">
        <v>57</v>
      </c>
    </row>
    <row r="160" spans="15:18" x14ac:dyDescent="0.3">
      <c r="O160" s="91">
        <v>159</v>
      </c>
      <c r="P160" s="91">
        <v>2018</v>
      </c>
      <c r="Q160" s="92">
        <v>35264</v>
      </c>
      <c r="R160" s="91" t="s">
        <v>57</v>
      </c>
    </row>
    <row r="161" spans="15:18" x14ac:dyDescent="0.3">
      <c r="O161" s="91">
        <v>160</v>
      </c>
      <c r="P161" s="91">
        <v>2018</v>
      </c>
      <c r="Q161" s="92">
        <v>29848</v>
      </c>
      <c r="R161" s="91" t="s">
        <v>57</v>
      </c>
    </row>
    <row r="162" spans="15:18" x14ac:dyDescent="0.3">
      <c r="O162" s="91">
        <v>161</v>
      </c>
      <c r="P162" s="91">
        <v>2018</v>
      </c>
      <c r="Q162" s="92">
        <v>29965</v>
      </c>
      <c r="R162" s="91" t="s">
        <v>57</v>
      </c>
    </row>
    <row r="163" spans="15:18" x14ac:dyDescent="0.3">
      <c r="O163" s="91">
        <v>162</v>
      </c>
      <c r="P163" s="91">
        <v>2018</v>
      </c>
      <c r="Q163" s="92">
        <v>28215</v>
      </c>
      <c r="R163" s="91" t="s">
        <v>57</v>
      </c>
    </row>
    <row r="164" spans="15:18" x14ac:dyDescent="0.3">
      <c r="O164" s="91">
        <v>163</v>
      </c>
      <c r="P164" s="91">
        <v>2018</v>
      </c>
      <c r="Q164" s="92">
        <v>26311</v>
      </c>
      <c r="R164" s="91" t="s">
        <v>57</v>
      </c>
    </row>
    <row r="165" spans="15:18" x14ac:dyDescent="0.3">
      <c r="O165" s="91">
        <v>164</v>
      </c>
      <c r="P165" s="91">
        <v>2018</v>
      </c>
      <c r="Q165" s="92">
        <v>30141</v>
      </c>
      <c r="R165" s="91" t="s">
        <v>57</v>
      </c>
    </row>
    <row r="166" spans="15:18" x14ac:dyDescent="0.3">
      <c r="O166" s="91">
        <v>165</v>
      </c>
      <c r="P166" s="91">
        <v>2018</v>
      </c>
      <c r="Q166" s="92">
        <v>27640</v>
      </c>
      <c r="R166" s="91" t="s">
        <v>57</v>
      </c>
    </row>
    <row r="167" spans="15:18" x14ac:dyDescent="0.3">
      <c r="O167" s="91">
        <v>166</v>
      </c>
      <c r="P167" s="91">
        <v>2018</v>
      </c>
      <c r="Q167" s="92">
        <v>26914</v>
      </c>
      <c r="R167" s="91" t="s">
        <v>57</v>
      </c>
    </row>
    <row r="168" spans="15:18" x14ac:dyDescent="0.3">
      <c r="O168" s="91">
        <v>167</v>
      </c>
      <c r="P168" s="91">
        <v>2018</v>
      </c>
      <c r="Q168" s="92">
        <v>24545</v>
      </c>
      <c r="R168" s="91" t="s">
        <v>57</v>
      </c>
    </row>
    <row r="169" spans="15:18" x14ac:dyDescent="0.3">
      <c r="O169" s="91">
        <v>168</v>
      </c>
      <c r="P169" s="91">
        <v>2018</v>
      </c>
      <c r="Q169" s="92">
        <v>29093</v>
      </c>
      <c r="R169" s="91" t="s">
        <v>57</v>
      </c>
    </row>
    <row r="170" spans="15:18" x14ac:dyDescent="0.3">
      <c r="O170" s="91">
        <v>169</v>
      </c>
      <c r="P170" s="91">
        <v>2019</v>
      </c>
      <c r="Q170" s="92">
        <v>23802</v>
      </c>
      <c r="R170" s="91" t="s">
        <v>57</v>
      </c>
    </row>
    <row r="171" spans="15:18" x14ac:dyDescent="0.3">
      <c r="O171" s="91">
        <v>170</v>
      </c>
      <c r="P171" s="91">
        <v>2019</v>
      </c>
      <c r="Q171" s="92">
        <v>24267</v>
      </c>
      <c r="R171" s="91" t="s">
        <v>57</v>
      </c>
    </row>
    <row r="172" spans="15:18" x14ac:dyDescent="0.3">
      <c r="O172" s="91">
        <v>171</v>
      </c>
      <c r="P172" s="91">
        <v>2019</v>
      </c>
      <c r="Q172" s="92">
        <v>33615</v>
      </c>
      <c r="R172" s="91" t="s">
        <v>57</v>
      </c>
    </row>
    <row r="173" spans="15:18" x14ac:dyDescent="0.3">
      <c r="O173" s="91">
        <v>172</v>
      </c>
      <c r="P173" s="91">
        <v>2019</v>
      </c>
      <c r="Q173" s="92">
        <v>29227</v>
      </c>
      <c r="R173" s="91" t="s">
        <v>57</v>
      </c>
    </row>
    <row r="174" spans="15:18" x14ac:dyDescent="0.3">
      <c r="O174" s="91">
        <v>173</v>
      </c>
      <c r="P174" s="91">
        <v>2019</v>
      </c>
      <c r="Q174" s="92">
        <v>36208</v>
      </c>
      <c r="R174" s="91" t="s">
        <v>57</v>
      </c>
    </row>
    <row r="175" spans="15:18" x14ac:dyDescent="0.3">
      <c r="O175" s="91">
        <v>174</v>
      </c>
      <c r="P175" s="91">
        <v>2019</v>
      </c>
      <c r="Q175" s="92">
        <v>28889</v>
      </c>
      <c r="R175" s="91" t="s">
        <v>57</v>
      </c>
    </row>
    <row r="176" spans="15:18" x14ac:dyDescent="0.3">
      <c r="O176" s="91">
        <v>175</v>
      </c>
      <c r="P176" s="91">
        <v>2019</v>
      </c>
      <c r="Q176" s="92">
        <v>27134</v>
      </c>
      <c r="R176" s="91" t="s">
        <v>57</v>
      </c>
    </row>
    <row r="177" spans="15:18" x14ac:dyDescent="0.3">
      <c r="O177" s="91">
        <v>176</v>
      </c>
      <c r="P177" s="91">
        <v>2019</v>
      </c>
      <c r="Q177" s="92">
        <v>31986</v>
      </c>
      <c r="R177" s="91" t="s">
        <v>57</v>
      </c>
    </row>
    <row r="178" spans="15:18" x14ac:dyDescent="0.3">
      <c r="O178" s="91">
        <v>177</v>
      </c>
      <c r="P178" s="91">
        <v>2019</v>
      </c>
      <c r="Q178" s="92">
        <v>23328</v>
      </c>
      <c r="R178" s="91" t="s">
        <v>57</v>
      </c>
    </row>
    <row r="179" spans="15:18" x14ac:dyDescent="0.3">
      <c r="O179" s="91">
        <v>178</v>
      </c>
      <c r="P179" s="91">
        <v>2019</v>
      </c>
      <c r="Q179" s="92">
        <v>26602</v>
      </c>
      <c r="R179" s="91" t="s">
        <v>57</v>
      </c>
    </row>
    <row r="180" spans="15:18" x14ac:dyDescent="0.3">
      <c r="O180" s="91">
        <v>179</v>
      </c>
      <c r="P180" s="91">
        <v>2019</v>
      </c>
      <c r="Q180" s="92">
        <v>25611</v>
      </c>
      <c r="R180" s="91" t="s">
        <v>57</v>
      </c>
    </row>
    <row r="181" spans="15:18" x14ac:dyDescent="0.3">
      <c r="O181" s="91">
        <v>180</v>
      </c>
      <c r="P181" s="91">
        <v>2019</v>
      </c>
      <c r="Q181" s="92">
        <v>26309</v>
      </c>
      <c r="R181" s="91" t="s">
        <v>57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V X q c V 1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V e p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X q c V + N v M n 8 I A Q A A C w I A A B M A H A B G b 3 J t d W x h c y 9 T Z W N 0 a W 9 u M S 5 t I K I Y A C i g F A A A A A A A A A A A A A A A A A A A A A A A A A A A A G 3 Q Q W u D M B Q H 8 L v g d w j p R c G q g 7 H D y g 6 j Z b B C t 4 H C G G O H Z / p q y z S R 5 G V M x O + + q L t s m k v C L 8 n / v c S g o I u S L J v m q 4 3 v + Z 4 5 g 8 Y j W / E c i g p Z y t k d q 5 B 8 j 7 m R K a s F O n n F I n 6 B E o N h s V W S U J I J + J m o M b d J I k C f L q X V a G K h 6 s S a d Q 3 6 E 2 l d a J D H h F S r C N y p W r c 8 D K M p f A c E q c u e i n R p / z 7 I x + / u i m / P I E v X W t 4 2 O H Q 1 N h j n L t G c l K 6 3 q r K 1 H D Z N M E Z F X c f f E D S P G D l l h N / U R 6 z j e 5 D O H i X d X M f D + R E f s J j j Y b z 9 D + + b B T x A O 8 e 9 X S i 0 t 9 V C p i 3 n m G E z x 2 d B c 3 x S X 3 P c o f j z 9 D 7 0 v Y t c / M 3 N D 1 B L A Q I t A B Q A A g A I A F V 6 n F d S O d / 3 o w A A A P c A A A A S A A A A A A A A A A A A A A A A A A A A A A B D b 2 5 m a W c v U G F j a 2 F n Z S 5 4 b W x Q S w E C L Q A U A A I A C A B V e p x X D 8 r p q 6 Q A A A D p A A A A E w A A A A A A A A A A A A A A A A D v A A A A W 0 N v b n R l b n R f V H l w Z X N d L n h t b F B L A Q I t A B Q A A g A I A F V 6 n F f j b z J / C A E A A A s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O A A A A A A A A g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h U M j A 6 M T g 6 N D M u O D k y N D E 3 M F o i I C 8 + P E V u d H J 5 I F R 5 c G U 9 I k Z p b G x D b 2 x 1 b W 5 U e X B l c y I g V m F s d W U 9 I n N C Z 0 1 E Q X d N R E F 3 T U R B d 0 1 E Q m c 9 P S I g L z 4 8 R W 5 0 c n k g V H l w Z T 0 i R m l s b E N v b H V t b k 5 h b W V z I i B W Y W x 1 Z T 0 i c 1 s m c X V v d D t Z Z W F y J n F 1 b 3 Q 7 L C Z x d W 9 0 O 0 p h b i Z x d W 9 0 O y w m c X V v d D t G Z W I m c X V v d D s s J n F 1 b 3 Q 7 T W F y J n F 1 b 3 Q 7 L C Z x d W 9 0 O 0 F w c i Z x d W 9 0 O y w m c X V v d D t N Y X k m c X V v d D s s J n F 1 b 3 Q 7 S n V u J n F 1 b 3 Q 7 L C Z x d W 9 0 O 0 p 1 b C Z x d W 9 0 O y w m c X V v d D t B d W c m c X V v d D s s J n F 1 b 3 Q 7 U 2 V w J n F 1 b 3 Q 7 L C Z x d W 9 0 O 0 9 j d C Z x d W 9 0 O y w m c X V v d D t O b 3 Y m c X V v d D s s J n F 1 b 3 Q 7 R G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W W V h c i w w f S Z x d W 9 0 O y w m c X V v d D t T Z W N 0 a W 9 u M S 9 U Y W J s Z S A w L 0 F 1 d G 9 S Z W 1 v d m V k Q 2 9 s d W 1 u c z E u e 0 p h b i w x f S Z x d W 9 0 O y w m c X V v d D t T Z W N 0 a W 9 u M S 9 U Y W J s Z S A w L 0 F 1 d G 9 S Z W 1 v d m V k Q 2 9 s d W 1 u c z E u e 0 Z l Y i w y f S Z x d W 9 0 O y w m c X V v d D t T Z W N 0 a W 9 u M S 9 U Y W J s Z S A w L 0 F 1 d G 9 S Z W 1 v d m V k Q 2 9 s d W 1 u c z E u e 0 1 h c i w z f S Z x d W 9 0 O y w m c X V v d D t T Z W N 0 a W 9 u M S 9 U Y W J s Z S A w L 0 F 1 d G 9 S Z W 1 v d m V k Q 2 9 s d W 1 u c z E u e 0 F w c i w 0 f S Z x d W 9 0 O y w m c X V v d D t T Z W N 0 a W 9 u M S 9 U Y W J s Z S A w L 0 F 1 d G 9 S Z W 1 v d m V k Q 2 9 s d W 1 u c z E u e 0 1 h e S w 1 f S Z x d W 9 0 O y w m c X V v d D t T Z W N 0 a W 9 u M S 9 U Y W J s Z S A w L 0 F 1 d G 9 S Z W 1 v d m V k Q 2 9 s d W 1 u c z E u e 0 p 1 b i w 2 f S Z x d W 9 0 O y w m c X V v d D t T Z W N 0 a W 9 u M S 9 U Y W J s Z S A w L 0 F 1 d G 9 S Z W 1 v d m V k Q 2 9 s d W 1 u c z E u e 0 p 1 b C w 3 f S Z x d W 9 0 O y w m c X V v d D t T Z W N 0 a W 9 u M S 9 U Y W J s Z S A w L 0 F 1 d G 9 S Z W 1 v d m V k Q 2 9 s d W 1 u c z E u e 0 F 1 Z y w 4 f S Z x d W 9 0 O y w m c X V v d D t T Z W N 0 a W 9 u M S 9 U Y W J s Z S A w L 0 F 1 d G 9 S Z W 1 v d m V k Q 2 9 s d W 1 u c z E u e 1 N l c C w 5 f S Z x d W 9 0 O y w m c X V v d D t T Z W N 0 a W 9 u M S 9 U Y W J s Z S A w L 0 F 1 d G 9 S Z W 1 v d m V k Q 2 9 s d W 1 u c z E u e 0 9 j d C w x M H 0 m c X V v d D s s J n F 1 b 3 Q 7 U 2 V j d G l v b j E v V G F i b G U g M C 9 B d X R v U m V t b 3 Z l Z E N v b H V t b n M x L n t O b 3 Y s M T F 9 J n F 1 b 3 Q 7 L C Z x d W 9 0 O 1 N l Y 3 R p b 2 4 x L 1 R h Y m x l I D A v Q X V 0 b 1 J l b W 9 2 Z W R D b 2 x 1 b W 5 z M S 5 7 R G V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Z Z W F y L D B 9 J n F 1 b 3 Q 7 L C Z x d W 9 0 O 1 N l Y 3 R p b 2 4 x L 1 R h Y m x l I D A v Q X V 0 b 1 J l b W 9 2 Z W R D b 2 x 1 b W 5 z M S 5 7 S m F u L D F 9 J n F 1 b 3 Q 7 L C Z x d W 9 0 O 1 N l Y 3 R p b 2 4 x L 1 R h Y m x l I D A v Q X V 0 b 1 J l b W 9 2 Z W R D b 2 x 1 b W 5 z M S 5 7 R m V i L D J 9 J n F 1 b 3 Q 7 L C Z x d W 9 0 O 1 N l Y 3 R p b 2 4 x L 1 R h Y m x l I D A v Q X V 0 b 1 J l b W 9 2 Z W R D b 2 x 1 b W 5 z M S 5 7 T W F y L D N 9 J n F 1 b 3 Q 7 L C Z x d W 9 0 O 1 N l Y 3 R p b 2 4 x L 1 R h Y m x l I D A v Q X V 0 b 1 J l b W 9 2 Z W R D b 2 x 1 b W 5 z M S 5 7 Q X B y L D R 9 J n F 1 b 3 Q 7 L C Z x d W 9 0 O 1 N l Y 3 R p b 2 4 x L 1 R h Y m x l I D A v Q X V 0 b 1 J l b W 9 2 Z W R D b 2 x 1 b W 5 z M S 5 7 T W F 5 L D V 9 J n F 1 b 3 Q 7 L C Z x d W 9 0 O 1 N l Y 3 R p b 2 4 x L 1 R h Y m x l I D A v Q X V 0 b 1 J l b W 9 2 Z W R D b 2 x 1 b W 5 z M S 5 7 S n V u L D Z 9 J n F 1 b 3 Q 7 L C Z x d W 9 0 O 1 N l Y 3 R p b 2 4 x L 1 R h Y m x l I D A v Q X V 0 b 1 J l b W 9 2 Z W R D b 2 x 1 b W 5 z M S 5 7 S n V s L D d 9 J n F 1 b 3 Q 7 L C Z x d W 9 0 O 1 N l Y 3 R p b 2 4 x L 1 R h Y m x l I D A v Q X V 0 b 1 J l b W 9 2 Z W R D b 2 x 1 b W 5 z M S 5 7 Q X V n L D h 9 J n F 1 b 3 Q 7 L C Z x d W 9 0 O 1 N l Y 3 R p b 2 4 x L 1 R h Y m x l I D A v Q X V 0 b 1 J l b W 9 2 Z W R D b 2 x 1 b W 5 z M S 5 7 U 2 V w L D l 9 J n F 1 b 3 Q 7 L C Z x d W 9 0 O 1 N l Y 3 R p b 2 4 x L 1 R h Y m x l I D A v Q X V 0 b 1 J l b W 9 2 Z W R D b 2 x 1 b W 5 z M S 5 7 T 2 N 0 L D E w f S Z x d W 9 0 O y w m c X V v d D t T Z W N 0 a W 9 u M S 9 U Y W J s Z S A w L 0 F 1 d G 9 S Z W 1 v d m V k Q 2 9 s d W 1 u c z E u e 0 5 v d i w x M X 0 m c X V v d D s s J n F 1 b 3 Q 7 U 2 V j d G l v b j E v V G F i b G U g M C 9 B d X R v U m V t b 3 Z l Z E N v b H V t b n M x L n t E Z W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d B s 2 D b 8 H x D l 5 2 D n f H + n t A A A A A A A g A A A A A A A 2 Y A A M A A A A A Q A A A A j 0 5 B O A / y N g N R o E 8 D o 2 E 1 x Q A A A A A E g A A A o A A A A B A A A A A Q u N w E I C A p V q 1 x 7 m R u N W B / U A A A A B j Y G f S / y i B b 4 i d j J 9 k G 0 0 Q g w d 5 v 6 b T r A u m x 2 p m 6 1 u c 6 x V B p 0 R M J M l k g u X v 9 v j H Z z 7 2 p y H G c R 1 + R Y 5 Z f g J T v 5 j 2 C 1 A 3 + T W l X P T j x t R t P T M z X F A A A A G / f p z V z F y + M 6 o e D i 5 u m A X 4 S V q w j < / D a t a M a s h u p > 
</file>

<file path=customXml/itemProps1.xml><?xml version="1.0" encoding="utf-8"?>
<ds:datastoreItem xmlns:ds="http://schemas.openxmlformats.org/officeDocument/2006/customXml" ds:itemID="{9FB17ED5-2C7C-4764-9BF6-75DF318E1E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Watkins, Justin</dc:creator>
  <cp:lastModifiedBy>Watkins, Justin</cp:lastModifiedBy>
  <dcterms:created xsi:type="dcterms:W3CDTF">2023-12-28T20:17:46Z</dcterms:created>
  <dcterms:modified xsi:type="dcterms:W3CDTF">2024-02-18T17:26:29Z</dcterms:modified>
</cp:coreProperties>
</file>