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820f2ad373083d/Documents/Investments/Stocks/"/>
    </mc:Choice>
  </mc:AlternateContent>
  <xr:revisionPtr revIDLastSave="157" documentId="8_{A1FE091A-5E1A-420D-ACD6-077F354D1C94}" xr6:coauthVersionLast="47" xr6:coauthVersionMax="47" xr10:uidLastSave="{F52A466F-1696-431C-8C13-602B820A2452}"/>
  <bookViews>
    <workbookView xWindow="-108" yWindow="-108" windowWidth="23256" windowHeight="12576" activeTab="1" xr2:uid="{4BA0FBA6-46A3-413C-853C-8F957A0D801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2" l="1"/>
  <c r="K24" i="2"/>
  <c r="E13" i="2"/>
  <c r="E8" i="2"/>
  <c r="E5" i="2"/>
  <c r="I13" i="2"/>
  <c r="I8" i="2"/>
  <c r="I5" i="2"/>
  <c r="K18" i="2"/>
  <c r="K13" i="2"/>
  <c r="K8" i="2"/>
  <c r="K5" i="2"/>
  <c r="K9" i="2" s="1"/>
  <c r="K14" i="2" s="1"/>
  <c r="K17" i="2" s="1"/>
  <c r="K19" i="2" s="1"/>
  <c r="K21" i="2" s="1"/>
  <c r="G13" i="2"/>
  <c r="G8" i="2"/>
  <c r="G5" i="2"/>
  <c r="V24" i="2"/>
  <c r="W24" i="2"/>
  <c r="W13" i="2"/>
  <c r="W8" i="2"/>
  <c r="W5" i="2"/>
  <c r="V13" i="2"/>
  <c r="V8" i="2"/>
  <c r="V5" i="2"/>
  <c r="E9" i="2" l="1"/>
  <c r="E14" i="2" s="1"/>
  <c r="E17" i="2" s="1"/>
  <c r="E19" i="2" s="1"/>
  <c r="E21" i="2" s="1"/>
  <c r="I9" i="2"/>
  <c r="I14" i="2" s="1"/>
  <c r="I17" i="2" s="1"/>
  <c r="I19" i="2" s="1"/>
  <c r="I21" i="2" s="1"/>
  <c r="G9" i="2"/>
  <c r="G14" i="2" s="1"/>
  <c r="G17" i="2" s="1"/>
  <c r="G19" i="2" s="1"/>
  <c r="G21" i="2" s="1"/>
  <c r="W9" i="2"/>
  <c r="W14" i="2" s="1"/>
  <c r="W17" i="2" s="1"/>
  <c r="W19" i="2" s="1"/>
  <c r="W21" i="2" s="1"/>
  <c r="V9" i="2"/>
  <c r="V14" i="2" s="1"/>
  <c r="V17" i="2" s="1"/>
  <c r="V19" i="2" s="1"/>
  <c r="V21" i="2" s="1"/>
  <c r="U13" i="2"/>
  <c r="U8" i="2"/>
  <c r="U5" i="2"/>
  <c r="U9" i="2" s="1"/>
  <c r="U14" i="2" s="1"/>
  <c r="U17" i="2" s="1"/>
  <c r="U19" i="2" s="1"/>
  <c r="U21" i="2" s="1"/>
  <c r="P8" i="1"/>
  <c r="P6" i="1"/>
  <c r="P4" i="1"/>
  <c r="P5" i="1"/>
</calcChain>
</file>

<file path=xl/sharedStrings.xml><?xml version="1.0" encoding="utf-8"?>
<sst xmlns="http://schemas.openxmlformats.org/spreadsheetml/2006/main" count="38" uniqueCount="37">
  <si>
    <t>Price</t>
  </si>
  <si>
    <t>Shares</t>
  </si>
  <si>
    <t>MC</t>
  </si>
  <si>
    <t>Cash</t>
  </si>
  <si>
    <t>Debt</t>
  </si>
  <si>
    <t>EV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</si>
  <si>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</si>
  <si>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</si>
  <si>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</si>
  <si>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</si>
  <si>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</si>
  <si>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</si>
  <si>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</si>
  <si>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</si>
  <si>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</si>
  <si>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</si>
  <si>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</si>
  <si>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</si>
  <si>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</si>
  <si>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Subscription</t>
  </si>
  <si>
    <t>License</t>
  </si>
  <si>
    <t>Subscription Cost</t>
  </si>
  <si>
    <t>License Cost</t>
  </si>
  <si>
    <t>COGS</t>
  </si>
  <si>
    <t>Gross Profit</t>
  </si>
  <si>
    <t>S&amp;M</t>
  </si>
  <si>
    <t>R&amp;D</t>
  </si>
  <si>
    <t>G&amp;A</t>
  </si>
  <si>
    <t>Opex</t>
  </si>
  <si>
    <t>Operating Profit</t>
  </si>
  <si>
    <t>Int inc</t>
  </si>
  <si>
    <t>Other inc</t>
  </si>
  <si>
    <t>Pretax income</t>
  </si>
  <si>
    <t>Tax</t>
  </si>
  <si>
    <t>Net Income</t>
  </si>
  <si>
    <t>EPS</t>
  </si>
  <si>
    <t>Rev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</si>
</sst>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4" fontId="0" fillId="0" borderId="0" xfId="0" applyNumberFormat="1"/>
    <xf numFmtId="9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CF42-A399-451C-A5B5-59D051CDF227}">
  <dimension ref="O3:P8"/>
  <sheetViews>
    <sheetView workbookViewId="0">
      <selection activeCell="P9" sqref="P9"/>
    </sheetView>
  </sheetViews>
  <sheetFormatPr defaultRowHeight="14.4" x14ac:dyDescent="0.3"/>
  <sheetData>
    <row r="3" spans="15:16" x14ac:dyDescent="0.3">
      <c r="O3" t="s">
        <v>0</v>
      </c>
      <c r="P3">
        <v>56.5</v>
      </c>
    </row>
    <row r="4" spans="15:16" x14ac:dyDescent="0.3">
      <c r="O4" t="s">
        <v>1</v>
      </c>
      <c r="P4">
        <f>52.3+95.3</f>
        <v>147.6</v>
      </c>
    </row>
    <row r="5" spans="15:16" x14ac:dyDescent="0.3">
      <c r="O5" t="s">
        <v>2</v>
      </c>
      <c r="P5">
        <f>P4*P3</f>
        <v>8339.4</v>
      </c>
    </row>
    <row r="6" spans="15:16" x14ac:dyDescent="0.3">
      <c r="O6" t="s">
        <v>3</v>
      </c>
      <c r="P6">
        <f>884.672+50.031</f>
        <v>934.70299999999997</v>
      </c>
    </row>
    <row r="7" spans="15:16" x14ac:dyDescent="0.3">
      <c r="O7" t="s">
        <v>4</v>
      </c>
      <c r="P7">
        <v>0</v>
      </c>
    </row>
    <row r="8" spans="15:16" x14ac:dyDescent="0.3">
      <c r="O8" t="s">
        <v>5</v>
      </c>
      <c r="P8">
        <f>P5-P6+P7</f>
        <v>7404.6970000000001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D7C7-1E6A-4FCD-983B-38FD0AB846DE}">
  <dimension ref="B2:AR24"/>
  <sheetViews>
    <sheetView tabSelected="1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M24" sqref="M24"/>
    </sheetView>
  </sheetViews>
  <sheetFormatPr defaultRowHeight="14.4" x14ac:dyDescent="0.3"/>
  <cols>
    <col min="2" max="2" width="15.109375" bestFit="1" customWidth="1"/>
  </cols>
  <sheetData>
    <row r="2" spans="2:44" x14ac:dyDescent="0.3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  <c r="AG2">
        <v>2032</v>
      </c>
      <c r="AH2">
        <v>2033</v>
      </c>
      <c r="AI2">
        <v>2034</v>
      </c>
      <c r="AJ2">
        <v>2035</v>
      </c>
      <c r="AK2">
        <v>2036</v>
      </c>
      <c r="AL2">
        <v>2037</v>
      </c>
      <c r="AM2">
        <v>2038</v>
      </c>
      <c r="AN2">
        <v>2039</v>
      </c>
      <c r="AO2">
        <v>2040</v>
      </c>
      <c r="AP2">
        <v>2041</v>
      </c>
      <c r="AQ2">
        <v>2042</v>
      </c>
      <c r="AR2">
        <v>2043</v>
      </c>
    </row>
    <row r="3" spans="2:44" x14ac:dyDescent="0.3">
      <c r="B3" t="s">
        <v>19</v>
      </c>
      <c r="E3" s="1">
        <v>36.664999999999999</v>
      </c>
      <c r="G3" s="1">
        <v>44.908000000000001</v>
      </c>
      <c r="I3" s="1">
        <v>59.774000000000001</v>
      </c>
      <c r="K3" s="1">
        <v>76.923000000000002</v>
      </c>
      <c r="U3" s="1">
        <v>70.367000000000004</v>
      </c>
      <c r="V3" s="1">
        <v>132.76300000000001</v>
      </c>
      <c r="W3" s="1">
        <v>226.16300000000001</v>
      </c>
    </row>
    <row r="4" spans="2:44" x14ac:dyDescent="0.3">
      <c r="B4" t="s">
        <v>20</v>
      </c>
      <c r="E4" s="1">
        <v>5.4870000000000001</v>
      </c>
      <c r="G4" s="1">
        <v>5.0220000000000002</v>
      </c>
      <c r="I4" s="1">
        <v>7.0259999999999998</v>
      </c>
      <c r="K4" s="1">
        <v>10.484</v>
      </c>
      <c r="U4" s="1">
        <v>10.86</v>
      </c>
      <c r="V4" s="1">
        <v>19.413</v>
      </c>
      <c r="W4" s="1">
        <v>26.49</v>
      </c>
    </row>
    <row r="5" spans="2:44" s="4" customFormat="1" x14ac:dyDescent="0.3">
      <c r="B5" s="4" t="s">
        <v>6</v>
      </c>
      <c r="E5" s="5">
        <f>E4+E3</f>
        <v>42.152000000000001</v>
      </c>
      <c r="G5" s="5">
        <f>G4+G3</f>
        <v>49.93</v>
      </c>
      <c r="I5" s="5">
        <f>I4+I3</f>
        <v>66.8</v>
      </c>
      <c r="K5" s="5">
        <f>K4+K3</f>
        <v>87.406999999999996</v>
      </c>
      <c r="U5" s="5">
        <f>U4+U3</f>
        <v>81.227000000000004</v>
      </c>
      <c r="V5" s="5">
        <f>V4+V3</f>
        <v>152.17600000000002</v>
      </c>
      <c r="W5" s="5">
        <f>W4+W3</f>
        <v>252.65300000000002</v>
      </c>
    </row>
    <row r="6" spans="2:44" x14ac:dyDescent="0.3">
      <c r="B6" t="s">
        <v>21</v>
      </c>
      <c r="E6" s="1">
        <v>3.6709999999999998</v>
      </c>
      <c r="G6" s="1">
        <v>4.9489999999999998</v>
      </c>
      <c r="I6" s="1">
        <v>5.6079999999999997</v>
      </c>
      <c r="K6" s="1">
        <v>7.9329999999999998</v>
      </c>
      <c r="U6" s="1">
        <v>6.4669999999999996</v>
      </c>
      <c r="V6" s="1">
        <v>14.452999999999999</v>
      </c>
      <c r="W6" s="1">
        <v>23.667999999999999</v>
      </c>
    </row>
    <row r="7" spans="2:44" x14ac:dyDescent="0.3">
      <c r="B7" t="s">
        <v>22</v>
      </c>
      <c r="E7" s="1">
        <v>0.96599999999999997</v>
      </c>
      <c r="G7" s="1">
        <v>1.476</v>
      </c>
      <c r="I7" s="1">
        <v>1.587</v>
      </c>
      <c r="K7" s="1">
        <v>1.915</v>
      </c>
      <c r="U7" s="1">
        <v>2.9089999999999998</v>
      </c>
      <c r="V7" s="1">
        <v>4.01</v>
      </c>
      <c r="W7" s="1">
        <v>6.3170000000000002</v>
      </c>
    </row>
    <row r="8" spans="2:44" x14ac:dyDescent="0.3">
      <c r="B8" t="s">
        <v>23</v>
      </c>
      <c r="E8" s="1">
        <f>E6+E7</f>
        <v>4.6369999999999996</v>
      </c>
      <c r="G8" s="1">
        <f>G6+G7</f>
        <v>6.4249999999999998</v>
      </c>
      <c r="I8" s="1">
        <f>I6+I7</f>
        <v>7.1949999999999994</v>
      </c>
      <c r="K8" s="1">
        <f>K6+K7</f>
        <v>9.847999999999999</v>
      </c>
      <c r="U8" s="1">
        <f>U6+U7</f>
        <v>9.3759999999999994</v>
      </c>
      <c r="V8" s="1">
        <f>V6+V7</f>
        <v>18.463000000000001</v>
      </c>
      <c r="W8" s="1">
        <f>W6+W7</f>
        <v>29.984999999999999</v>
      </c>
    </row>
    <row r="9" spans="2:44" x14ac:dyDescent="0.3">
      <c r="B9" t="s">
        <v>24</v>
      </c>
      <c r="E9" s="1">
        <f>E5-E8</f>
        <v>37.515000000000001</v>
      </c>
      <c r="G9" s="1">
        <f>G5-G8</f>
        <v>43.505000000000003</v>
      </c>
      <c r="I9" s="1">
        <f>I5-I8</f>
        <v>59.604999999999997</v>
      </c>
      <c r="K9" s="1">
        <f>K5-K8</f>
        <v>77.558999999999997</v>
      </c>
      <c r="U9" s="1">
        <f>U5-U8</f>
        <v>71.850999999999999</v>
      </c>
      <c r="V9" s="1">
        <f>V5-V8</f>
        <v>133.71300000000002</v>
      </c>
      <c r="W9" s="1">
        <f>W5-W8</f>
        <v>222.66800000000001</v>
      </c>
    </row>
    <row r="10" spans="2:44" x14ac:dyDescent="0.3">
      <c r="B10" t="s">
        <v>25</v>
      </c>
      <c r="E10" s="1">
        <v>34.837000000000003</v>
      </c>
      <c r="G10" s="1">
        <v>38.853999999999999</v>
      </c>
      <c r="I10" s="1">
        <v>50.542999999999999</v>
      </c>
      <c r="K10" s="1">
        <v>66.709999999999994</v>
      </c>
      <c r="U10" s="1">
        <v>99.224999999999994</v>
      </c>
      <c r="V10" s="1">
        <v>154.08600000000001</v>
      </c>
      <c r="W10" s="1">
        <v>190.75399999999999</v>
      </c>
    </row>
    <row r="11" spans="2:44" x14ac:dyDescent="0.3">
      <c r="B11" t="s">
        <v>26</v>
      </c>
      <c r="E11" s="1">
        <v>19.042000000000002</v>
      </c>
      <c r="G11" s="1">
        <v>21.34</v>
      </c>
      <c r="I11" s="1">
        <v>24.664000000000001</v>
      </c>
      <c r="K11" s="1">
        <v>31.83</v>
      </c>
      <c r="U11" s="1">
        <v>59.363999999999997</v>
      </c>
      <c r="V11" s="1">
        <v>106.643</v>
      </c>
      <c r="W11" s="1">
        <v>97.216999999999999</v>
      </c>
    </row>
    <row r="12" spans="2:44" x14ac:dyDescent="0.3">
      <c r="B12" t="s">
        <v>27</v>
      </c>
      <c r="E12" s="1">
        <v>8.09</v>
      </c>
      <c r="G12" s="1">
        <v>9.3390000000000004</v>
      </c>
      <c r="I12" s="1">
        <v>16.939</v>
      </c>
      <c r="K12" s="1">
        <v>21.891999999999999</v>
      </c>
      <c r="U12" s="1">
        <v>41.628999999999998</v>
      </c>
      <c r="V12" s="1">
        <v>86.867999999999995</v>
      </c>
      <c r="W12" s="1">
        <v>63.654000000000003</v>
      </c>
    </row>
    <row r="13" spans="2:44" x14ac:dyDescent="0.3">
      <c r="B13" t="s">
        <v>28</v>
      </c>
      <c r="E13" s="1">
        <f>SUM(E10:E12)</f>
        <v>61.969000000000008</v>
      </c>
      <c r="G13" s="1">
        <f>SUM(G10:G12)</f>
        <v>69.533000000000001</v>
      </c>
      <c r="I13" s="1">
        <f>SUM(I10:I12)</f>
        <v>92.145999999999987</v>
      </c>
      <c r="K13" s="1">
        <f>SUM(K10:K12)</f>
        <v>120.43199999999999</v>
      </c>
      <c r="U13" s="1">
        <f>SUM(U10:U12)</f>
        <v>200.21799999999999</v>
      </c>
      <c r="V13" s="1">
        <f>SUM(V10:V12)</f>
        <v>347.59700000000004</v>
      </c>
      <c r="W13" s="1">
        <f>SUM(W10:W12)</f>
        <v>351.625</v>
      </c>
    </row>
    <row r="14" spans="2:44" x14ac:dyDescent="0.3">
      <c r="B14" t="s">
        <v>29</v>
      </c>
      <c r="E14" s="1">
        <f>E9-E13</f>
        <v>-24.454000000000008</v>
      </c>
      <c r="G14" s="1">
        <f>G9-G13</f>
        <v>-26.027999999999999</v>
      </c>
      <c r="I14" s="1">
        <f>I9-I13</f>
        <v>-32.54099999999999</v>
      </c>
      <c r="K14" s="1">
        <f>K9-K13</f>
        <v>-42.87299999999999</v>
      </c>
      <c r="U14" s="1">
        <f>U9-U13</f>
        <v>-128.36699999999999</v>
      </c>
      <c r="V14" s="1">
        <f>V9-V13</f>
        <v>-213.88400000000001</v>
      </c>
      <c r="W14" s="1">
        <f>W9-W13</f>
        <v>-128.95699999999999</v>
      </c>
    </row>
    <row r="15" spans="2:44" x14ac:dyDescent="0.3">
      <c r="B15" t="s">
        <v>30</v>
      </c>
      <c r="E15" s="1">
        <v>9.7000000000000003E-2</v>
      </c>
      <c r="G15" s="1">
        <v>5.3999999999999999E-2</v>
      </c>
      <c r="I15" s="1">
        <v>0.127</v>
      </c>
      <c r="K15" s="1">
        <v>0.52600000000000002</v>
      </c>
      <c r="U15" s="1">
        <v>3.6259999999999999</v>
      </c>
      <c r="V15" s="1">
        <v>1.07</v>
      </c>
      <c r="W15" s="1">
        <v>0.73599999999999999</v>
      </c>
    </row>
    <row r="16" spans="2:44" x14ac:dyDescent="0.3">
      <c r="B16" t="s">
        <v>31</v>
      </c>
      <c r="E16" s="1">
        <v>-4.0049999999999999</v>
      </c>
      <c r="G16" s="1">
        <v>-1.052</v>
      </c>
      <c r="I16" s="1">
        <v>-10.209</v>
      </c>
      <c r="K16" s="1">
        <v>18.448</v>
      </c>
      <c r="U16" s="1">
        <v>-4.8</v>
      </c>
      <c r="V16" s="1">
        <v>23.452000000000002</v>
      </c>
      <c r="W16" s="1">
        <v>-30.85</v>
      </c>
    </row>
    <row r="17" spans="2:23" x14ac:dyDescent="0.3">
      <c r="B17" t="s">
        <v>32</v>
      </c>
      <c r="E17" s="1">
        <f>E14+E15+E16</f>
        <v>-28.362000000000005</v>
      </c>
      <c r="G17" s="1">
        <f>G14+G15+G16</f>
        <v>-27.026</v>
      </c>
      <c r="I17" s="1">
        <f>I14+I15+I16</f>
        <v>-42.62299999999999</v>
      </c>
      <c r="K17" s="1">
        <f>K14+K15+K16</f>
        <v>-23.898999999999987</v>
      </c>
      <c r="U17" s="1">
        <f>U14+U15+U16</f>
        <v>-129.541</v>
      </c>
      <c r="V17" s="1">
        <f>V14+V15+V16</f>
        <v>-189.36200000000002</v>
      </c>
      <c r="W17" s="1">
        <f>W14+W15+W16</f>
        <v>-159.071</v>
      </c>
    </row>
    <row r="18" spans="2:23" x14ac:dyDescent="0.3">
      <c r="B18" t="s">
        <v>33</v>
      </c>
      <c r="E18" s="1">
        <v>0.246</v>
      </c>
      <c r="G18" s="1">
        <v>1.256</v>
      </c>
      <c r="I18" s="1">
        <v>-0.875</v>
      </c>
      <c r="K18" s="1">
        <f>2.511+0.203</f>
        <v>2.714</v>
      </c>
      <c r="U18" s="1">
        <v>1.2</v>
      </c>
      <c r="V18" s="1">
        <v>2.8319999999999999</v>
      </c>
      <c r="W18" s="1">
        <v>-1.5109999999999999</v>
      </c>
    </row>
    <row r="19" spans="2:23" x14ac:dyDescent="0.3">
      <c r="B19" t="s">
        <v>34</v>
      </c>
      <c r="E19" s="1">
        <f>E17-E18</f>
        <v>-28.608000000000004</v>
      </c>
      <c r="G19" s="1">
        <f>G17-G18</f>
        <v>-28.282</v>
      </c>
      <c r="I19" s="1">
        <f>I17-I18</f>
        <v>-41.74799999999999</v>
      </c>
      <c r="K19" s="1">
        <f>K17-K18</f>
        <v>-26.612999999999985</v>
      </c>
      <c r="U19" s="1">
        <f>U17-U18</f>
        <v>-130.74099999999999</v>
      </c>
      <c r="V19" s="1">
        <f>V17-V18</f>
        <v>-192.19400000000002</v>
      </c>
      <c r="W19" s="1">
        <f>W17-W18</f>
        <v>-157.56</v>
      </c>
    </row>
    <row r="20" spans="2:23" x14ac:dyDescent="0.3">
      <c r="B20" t="s">
        <v>1</v>
      </c>
      <c r="E20" s="1">
        <v>50.305999999999997</v>
      </c>
      <c r="G20" s="1">
        <v>52.744</v>
      </c>
      <c r="I20" s="1">
        <v>67.018000000000001</v>
      </c>
      <c r="K20" s="1">
        <v>146.643</v>
      </c>
      <c r="U20" s="1">
        <v>47.308</v>
      </c>
      <c r="V20" s="1">
        <v>50.343000000000004</v>
      </c>
      <c r="W20" s="1">
        <v>79.754999999999995</v>
      </c>
    </row>
    <row r="21" spans="2:23" x14ac:dyDescent="0.3">
      <c r="B21" t="s">
        <v>35</v>
      </c>
      <c r="E21" s="2">
        <f>E19/E20</f>
        <v>-0.56867968035622007</v>
      </c>
      <c r="G21" s="2">
        <f>G19/G20</f>
        <v>-0.53621264978006977</v>
      </c>
      <c r="I21" s="2">
        <f>I19/I20</f>
        <v>-0.62293712137037793</v>
      </c>
      <c r="K21" s="2">
        <f>K19/K20</f>
        <v>-0.18148155725128362</v>
      </c>
      <c r="U21" s="2">
        <f>U19/U20</f>
        <v>-2.7636129195907664</v>
      </c>
      <c r="V21" s="2">
        <f>V19/V20</f>
        <v>-3.8176906421945453</v>
      </c>
      <c r="W21" s="2">
        <f>W19/W20</f>
        <v>-1.975550122249389</v>
      </c>
    </row>
    <row r="24" spans="2:23" x14ac:dyDescent="0.3">
      <c r="B24" t="s">
        <v>36</v>
      </c>
      <c r="I24" s="3">
        <f>(I5/E5)-1</f>
        <v>0.58474093755930912</v>
      </c>
      <c r="K24" s="3">
        <f>(K5/G5)-1</f>
        <v>0.75059082715802128</v>
      </c>
      <c r="V24" s="3">
        <f>(V5/U5)-1</f>
        <v>0.87346571952675855</v>
      </c>
      <c r="W24" s="3">
        <f>(W5/V5)-1</f>
        <v>0.66026837346230671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Ng</dc:creator>
  <cp:lastModifiedBy>Steve Ng</cp:lastModifiedBy>
  <dcterms:created xsi:type="dcterms:W3CDTF">2022-07-29T13:23:06Z</dcterms:created>
  <dcterms:modified xsi:type="dcterms:W3CDTF">2022-07-29T13:56:17Z</dcterms:modified>
</cp:coreProperties>
</file>