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20f2ad373083d/Documents/Investments/Stocks/"/>
    </mc:Choice>
  </mc:AlternateContent>
  <xr:revisionPtr revIDLastSave="247" documentId="8_{D4C3A0EE-57B0-4646-8108-AD0111C3A5F6}" xr6:coauthVersionLast="47" xr6:coauthVersionMax="47" xr10:uidLastSave="{C973BDE6-A844-4098-A63E-535E7470512E}"/>
  <bookViews>
    <workbookView xWindow="-108" yWindow="-108" windowWidth="23256" windowHeight="12576" activeTab="1" xr2:uid="{517FBF87-929A-41EA-943C-59B7F93708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" l="1"/>
  <c r="J31" i="2"/>
  <c r="I31" i="2"/>
  <c r="H31" i="2"/>
  <c r="G31" i="2"/>
  <c r="F31" i="2"/>
  <c r="E31" i="2"/>
  <c r="D31" i="2"/>
  <c r="C31" i="2"/>
  <c r="K30" i="2" l="1"/>
  <c r="J30" i="2"/>
  <c r="I30" i="2"/>
  <c r="H30" i="2"/>
  <c r="G30" i="2"/>
  <c r="F30" i="2"/>
  <c r="E30" i="2"/>
  <c r="D30" i="2"/>
  <c r="C30" i="2"/>
  <c r="C20" i="2"/>
  <c r="C15" i="2"/>
  <c r="C10" i="2"/>
  <c r="C6" i="2"/>
  <c r="J29" i="2"/>
  <c r="J20" i="2"/>
  <c r="J15" i="2"/>
  <c r="J10" i="2"/>
  <c r="J6" i="2"/>
  <c r="F20" i="2"/>
  <c r="F15" i="2"/>
  <c r="F10" i="2"/>
  <c r="F6" i="2"/>
  <c r="D20" i="2"/>
  <c r="D15" i="2"/>
  <c r="D10" i="2"/>
  <c r="D6" i="2"/>
  <c r="H20" i="2"/>
  <c r="H15" i="2"/>
  <c r="H10" i="2"/>
  <c r="H6" i="2"/>
  <c r="H29" i="2" s="1"/>
  <c r="E20" i="2"/>
  <c r="E15" i="2"/>
  <c r="E10" i="2"/>
  <c r="E6" i="2"/>
  <c r="I20" i="2"/>
  <c r="I15" i="2"/>
  <c r="I10" i="2"/>
  <c r="I6" i="2"/>
  <c r="I29" i="2" s="1"/>
  <c r="K20" i="2"/>
  <c r="K15" i="2"/>
  <c r="K10" i="2"/>
  <c r="K6" i="2"/>
  <c r="K29" i="2" s="1"/>
  <c r="G20" i="2"/>
  <c r="G15" i="2"/>
  <c r="G10" i="2"/>
  <c r="G6" i="2"/>
  <c r="G11" i="2" s="1"/>
  <c r="G16" i="2" s="1"/>
  <c r="G21" i="2" s="1"/>
  <c r="G23" i="2" s="1"/>
  <c r="G24" i="2" s="1"/>
  <c r="N5" i="1"/>
  <c r="N7" i="1"/>
  <c r="N3" i="1"/>
  <c r="C11" i="2" l="1"/>
  <c r="C16" i="2" s="1"/>
  <c r="C21" i="2" s="1"/>
  <c r="C23" i="2" s="1"/>
  <c r="C24" i="2" s="1"/>
  <c r="J11" i="2"/>
  <c r="J16" i="2" s="1"/>
  <c r="J21" i="2" s="1"/>
  <c r="J23" i="2" s="1"/>
  <c r="J24" i="2" s="1"/>
  <c r="G29" i="2"/>
  <c r="F11" i="2"/>
  <c r="F16" i="2" s="1"/>
  <c r="F21" i="2" s="1"/>
  <c r="F23" i="2" s="1"/>
  <c r="F24" i="2" s="1"/>
  <c r="D11" i="2"/>
  <c r="D16" i="2" s="1"/>
  <c r="D21" i="2" s="1"/>
  <c r="D23" i="2" s="1"/>
  <c r="D24" i="2" s="1"/>
  <c r="H11" i="2"/>
  <c r="H16" i="2" s="1"/>
  <c r="H21" i="2" s="1"/>
  <c r="H23" i="2" s="1"/>
  <c r="H24" i="2" s="1"/>
  <c r="E11" i="2"/>
  <c r="E16" i="2" s="1"/>
  <c r="E21" i="2" s="1"/>
  <c r="E23" i="2" s="1"/>
  <c r="E24" i="2" s="1"/>
  <c r="I11" i="2"/>
  <c r="I16" i="2" s="1"/>
  <c r="I21" i="2" s="1"/>
  <c r="I23" i="2" s="1"/>
  <c r="I24" i="2" s="1"/>
  <c r="K11" i="2"/>
  <c r="K16" i="2" s="1"/>
  <c r="K21" i="2" s="1"/>
  <c r="K23" i="2" l="1"/>
  <c r="K24" i="2" s="1"/>
</calcChain>
</file>

<file path=xl/sharedStrings.xml><?xml version="1.0" encoding="utf-8"?>
<sst xmlns="http://schemas.openxmlformats.org/spreadsheetml/2006/main" count="45" uniqueCount="44">
  <si>
    <t>Price</t>
  </si>
  <si>
    <t>Share</t>
  </si>
  <si>
    <t>MC</t>
  </si>
  <si>
    <t>Cash</t>
  </si>
  <si>
    <t>Debt</t>
  </si>
  <si>
    <t>EV</t>
  </si>
  <si>
    <t>Revenue</t>
  </si>
  <si>
    <t>Q120</t>
  </si>
  <si>
    <t>Q220</t>
  </si>
  <si>
    <t>Q320</t>
  </si>
  <si>
    <t>Q420</t>
  </si>
  <si>
    <t>Q121</t>
  </si>
  <si>
    <t>Q222</t>
  </si>
  <si>
    <t>Q221</t>
  </si>
  <si>
    <t>Q321</t>
  </si>
  <si>
    <t>Q421</t>
  </si>
  <si>
    <t>Q122</t>
  </si>
  <si>
    <t>Q322</t>
  </si>
  <si>
    <t>Q422</t>
  </si>
  <si>
    <t>Cloud services</t>
  </si>
  <si>
    <t>License</t>
  </si>
  <si>
    <t>M&amp;S</t>
  </si>
  <si>
    <t>Cloud cost</t>
  </si>
  <si>
    <t>License cost</t>
  </si>
  <si>
    <t>M&amp;S cost</t>
  </si>
  <si>
    <t>COGS</t>
  </si>
  <si>
    <t>Gross Profit</t>
  </si>
  <si>
    <t>R&amp;D</t>
  </si>
  <si>
    <t>S&amp;M</t>
  </si>
  <si>
    <t>G&amp;A</t>
  </si>
  <si>
    <t>Opex</t>
  </si>
  <si>
    <t>Operating profit</t>
  </si>
  <si>
    <t>Int inc</t>
  </si>
  <si>
    <t>Int expense</t>
  </si>
  <si>
    <t>Other inc</t>
  </si>
  <si>
    <t>Total inc</t>
  </si>
  <si>
    <t>Pretax inc</t>
  </si>
  <si>
    <t>Tax</t>
  </si>
  <si>
    <t>Net Income</t>
  </si>
  <si>
    <t>EPS</t>
  </si>
  <si>
    <t>Shares</t>
  </si>
  <si>
    <t>Revenue yoy</t>
  </si>
  <si>
    <t>Gross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</si>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</sst>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22860</xdr:rowOff>
    </xdr:from>
    <xdr:to>
      <xdr:col>11</xdr:col>
      <xdr:colOff>15240</xdr:colOff>
      <xdr:row>30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708473-A227-4B6D-8905-C6B465557E23}"/>
            </a:ext>
          </a:extLst>
        </xdr:cNvPr>
        <xdr:cNvCxnSpPr/>
      </xdr:nvCxnSpPr>
      <xdr:spPr>
        <a:xfrm>
          <a:off x="6972300" y="22860"/>
          <a:ext cx="0" cy="560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F696-82D7-491B-B5B8-F0B880395D6C}">
  <dimension ref="M2:R7"/>
  <sheetViews>
    <sheetView workbookViewId="0">
      <selection activeCell="N7" sqref="N7"/>
    </sheetView>
  </sheetViews>
  <sheetFormatPr defaultRowHeight="14.4" x14ac:dyDescent="0.3"/>
  <sheetData>
    <row r="2" spans="13:18" x14ac:dyDescent="0.3">
      <c r="M2" t="s">
        <v>0</v>
      </c>
      <c r="N2" s="1">
        <v>103.5</v>
      </c>
      <c r="R2" s="4"/>
    </row>
    <row r="3" spans="13:18" x14ac:dyDescent="0.3">
      <c r="M3" t="s">
        <v>1</v>
      </c>
      <c r="N3">
        <f>N4/N2</f>
        <v>161.53623188405797</v>
      </c>
    </row>
    <row r="4" spans="13:18" x14ac:dyDescent="0.3">
      <c r="M4" t="s">
        <v>2</v>
      </c>
      <c r="N4" s="2">
        <v>16719</v>
      </c>
    </row>
    <row r="5" spans="13:18" x14ac:dyDescent="0.3">
      <c r="M5" t="s">
        <v>3</v>
      </c>
      <c r="N5" s="3">
        <f>814.01+633.888+382.933</f>
        <v>1830.8310000000001</v>
      </c>
    </row>
    <row r="6" spans="13:18" x14ac:dyDescent="0.3">
      <c r="M6" t="s">
        <v>4</v>
      </c>
      <c r="N6" s="2">
        <v>0</v>
      </c>
    </row>
    <row r="7" spans="13:18" x14ac:dyDescent="0.3">
      <c r="M7" t="s">
        <v>5</v>
      </c>
      <c r="N7" s="5">
        <f>N4-N5+N6</f>
        <v>14888.169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0AB2-389B-45B9-BA31-097FA838CE84}">
  <dimension ref="B2:BD32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2" sqref="C32"/>
    </sheetView>
  </sheetViews>
  <sheetFormatPr defaultRowHeight="14.4" x14ac:dyDescent="0.3"/>
  <cols>
    <col min="2" max="2" width="12.5546875" bestFit="1" customWidth="1"/>
  </cols>
  <sheetData>
    <row r="2" spans="2:56" x14ac:dyDescent="0.3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14</v>
      </c>
      <c r="J2" t="s">
        <v>15</v>
      </c>
      <c r="K2" t="s">
        <v>16</v>
      </c>
      <c r="L2" t="s">
        <v>12</v>
      </c>
      <c r="M2" t="s">
        <v>17</v>
      </c>
      <c r="N2" t="s">
        <v>18</v>
      </c>
      <c r="AC2">
        <v>2020</v>
      </c>
      <c r="AD2">
        <v>2021</v>
      </c>
      <c r="AE2">
        <v>2022</v>
      </c>
      <c r="AF2">
        <v>2023</v>
      </c>
      <c r="AG2">
        <v>2024</v>
      </c>
      <c r="AH2">
        <v>2025</v>
      </c>
      <c r="AI2">
        <v>2026</v>
      </c>
      <c r="AJ2">
        <v>2027</v>
      </c>
      <c r="AK2">
        <v>2028</v>
      </c>
      <c r="AL2">
        <v>2029</v>
      </c>
      <c r="AM2">
        <v>2030</v>
      </c>
      <c r="AN2">
        <v>2031</v>
      </c>
      <c r="AO2">
        <v>2032</v>
      </c>
      <c r="AP2">
        <v>2033</v>
      </c>
      <c r="AQ2">
        <v>2034</v>
      </c>
      <c r="AR2">
        <v>2035</v>
      </c>
      <c r="AS2">
        <v>2036</v>
      </c>
      <c r="AT2">
        <v>2037</v>
      </c>
      <c r="AU2">
        <v>2038</v>
      </c>
      <c r="AV2">
        <v>2039</v>
      </c>
      <c r="AW2">
        <v>2040</v>
      </c>
      <c r="AX2">
        <v>2041</v>
      </c>
      <c r="AY2">
        <v>2042</v>
      </c>
      <c r="AZ2">
        <v>2043</v>
      </c>
      <c r="BA2">
        <v>2044</v>
      </c>
      <c r="BB2">
        <v>2045</v>
      </c>
      <c r="BC2">
        <v>2046</v>
      </c>
      <c r="BD2">
        <v>2047</v>
      </c>
    </row>
    <row r="3" spans="2:56" x14ac:dyDescent="0.3">
      <c r="B3" t="s">
        <v>19</v>
      </c>
      <c r="C3" s="5">
        <v>148.38499999999999</v>
      </c>
      <c r="D3" s="5">
        <v>125.87</v>
      </c>
      <c r="E3" s="5">
        <v>144.714</v>
      </c>
      <c r="F3" s="5">
        <v>171.39599999999999</v>
      </c>
      <c r="G3" s="5">
        <v>193.958</v>
      </c>
      <c r="H3" s="5">
        <v>217.422</v>
      </c>
      <c r="I3" s="5">
        <v>243.042</v>
      </c>
      <c r="J3" s="5">
        <v>289.363</v>
      </c>
      <c r="K3" s="5">
        <v>322.92899999999997</v>
      </c>
    </row>
    <row r="4" spans="2:56" x14ac:dyDescent="0.3">
      <c r="B4" t="s">
        <v>20</v>
      </c>
      <c r="C4" s="5">
        <v>112.152</v>
      </c>
      <c r="D4" s="5">
        <v>176.81399999999999</v>
      </c>
      <c r="E4" s="5">
        <v>240.22499999999999</v>
      </c>
      <c r="F4" s="5">
        <v>405.95400000000001</v>
      </c>
      <c r="G4" s="5">
        <v>143.28100000000001</v>
      </c>
      <c r="H4" s="5">
        <v>219.6</v>
      </c>
      <c r="I4" s="5">
        <v>249.02099999999999</v>
      </c>
      <c r="J4" s="5">
        <v>444.57900000000001</v>
      </c>
      <c r="K4" s="5">
        <v>185.81100000000001</v>
      </c>
    </row>
    <row r="5" spans="2:56" x14ac:dyDescent="0.3">
      <c r="B5" t="s">
        <v>21</v>
      </c>
      <c r="C5" s="5">
        <v>173.54</v>
      </c>
      <c r="D5" s="5">
        <v>188.97399999999999</v>
      </c>
      <c r="E5" s="5">
        <v>173.63300000000001</v>
      </c>
      <c r="F5" s="5">
        <v>167.72800000000001</v>
      </c>
      <c r="G5" s="5">
        <v>164.81200000000001</v>
      </c>
      <c r="H5" s="5">
        <v>168.721</v>
      </c>
      <c r="I5" s="5">
        <v>172.68799999999999</v>
      </c>
      <c r="J5" s="5">
        <v>167.17699999999999</v>
      </c>
      <c r="K5" s="5">
        <v>165.34100000000001</v>
      </c>
    </row>
    <row r="6" spans="2:56" s="8" customFormat="1" x14ac:dyDescent="0.3">
      <c r="B6" s="8" t="s">
        <v>6</v>
      </c>
      <c r="C6" s="9">
        <f>SUM(C3:C5)</f>
        <v>434.077</v>
      </c>
      <c r="D6" s="9">
        <f>SUM(D3:D5)</f>
        <v>491.65799999999996</v>
      </c>
      <c r="E6" s="9">
        <f>SUM(E3:E5)</f>
        <v>558.572</v>
      </c>
      <c r="F6" s="9">
        <f>SUM(F3:F5)</f>
        <v>745.07799999999997</v>
      </c>
      <c r="G6" s="9">
        <f>SUM(G3:G5)</f>
        <v>502.05100000000004</v>
      </c>
      <c r="H6" s="9">
        <f>SUM(H3:H5)</f>
        <v>605.74299999999994</v>
      </c>
      <c r="I6" s="9">
        <f>SUM(I3:I5)</f>
        <v>664.75099999999998</v>
      </c>
      <c r="J6" s="9">
        <f>SUM(J3:J5)</f>
        <v>901.11900000000003</v>
      </c>
      <c r="K6" s="9">
        <f>SUM(K3:K5)</f>
        <v>674.08100000000002</v>
      </c>
    </row>
    <row r="7" spans="2:56" x14ac:dyDescent="0.3">
      <c r="B7" t="s">
        <v>22</v>
      </c>
      <c r="C7" s="5">
        <v>53.49</v>
      </c>
      <c r="D7" s="5">
        <v>59.728000000000002</v>
      </c>
      <c r="E7" s="5">
        <v>63.353999999999999</v>
      </c>
      <c r="F7" s="5">
        <v>75.718000000000004</v>
      </c>
      <c r="G7" s="5">
        <v>88.084999999999994</v>
      </c>
      <c r="H7" s="5">
        <v>98.016000000000005</v>
      </c>
      <c r="I7" s="5">
        <v>100.21</v>
      </c>
      <c r="J7" s="5">
        <v>111.96299999999999</v>
      </c>
      <c r="K7" s="5">
        <v>119.521</v>
      </c>
    </row>
    <row r="8" spans="2:56" x14ac:dyDescent="0.3">
      <c r="B8" t="s">
        <v>23</v>
      </c>
      <c r="C8" s="5">
        <v>6.0659999999999998</v>
      </c>
      <c r="D8" s="5">
        <v>5.4740000000000002</v>
      </c>
      <c r="E8" s="5">
        <v>5.0090000000000003</v>
      </c>
      <c r="F8" s="5">
        <v>4.3150000000000004</v>
      </c>
      <c r="G8" s="5">
        <v>4.29</v>
      </c>
      <c r="H8" s="5">
        <v>2.4590000000000001</v>
      </c>
      <c r="I8" s="5">
        <v>1.2290000000000001</v>
      </c>
      <c r="J8" s="5">
        <v>1.2370000000000001</v>
      </c>
      <c r="K8" s="5">
        <v>1.4630000000000001</v>
      </c>
    </row>
    <row r="9" spans="2:56" x14ac:dyDescent="0.3">
      <c r="B9" t="s">
        <v>24</v>
      </c>
      <c r="C9" s="5">
        <v>69.061000000000007</v>
      </c>
      <c r="D9" s="5">
        <v>66.849999999999994</v>
      </c>
      <c r="E9" s="5">
        <v>68.417000000000002</v>
      </c>
      <c r="F9" s="5">
        <v>69.863</v>
      </c>
      <c r="G9" s="5">
        <v>79.531000000000006</v>
      </c>
      <c r="H9" s="5">
        <v>82.932000000000002</v>
      </c>
      <c r="I9" s="5">
        <v>86.850999999999999</v>
      </c>
      <c r="J9" s="5">
        <v>77.165999999999997</v>
      </c>
      <c r="K9" s="5">
        <v>81.171999999999997</v>
      </c>
    </row>
    <row r="10" spans="2:56" x14ac:dyDescent="0.3">
      <c r="B10" t="s">
        <v>25</v>
      </c>
      <c r="C10" s="5">
        <f>SUM(C7:C9)</f>
        <v>128.61700000000002</v>
      </c>
      <c r="D10" s="5">
        <f>SUM(D7:D9)</f>
        <v>132.05199999999999</v>
      </c>
      <c r="E10" s="5">
        <f>SUM(E7:E9)</f>
        <v>136.78</v>
      </c>
      <c r="F10" s="5">
        <f>SUM(F7:F9)</f>
        <v>149.89600000000002</v>
      </c>
      <c r="G10" s="5">
        <f>SUM(G7:G9)</f>
        <v>171.90600000000001</v>
      </c>
      <c r="H10" s="5">
        <f>SUM(H7:H9)</f>
        <v>183.40700000000001</v>
      </c>
      <c r="I10" s="5">
        <f>SUM(I7:I9)</f>
        <v>188.29</v>
      </c>
      <c r="J10" s="5">
        <f>SUM(J7:J9)</f>
        <v>190.36599999999999</v>
      </c>
      <c r="K10" s="5">
        <f>SUM(K7:K9)</f>
        <v>202.15600000000001</v>
      </c>
    </row>
    <row r="11" spans="2:56" x14ac:dyDescent="0.3">
      <c r="B11" t="s">
        <v>26</v>
      </c>
      <c r="C11" s="5">
        <f>C6-C10</f>
        <v>305.45999999999998</v>
      </c>
      <c r="D11" s="5">
        <f>D6-D10</f>
        <v>359.60599999999999</v>
      </c>
      <c r="E11" s="5">
        <f>E6-E10</f>
        <v>421.79200000000003</v>
      </c>
      <c r="F11" s="5">
        <f>F6-F10</f>
        <v>595.18200000000002</v>
      </c>
      <c r="G11" s="5">
        <f>G6-G10</f>
        <v>330.14500000000004</v>
      </c>
      <c r="H11" s="5">
        <f>H6-H10</f>
        <v>422.3359999999999</v>
      </c>
      <c r="I11" s="5">
        <f>I6-I10</f>
        <v>476.46100000000001</v>
      </c>
      <c r="J11" s="5">
        <f>J6-J10</f>
        <v>710.75300000000004</v>
      </c>
      <c r="K11" s="5">
        <f>K6-K10</f>
        <v>471.92500000000001</v>
      </c>
    </row>
    <row r="12" spans="2:56" x14ac:dyDescent="0.3">
      <c r="B12" t="s">
        <v>27</v>
      </c>
      <c r="C12" s="5">
        <v>192.124</v>
      </c>
      <c r="D12" s="5">
        <v>197.297</v>
      </c>
      <c r="E12" s="5">
        <v>190.22200000000001</v>
      </c>
      <c r="F12" s="5">
        <v>211.38300000000001</v>
      </c>
      <c r="G12" s="5">
        <v>247.19800000000001</v>
      </c>
      <c r="H12" s="5">
        <v>259.709</v>
      </c>
      <c r="I12" s="5">
        <v>265.14499999999998</v>
      </c>
      <c r="J12" s="5">
        <v>257.52199999999999</v>
      </c>
      <c r="K12" s="5">
        <v>255.691</v>
      </c>
    </row>
    <row r="13" spans="2:56" x14ac:dyDescent="0.3">
      <c r="B13" t="s">
        <v>28</v>
      </c>
      <c r="C13" s="5">
        <v>319.22399999999999</v>
      </c>
      <c r="D13" s="5">
        <v>323.68700000000001</v>
      </c>
      <c r="E13" s="5">
        <v>323.14600000000002</v>
      </c>
      <c r="F13" s="5">
        <v>369.99900000000002</v>
      </c>
      <c r="G13" s="5">
        <v>356.108</v>
      </c>
      <c r="H13" s="5">
        <v>382.12900000000002</v>
      </c>
      <c r="I13" s="5">
        <v>386.93200000000002</v>
      </c>
      <c r="J13" s="5">
        <v>409.43099999999998</v>
      </c>
      <c r="K13" s="5">
        <v>395.21300000000002</v>
      </c>
    </row>
    <row r="14" spans="2:56" x14ac:dyDescent="0.3">
      <c r="B14" t="s">
        <v>29</v>
      </c>
      <c r="C14" s="5">
        <v>82.724000000000004</v>
      </c>
      <c r="D14" s="5">
        <v>78.081000000000003</v>
      </c>
      <c r="E14" s="5">
        <v>73.941000000000003</v>
      </c>
      <c r="F14" s="5">
        <v>100.398</v>
      </c>
      <c r="G14" s="5">
        <v>162.18600000000001</v>
      </c>
      <c r="H14" s="5">
        <v>124.928</v>
      </c>
      <c r="I14" s="5">
        <v>112.75</v>
      </c>
      <c r="J14" s="5">
        <v>122.486</v>
      </c>
      <c r="K14" s="5">
        <v>112.708</v>
      </c>
    </row>
    <row r="15" spans="2:56" x14ac:dyDescent="0.3">
      <c r="B15" t="s">
        <v>30</v>
      </c>
      <c r="C15" s="5">
        <f>SUM(C12:C14)</f>
        <v>594.072</v>
      </c>
      <c r="D15" s="5">
        <f>SUM(D12:D14)</f>
        <v>599.06500000000005</v>
      </c>
      <c r="E15" s="5">
        <f>SUM(E12:E14)</f>
        <v>587.30900000000008</v>
      </c>
      <c r="F15" s="5">
        <f>SUM(F12:F14)</f>
        <v>681.78000000000009</v>
      </c>
      <c r="G15" s="5">
        <f>SUM(G12:G14)</f>
        <v>765.49200000000008</v>
      </c>
      <c r="H15" s="5">
        <f>SUM(H12:H14)</f>
        <v>766.76599999999996</v>
      </c>
      <c r="I15" s="5">
        <f>SUM(I12:I14)</f>
        <v>764.827</v>
      </c>
      <c r="J15" s="5">
        <f>SUM(J12:J14)</f>
        <v>789.43899999999996</v>
      </c>
      <c r="K15" s="5">
        <f>SUM(K12:K14)</f>
        <v>763.61199999999997</v>
      </c>
    </row>
    <row r="16" spans="2:56" x14ac:dyDescent="0.3">
      <c r="B16" t="s">
        <v>31</v>
      </c>
      <c r="C16" s="5">
        <f>C11-C15</f>
        <v>-288.61200000000002</v>
      </c>
      <c r="D16" s="5">
        <f>D11-D15</f>
        <v>-239.45900000000006</v>
      </c>
      <c r="E16" s="5">
        <f>E11-E15</f>
        <v>-165.51700000000005</v>
      </c>
      <c r="F16" s="5">
        <f>F11-F15</f>
        <v>-86.59800000000007</v>
      </c>
      <c r="G16" s="5">
        <f>G11-G15</f>
        <v>-435.34700000000004</v>
      </c>
      <c r="H16" s="5">
        <f>H11-H15</f>
        <v>-344.43000000000006</v>
      </c>
      <c r="I16" s="5">
        <f>I11-I15</f>
        <v>-288.36599999999999</v>
      </c>
      <c r="J16" s="5">
        <f>J11-J15</f>
        <v>-78.685999999999922</v>
      </c>
      <c r="K16" s="5">
        <f>K11-K15</f>
        <v>-291.68699999999995</v>
      </c>
    </row>
    <row r="17" spans="2:11" x14ac:dyDescent="0.3">
      <c r="B17" t="s">
        <v>32</v>
      </c>
      <c r="C17" s="5">
        <v>6.4749999999999996</v>
      </c>
      <c r="D17" s="5">
        <v>3.581</v>
      </c>
      <c r="E17" s="5">
        <v>2.3820000000000001</v>
      </c>
      <c r="F17" s="5">
        <v>1.4119999999999999</v>
      </c>
      <c r="G17" s="5">
        <v>0.379</v>
      </c>
      <c r="H17" s="5">
        <v>0.50700000000000001</v>
      </c>
      <c r="I17" s="5">
        <v>0.88800000000000001</v>
      </c>
      <c r="J17" s="5">
        <v>0.80900000000000005</v>
      </c>
      <c r="K17" s="5">
        <v>1.3720000000000001</v>
      </c>
    </row>
    <row r="18" spans="2:11" x14ac:dyDescent="0.3">
      <c r="B18" t="s">
        <v>33</v>
      </c>
      <c r="C18" s="5">
        <v>-24.437000000000001</v>
      </c>
      <c r="D18" s="5">
        <v>-30.148</v>
      </c>
      <c r="E18" s="5">
        <v>-33.972000000000001</v>
      </c>
      <c r="F18" s="5">
        <v>-34.518999999999998</v>
      </c>
      <c r="G18" s="5">
        <v>-33.590000000000003</v>
      </c>
      <c r="H18" s="5">
        <v>-39.012999999999998</v>
      </c>
      <c r="I18" s="5">
        <v>-50.722999999999999</v>
      </c>
      <c r="J18" s="5">
        <v>-51.271999999999998</v>
      </c>
      <c r="K18" s="5">
        <v>-10.663</v>
      </c>
    </row>
    <row r="19" spans="2:11" x14ac:dyDescent="0.3">
      <c r="B19" t="s">
        <v>34</v>
      </c>
      <c r="C19" s="5">
        <v>-0.67400000000000004</v>
      </c>
      <c r="D19" s="5">
        <v>5.9169999999999998</v>
      </c>
      <c r="E19" s="5">
        <v>-0.71</v>
      </c>
      <c r="F19" s="5">
        <v>-16.169</v>
      </c>
      <c r="G19" s="5">
        <v>-1.2230000000000001</v>
      </c>
      <c r="H19" s="5">
        <v>1.1459999999999999</v>
      </c>
      <c r="I19" s="5">
        <v>0.41099999999999998</v>
      </c>
      <c r="J19" s="5">
        <v>-2.2730000000000001</v>
      </c>
      <c r="K19" s="5">
        <v>0.01</v>
      </c>
    </row>
    <row r="20" spans="2:11" x14ac:dyDescent="0.3">
      <c r="B20" t="s">
        <v>35</v>
      </c>
      <c r="C20" s="5">
        <f>C17+C18+C19</f>
        <v>-18.636000000000003</v>
      </c>
      <c r="D20" s="5">
        <f>D17+D18+D19</f>
        <v>-20.65</v>
      </c>
      <c r="E20" s="5">
        <f>E17+E18+E19</f>
        <v>-32.299999999999997</v>
      </c>
      <c r="F20" s="5">
        <f>F17+F18+F19</f>
        <v>-49.275999999999996</v>
      </c>
      <c r="G20" s="5">
        <f>G17+G18+G19</f>
        <v>-34.434000000000005</v>
      </c>
      <c r="H20" s="5">
        <f>H17+H18+H19</f>
        <v>-37.36</v>
      </c>
      <c r="I20" s="5">
        <f>I17+I18+I19</f>
        <v>-49.423999999999999</v>
      </c>
      <c r="J20" s="5">
        <f>J17+J18+J19</f>
        <v>-52.736000000000004</v>
      </c>
      <c r="K20" s="5">
        <f>K17+K18+K19</f>
        <v>-9.2810000000000006</v>
      </c>
    </row>
    <row r="21" spans="2:11" x14ac:dyDescent="0.3">
      <c r="B21" t="s">
        <v>36</v>
      </c>
      <c r="C21" s="5">
        <f>C16+C20</f>
        <v>-307.24800000000005</v>
      </c>
      <c r="D21" s="5">
        <f>D16+D20</f>
        <v>-260.10900000000004</v>
      </c>
      <c r="E21" s="5">
        <f>E16+E20</f>
        <v>-197.81700000000006</v>
      </c>
      <c r="F21" s="5">
        <f>F16+F20</f>
        <v>-135.87400000000008</v>
      </c>
      <c r="G21" s="5">
        <f>G16+G20</f>
        <v>-469.78100000000006</v>
      </c>
      <c r="H21" s="5">
        <f>H16+H20</f>
        <v>-381.79000000000008</v>
      </c>
      <c r="I21" s="5">
        <f>I16+I20</f>
        <v>-337.78999999999996</v>
      </c>
      <c r="J21" s="5">
        <f>J16+J20</f>
        <v>-131.42199999999991</v>
      </c>
      <c r="K21" s="5">
        <f>K16+K20</f>
        <v>-300.96799999999996</v>
      </c>
    </row>
    <row r="22" spans="2:11" x14ac:dyDescent="0.3">
      <c r="B22" t="s">
        <v>37</v>
      </c>
      <c r="C22" s="5">
        <v>-1.669</v>
      </c>
      <c r="D22" s="5">
        <v>1.2130000000000001</v>
      </c>
      <c r="E22" s="5">
        <v>3.714</v>
      </c>
      <c r="F22" s="5">
        <v>3.6739999999999999</v>
      </c>
      <c r="G22" s="5">
        <v>1.22</v>
      </c>
      <c r="H22" s="5">
        <v>2.161</v>
      </c>
      <c r="I22" s="5">
        <v>5.532</v>
      </c>
      <c r="J22" s="5">
        <v>9.4009999999999998</v>
      </c>
      <c r="K22" s="5">
        <v>3.3540000000000001</v>
      </c>
    </row>
    <row r="23" spans="2:11" x14ac:dyDescent="0.3">
      <c r="B23" t="s">
        <v>38</v>
      </c>
      <c r="C23" s="5">
        <f>C21-C22</f>
        <v>-305.57900000000006</v>
      </c>
      <c r="D23" s="5">
        <f>D21-D22</f>
        <v>-261.32200000000006</v>
      </c>
      <c r="E23" s="5">
        <f>E21-E22</f>
        <v>-201.53100000000006</v>
      </c>
      <c r="F23" s="5">
        <f>F21-F22</f>
        <v>-139.54800000000009</v>
      </c>
      <c r="G23" s="5">
        <f>G21-G22</f>
        <v>-471.00100000000009</v>
      </c>
      <c r="H23" s="5">
        <f>H21-H22</f>
        <v>-383.95100000000008</v>
      </c>
      <c r="I23" s="5">
        <f>I21-I22</f>
        <v>-343.32199999999995</v>
      </c>
      <c r="J23" s="5">
        <f>J21-J22</f>
        <v>-140.82299999999992</v>
      </c>
      <c r="K23" s="5">
        <f>K21-K22</f>
        <v>-304.32199999999995</v>
      </c>
    </row>
    <row r="24" spans="2:11" x14ac:dyDescent="0.3">
      <c r="B24" t="s">
        <v>39</v>
      </c>
      <c r="C24" s="6">
        <f>C23/C25</f>
        <v>-1.9397653839806015</v>
      </c>
      <c r="D24" s="6">
        <f>D23/D25</f>
        <v>-1.6440309024107911</v>
      </c>
      <c r="E24" s="6">
        <f>E23/E25</f>
        <v>-1.2555275207924499</v>
      </c>
      <c r="F24" s="6">
        <f>F23/F25</f>
        <v>-0.86135955409884701</v>
      </c>
      <c r="G24" s="6">
        <f>G23/G25</f>
        <v>-2.8865838486477213</v>
      </c>
      <c r="H24" s="6">
        <f>H23/H25</f>
        <v>-2.3409077052518632</v>
      </c>
      <c r="I24" s="6">
        <f>I23/I25</f>
        <v>-2.1430568906755219</v>
      </c>
      <c r="J24" s="6">
        <f>J23/J25</f>
        <v>-0.88447213551316706</v>
      </c>
      <c r="K24" s="6">
        <f>K23/K25</f>
        <v>-1.8979911312905777</v>
      </c>
    </row>
    <row r="25" spans="2:11" x14ac:dyDescent="0.3">
      <c r="B25" t="s">
        <v>40</v>
      </c>
      <c r="C25" s="5">
        <v>157.53399999999999</v>
      </c>
      <c r="D25" s="5">
        <v>158.952</v>
      </c>
      <c r="E25" s="5">
        <v>160.51499999999999</v>
      </c>
      <c r="F25" s="5">
        <v>162.00899999999999</v>
      </c>
      <c r="G25" s="5">
        <v>163.16900000000001</v>
      </c>
      <c r="H25" s="5">
        <v>164.018</v>
      </c>
      <c r="I25" s="5">
        <v>160.202</v>
      </c>
      <c r="J25" s="5">
        <v>159.21700000000001</v>
      </c>
      <c r="K25" s="5">
        <v>160.339</v>
      </c>
    </row>
    <row r="29" spans="2:11" x14ac:dyDescent="0.3">
      <c r="B29" t="s">
        <v>41</v>
      </c>
      <c r="G29" s="7">
        <f>(G6/C6)-1</f>
        <v>0.15659433694943536</v>
      </c>
      <c r="H29" s="7">
        <f>(H6/D6)-1</f>
        <v>0.23204137835649985</v>
      </c>
      <c r="I29" s="7">
        <f>(I6/E6)-1</f>
        <v>0.19009008686436113</v>
      </c>
      <c r="J29" s="7">
        <f>(J6/F6)-1</f>
        <v>0.20942907990841242</v>
      </c>
      <c r="K29" s="7">
        <f>(K6/G6)-1</f>
        <v>0.34265443152189712</v>
      </c>
    </row>
    <row r="30" spans="2:11" x14ac:dyDescent="0.3">
      <c r="B30" t="s">
        <v>42</v>
      </c>
      <c r="C30" s="7">
        <f>(C6/C11)-1</f>
        <v>0.4210600405945133</v>
      </c>
      <c r="D30" s="7">
        <f t="shared" ref="D30:K30" si="0">(D6/D11)-1</f>
        <v>0.36721300534473822</v>
      </c>
      <c r="E30" s="7">
        <f t="shared" si="0"/>
        <v>0.32428305894848641</v>
      </c>
      <c r="F30" s="7">
        <f t="shared" si="0"/>
        <v>0.25184901425110295</v>
      </c>
      <c r="G30" s="7">
        <f t="shared" si="0"/>
        <v>0.52069848097048266</v>
      </c>
      <c r="H30" s="7">
        <f t="shared" si="0"/>
        <v>0.43426797620851665</v>
      </c>
      <c r="I30" s="7">
        <f t="shared" si="0"/>
        <v>0.39518449568799952</v>
      </c>
      <c r="J30" s="7">
        <f t="shared" si="0"/>
        <v>0.26783706857375211</v>
      </c>
      <c r="K30" s="7">
        <f t="shared" si="0"/>
        <v>0.42836467659055999</v>
      </c>
    </row>
    <row r="31" spans="2:11" x14ac:dyDescent="0.3">
      <c r="B31" t="s">
        <v>43</v>
      </c>
      <c r="C31" s="7">
        <f>(C23/C6)</f>
        <v>-0.70397417969622911</v>
      </c>
      <c r="D31" s="7">
        <f t="shared" ref="D31:K31" si="1">(D23/D6)</f>
        <v>-0.53151174190189132</v>
      </c>
      <c r="E31" s="7">
        <f t="shared" si="1"/>
        <v>-0.36079681759916371</v>
      </c>
      <c r="F31" s="7">
        <f t="shared" si="1"/>
        <v>-0.18729314246293688</v>
      </c>
      <c r="G31" s="7">
        <f t="shared" si="1"/>
        <v>-0.93815369354906186</v>
      </c>
      <c r="H31" s="7">
        <f t="shared" si="1"/>
        <v>-0.63385131978413312</v>
      </c>
      <c r="I31" s="7">
        <f t="shared" si="1"/>
        <v>-0.51646706812024346</v>
      </c>
      <c r="J31" s="7">
        <f t="shared" si="1"/>
        <v>-0.15627569721646078</v>
      </c>
      <c r="K31" s="7">
        <f t="shared" si="1"/>
        <v>-0.45146206464801697</v>
      </c>
    </row>
    <row r="32" spans="2:11" x14ac:dyDescent="0.3">
      <c r="B32" t="s">
        <v>37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</dc:creator>
  <cp:lastModifiedBy>Steve Ng</cp:lastModifiedBy>
  <dcterms:created xsi:type="dcterms:W3CDTF">2022-07-30T12:15:00Z</dcterms:created>
  <dcterms:modified xsi:type="dcterms:W3CDTF">2022-07-30T14:56:17Z</dcterms:modified>
</cp:coreProperties>
</file>