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<sst xmlns="http://schemas.openxmlformats.org/spreadsheetml/2006/main" count="1" uniqueCount="1">
  <si>
    <t>yhat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</si>
</sst>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;(#,##0.00)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5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'Φύλλο1'!$B$1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'Φύλλο1'!$A$2:$A$314</c:f>
            </c:strRef>
          </c:cat>
          <c:val>
            <c:numRef>
              <c:f>'Φύλλο1'!$B$2:$B$314</c:f>
              <c:numCache/>
            </c:numRef>
          </c:val>
          <c:smooth val="1"/>
        </c:ser>
        <c:ser>
          <c:idx val="1"/>
          <c:order val="1"/>
          <c:tx>
            <c:strRef>
              <c:f>'Φύλλο1'!$C$1</c:f>
            </c:strRef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dPt>
            <c:idx val="103"/>
            <c:marker>
              <c:symbol val="none"/>
            </c:marker>
          </c:dPt>
          <c:cat>
            <c:strRef>
              <c:f>'Φύλλο1'!$A$2:$A$314</c:f>
            </c:strRef>
          </c:cat>
          <c:val>
            <c:numRef>
              <c:f>'Φύλλο1'!$C$2:$C$314</c:f>
              <c:numCache/>
            </c:numRef>
          </c:val>
          <c:smooth val="1"/>
        </c:ser>
        <c:axId val="1753008541"/>
        <c:axId val="1388545173"/>
      </c:lineChart>
      <c:catAx>
        <c:axId val="1753008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545173"/>
      </c:catAx>
      <c:valAx>
        <c:axId val="1388545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008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'Φύλλο1'!$C$285:$C$314</c:f>
              <c:numCache/>
            </c:numRef>
          </c:val>
          <c:smooth val="0"/>
        </c:ser>
        <c:axId val="1232489199"/>
        <c:axId val="138062689"/>
      </c:lineChart>
      <c:catAx>
        <c:axId val="123248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62689"/>
      </c:catAx>
      <c:valAx>
        <c:axId val="138062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489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0</xdr:row>
      <xdr:rowOff>0</xdr:rowOff>
    </xdr:from>
    <xdr:ext cx="5715000" cy="35337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666750</xdr:colOff>
      <xdr:row>298</xdr:row>
      <xdr:rowOff>133350</xdr:rowOff>
    </xdr:from>
    <xdr:ext cx="5715000" cy="3533775"/>
    <xdr:graphicFrame>
      <xdr:nvGraphicFramePr>
        <xdr:cNvPr id="2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75"/>
  </cols>
  <sheetData>
    <row r="1">
      <c r="A1" s="1" t="str">
        <f>IFERROR(__xludf.DUMMYFUNCTION("GOOGLEFINANCE(""TSLA"",""price"",DATE(2023,4,26),DATE(2024,4,26))"),"Date")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IFERROR(__xludf.DUMMYFUNCTION("""COMPUTED_VALUE"""),45042.66666666667)</f>
        <v>45042.66667</v>
      </c>
      <c r="B2" s="2">
        <f>IFERROR(__xludf.DUMMYFUNCTION("""COMPUTED_VALUE"""),153.75)</f>
        <v>153.75</v>
      </c>
      <c r="C2" s="4">
        <v>1.58751506912862E16</v>
      </c>
    </row>
    <row r="3">
      <c r="A3" s="1">
        <f>IFERROR(__xludf.DUMMYFUNCTION("""COMPUTED_VALUE"""),45043.66666666667)</f>
        <v>45043.66667</v>
      </c>
      <c r="B3" s="2">
        <f>IFERROR(__xludf.DUMMYFUNCTION("""COMPUTED_VALUE"""),160.19)</f>
        <v>160.19</v>
      </c>
      <c r="C3" s="4">
        <v>1.59217771276535E15</v>
      </c>
    </row>
    <row r="4">
      <c r="A4" s="1">
        <f>IFERROR(__xludf.DUMMYFUNCTION("""COMPUTED_VALUE"""),45044.66666666667)</f>
        <v>45044.66667</v>
      </c>
      <c r="B4" s="2">
        <f>IFERROR(__xludf.DUMMYFUNCTION("""COMPUTED_VALUE"""),164.31)</f>
        <v>164.31</v>
      </c>
      <c r="C4" s="4">
        <v>1.60325782143201E15</v>
      </c>
    </row>
    <row r="5">
      <c r="A5" s="1">
        <f>IFERROR(__xludf.DUMMYFUNCTION("""COMPUTED_VALUE"""),45047.66666666667)</f>
        <v>45047.66667</v>
      </c>
      <c r="B5" s="2">
        <f>IFERROR(__xludf.DUMMYFUNCTION("""COMPUTED_VALUE"""),161.83)</f>
        <v>161.83</v>
      </c>
      <c r="C5" s="4">
        <v>1.64557102386249E16</v>
      </c>
    </row>
    <row r="6">
      <c r="A6" s="1">
        <f>IFERROR(__xludf.DUMMYFUNCTION("""COMPUTED_VALUE"""),45048.66666666667)</f>
        <v>45048.66667</v>
      </c>
      <c r="B6" s="2">
        <f>IFERROR(__xludf.DUMMYFUNCTION("""COMPUTED_VALUE"""),160.31)</f>
        <v>160.31</v>
      </c>
      <c r="C6" s="4">
        <v>1.68307492001046E16</v>
      </c>
    </row>
    <row r="7">
      <c r="A7" s="1">
        <f>IFERROR(__xludf.DUMMYFUNCTION("""COMPUTED_VALUE"""),45049.66666666667)</f>
        <v>45049.66667</v>
      </c>
      <c r="B7" s="2">
        <f>IFERROR(__xludf.DUMMYFUNCTION("""COMPUTED_VALUE"""),160.61)</f>
        <v>160.61</v>
      </c>
      <c r="C7" s="4">
        <v>1.69554585799977E16</v>
      </c>
    </row>
    <row r="8">
      <c r="A8" s="1">
        <f>IFERROR(__xludf.DUMMYFUNCTION("""COMPUTED_VALUE"""),45050.66666666667)</f>
        <v>45050.66667</v>
      </c>
      <c r="B8" s="2">
        <f>IFERROR(__xludf.DUMMYFUNCTION("""COMPUTED_VALUE"""),161.2)</f>
        <v>161.2</v>
      </c>
      <c r="C8" s="4">
        <v>1.70020850163651E16</v>
      </c>
    </row>
    <row r="9">
      <c r="A9" s="1">
        <f>IFERROR(__xludf.DUMMYFUNCTION("""COMPUTED_VALUE"""),45051.66666666667)</f>
        <v>45051.66667</v>
      </c>
      <c r="B9" s="2">
        <f>IFERROR(__xludf.DUMMYFUNCTION("""COMPUTED_VALUE"""),170.06)</f>
        <v>170.06</v>
      </c>
      <c r="C9" s="4">
        <v>1.71128861030316E15</v>
      </c>
    </row>
    <row r="10">
      <c r="A10" s="1">
        <f>IFERROR(__xludf.DUMMYFUNCTION("""COMPUTED_VALUE"""),45054.66666666667)</f>
        <v>45054.66667</v>
      </c>
      <c r="B10" s="2">
        <f>IFERROR(__xludf.DUMMYFUNCTION("""COMPUTED_VALUE"""),171.79)</f>
        <v>171.79</v>
      </c>
      <c r="C10" s="4">
        <v>1.75360181273367E16</v>
      </c>
    </row>
    <row r="11">
      <c r="A11" s="1">
        <f>IFERROR(__xludf.DUMMYFUNCTION("""COMPUTED_VALUE"""),45055.66666666667)</f>
        <v>45055.66667</v>
      </c>
      <c r="B11" s="2">
        <f>IFERROR(__xludf.DUMMYFUNCTION("""COMPUTED_VALUE"""),169.15)</f>
        <v>169.15</v>
      </c>
      <c r="C11" s="4">
        <v>1.79110570882171E15</v>
      </c>
    </row>
    <row r="12">
      <c r="A12" s="1">
        <f>IFERROR(__xludf.DUMMYFUNCTION("""COMPUTED_VALUE"""),45056.66666666667)</f>
        <v>45056.66667</v>
      </c>
      <c r="B12" s="2">
        <f>IFERROR(__xludf.DUMMYFUNCTION("""COMPUTED_VALUE"""),168.54)</f>
        <v>168.54</v>
      </c>
      <c r="C12" s="4">
        <v>1.80357664675105E16</v>
      </c>
    </row>
    <row r="13">
      <c r="A13" s="1">
        <f>IFERROR(__xludf.DUMMYFUNCTION("""COMPUTED_VALUE"""),45057.66666666667)</f>
        <v>45057.66667</v>
      </c>
      <c r="B13" s="2">
        <f>IFERROR(__xludf.DUMMYFUNCTION("""COMPUTED_VALUE"""),172.08)</f>
        <v>172.08</v>
      </c>
      <c r="C13" s="4">
        <v>1.80823929032789E15</v>
      </c>
    </row>
    <row r="14">
      <c r="A14" s="1">
        <f>IFERROR(__xludf.DUMMYFUNCTION("""COMPUTED_VALUE"""),45058.66666666667)</f>
        <v>45058.66667</v>
      </c>
      <c r="B14" s="2">
        <f>IFERROR(__xludf.DUMMYFUNCTION("""COMPUTED_VALUE"""),167.98)</f>
        <v>167.98</v>
      </c>
      <c r="C14" s="4">
        <v>1.81931939893461E16</v>
      </c>
    </row>
    <row r="15">
      <c r="A15" s="1">
        <f>IFERROR(__xludf.DUMMYFUNCTION("""COMPUTED_VALUE"""),45061.66666666667)</f>
        <v>45061.66667</v>
      </c>
      <c r="B15" s="2">
        <f>IFERROR(__xludf.DUMMYFUNCTION("""COMPUTED_VALUE"""),166.35)</f>
        <v>166.35</v>
      </c>
      <c r="C15" s="4">
        <v>1.86163260118528E15</v>
      </c>
    </row>
    <row r="16">
      <c r="A16" s="1">
        <f>IFERROR(__xludf.DUMMYFUNCTION("""COMPUTED_VALUE"""),45062.66666666667)</f>
        <v>45062.66667</v>
      </c>
      <c r="B16" s="2">
        <f>IFERROR(__xludf.DUMMYFUNCTION("""COMPUTED_VALUE"""),166.52)</f>
        <v>166.52</v>
      </c>
      <c r="C16" s="4">
        <v>1.8991364972734E16</v>
      </c>
    </row>
    <row r="17">
      <c r="A17" s="1">
        <f>IFERROR(__xludf.DUMMYFUNCTION("""COMPUTED_VALUE"""),45063.66666666667)</f>
        <v>45063.66667</v>
      </c>
      <c r="B17" s="2">
        <f>IFERROR(__xludf.DUMMYFUNCTION("""COMPUTED_VALUE"""),173.86)</f>
        <v>173.86</v>
      </c>
      <c r="C17" s="4">
        <v>1.91160743520277E16</v>
      </c>
    </row>
    <row r="18">
      <c r="A18" s="1">
        <f>IFERROR(__xludf.DUMMYFUNCTION("""COMPUTED_VALUE"""),45064.66666666667)</f>
        <v>45064.66667</v>
      </c>
      <c r="B18" s="2">
        <f>IFERROR(__xludf.DUMMYFUNCTION("""COMPUTED_VALUE"""),176.89)</f>
        <v>176.89</v>
      </c>
      <c r="C18" s="4">
        <v>1.9162700787796E16</v>
      </c>
    </row>
    <row r="19">
      <c r="A19" s="1">
        <f>IFERROR(__xludf.DUMMYFUNCTION("""COMPUTED_VALUE"""),45065.66666666667)</f>
        <v>45065.66667</v>
      </c>
      <c r="B19" s="2">
        <f>IFERROR(__xludf.DUMMYFUNCTION("""COMPUTED_VALUE"""),180.14)</f>
        <v>180.14</v>
      </c>
      <c r="C19" s="4">
        <v>1.92735018747811E16</v>
      </c>
    </row>
    <row r="20">
      <c r="A20" s="1">
        <f>IFERROR(__xludf.DUMMYFUNCTION("""COMPUTED_VALUE"""),45068.66666666667)</f>
        <v>45068.66667</v>
      </c>
      <c r="B20" s="2">
        <f>IFERROR(__xludf.DUMMYFUNCTION("""COMPUTED_VALUE"""),188.87)</f>
        <v>188.87</v>
      </c>
      <c r="C20" s="4">
        <v>1.96966339000422E16</v>
      </c>
    </row>
    <row r="21">
      <c r="A21" s="1">
        <f>IFERROR(__xludf.DUMMYFUNCTION("""COMPUTED_VALUE"""),45069.66666666667)</f>
        <v>45069.66667</v>
      </c>
      <c r="B21" s="2">
        <f>IFERROR(__xludf.DUMMYFUNCTION("""COMPUTED_VALUE"""),185.77)</f>
        <v>185.77</v>
      </c>
      <c r="C21" s="4">
        <v>2.00716728618414E16</v>
      </c>
    </row>
    <row r="22">
      <c r="A22" s="1">
        <f>IFERROR(__xludf.DUMMYFUNCTION("""COMPUTED_VALUE"""),45070.66666666667)</f>
        <v>45070.66667</v>
      </c>
      <c r="B22" s="2">
        <f>IFERROR(__xludf.DUMMYFUNCTION("""COMPUTED_VALUE"""),182.9)</f>
        <v>182.9</v>
      </c>
      <c r="C22" s="4">
        <v>2.01963822420527E16</v>
      </c>
    </row>
    <row r="23">
      <c r="A23" s="1">
        <f>IFERROR(__xludf.DUMMYFUNCTION("""COMPUTED_VALUE"""),45071.66666666667)</f>
        <v>45071.66667</v>
      </c>
      <c r="B23" s="2">
        <f>IFERROR(__xludf.DUMMYFUNCTION("""COMPUTED_VALUE"""),184.47)</f>
        <v>184.47</v>
      </c>
      <c r="C23" s="4">
        <v>2.02430086787392E16</v>
      </c>
    </row>
    <row r="24">
      <c r="A24" s="1">
        <f>IFERROR(__xludf.DUMMYFUNCTION("""COMPUTED_VALUE"""),45072.66666666667)</f>
        <v>45072.66667</v>
      </c>
      <c r="B24" s="2">
        <f>IFERROR(__xludf.DUMMYFUNCTION("""COMPUTED_VALUE"""),193.17)</f>
        <v>193.17</v>
      </c>
      <c r="C24" s="4">
        <v>2.03538097657248E15</v>
      </c>
    </row>
    <row r="25">
      <c r="A25" s="1">
        <f>IFERROR(__xludf.DUMMYFUNCTION("""COMPUTED_VALUE"""),45076.66666666667)</f>
        <v>45076.66667</v>
      </c>
      <c r="B25" s="2">
        <f>IFERROR(__xludf.DUMMYFUNCTION("""COMPUTED_VALUE"""),201.16)</f>
        <v>201.16</v>
      </c>
      <c r="C25" s="4">
        <v>2.11519807527842E16</v>
      </c>
    </row>
    <row r="26">
      <c r="A26" s="1">
        <f>IFERROR(__xludf.DUMMYFUNCTION("""COMPUTED_VALUE"""),45077.66666666667)</f>
        <v>45077.66667</v>
      </c>
      <c r="B26" s="2">
        <f>IFERROR(__xludf.DUMMYFUNCTION("""COMPUTED_VALUE"""),203.93)</f>
        <v>203.93</v>
      </c>
      <c r="C26" s="4">
        <v>2.12766901329964E15</v>
      </c>
    </row>
    <row r="27">
      <c r="A27" s="1">
        <f>IFERROR(__xludf.DUMMYFUNCTION("""COMPUTED_VALUE"""),45078.66666666667)</f>
        <v>45078.66667</v>
      </c>
      <c r="B27" s="2">
        <f>IFERROR(__xludf.DUMMYFUNCTION("""COMPUTED_VALUE"""),207.52)</f>
        <v>207.52</v>
      </c>
      <c r="C27" s="4">
        <v>2.13233165686646E16</v>
      </c>
    </row>
    <row r="28">
      <c r="A28" s="1">
        <f>IFERROR(__xludf.DUMMYFUNCTION("""COMPUTED_VALUE"""),45079.66666666667)</f>
        <v>45079.66667</v>
      </c>
      <c r="B28" s="2">
        <f>IFERROR(__xludf.DUMMYFUNCTION("""COMPUTED_VALUE"""),213.97)</f>
        <v>213.97</v>
      </c>
      <c r="C28" s="4">
        <v>2.14341176546322E15</v>
      </c>
    </row>
    <row r="29">
      <c r="A29" s="1">
        <f>IFERROR(__xludf.DUMMYFUNCTION("""COMPUTED_VALUE"""),45082.66666666667)</f>
        <v>45082.66667</v>
      </c>
      <c r="B29" s="2">
        <f>IFERROR(__xludf.DUMMYFUNCTION("""COMPUTED_VALUE"""),217.61)</f>
        <v>217.61</v>
      </c>
      <c r="C29" s="4">
        <v>2.18572496768394E16</v>
      </c>
    </row>
    <row r="30">
      <c r="A30" s="1">
        <f>IFERROR(__xludf.DUMMYFUNCTION("""COMPUTED_VALUE"""),45083.66666666667)</f>
        <v>45083.66667</v>
      </c>
      <c r="B30" s="2">
        <f>IFERROR(__xludf.DUMMYFUNCTION("""COMPUTED_VALUE"""),221.31)</f>
        <v>221.31</v>
      </c>
      <c r="C30" s="4">
        <v>2.223228863762E15</v>
      </c>
    </row>
    <row r="31">
      <c r="A31" s="1">
        <f>IFERROR(__xludf.DUMMYFUNCTION("""COMPUTED_VALUE"""),45084.66666666667)</f>
        <v>45084.66667</v>
      </c>
      <c r="B31" s="2">
        <f>IFERROR(__xludf.DUMMYFUNCTION("""COMPUTED_VALUE"""),224.57)</f>
        <v>224.57</v>
      </c>
      <c r="C31" s="4">
        <v>2.2356998016814E15</v>
      </c>
    </row>
    <row r="32">
      <c r="A32" s="1">
        <f>IFERROR(__xludf.DUMMYFUNCTION("""COMPUTED_VALUE"""),45085.66666666667)</f>
        <v>45085.66667</v>
      </c>
      <c r="B32" s="2">
        <f>IFERROR(__xludf.DUMMYFUNCTION("""COMPUTED_VALUE"""),234.86)</f>
        <v>234.86</v>
      </c>
      <c r="C32" s="4">
        <v>2.2403624452482E16</v>
      </c>
    </row>
    <row r="33">
      <c r="A33" s="1">
        <f>IFERROR(__xludf.DUMMYFUNCTION("""COMPUTED_VALUE"""),45086.66666666667)</f>
        <v>45086.66667</v>
      </c>
      <c r="B33" s="2">
        <f>IFERROR(__xludf.DUMMYFUNCTION("""COMPUTED_VALUE"""),244.4)</f>
        <v>244.4</v>
      </c>
      <c r="C33" s="4">
        <v>2.25144255384497E16</v>
      </c>
    </row>
    <row r="34">
      <c r="A34" s="1">
        <f>IFERROR(__xludf.DUMMYFUNCTION("""COMPUTED_VALUE"""),45089.66666666667)</f>
        <v>45089.66667</v>
      </c>
      <c r="B34" s="2">
        <f>IFERROR(__xludf.DUMMYFUNCTION("""COMPUTED_VALUE"""),249.83)</f>
        <v>249.83</v>
      </c>
      <c r="C34" s="4">
        <v>2.29375575606571E16</v>
      </c>
    </row>
    <row r="35">
      <c r="A35" s="1">
        <f>IFERROR(__xludf.DUMMYFUNCTION("""COMPUTED_VALUE"""),45090.66666666667)</f>
        <v>45090.66667</v>
      </c>
      <c r="B35" s="2">
        <f>IFERROR(__xludf.DUMMYFUNCTION("""COMPUTED_VALUE"""),258.71)</f>
        <v>258.71</v>
      </c>
      <c r="C35" s="4">
        <v>2.33084283604633E15</v>
      </c>
    </row>
    <row r="36">
      <c r="A36" s="1">
        <f>IFERROR(__xludf.DUMMYFUNCTION("""COMPUTED_VALUE"""),45091.66666666667)</f>
        <v>45091.66667</v>
      </c>
      <c r="B36" s="2">
        <f>IFERROR(__xludf.DUMMYFUNCTION("""COMPUTED_VALUE"""),256.79)</f>
        <v>256.79</v>
      </c>
      <c r="C36" s="4">
        <v>2.3428969578683E15</v>
      </c>
    </row>
    <row r="37">
      <c r="A37" s="1">
        <f>IFERROR(__xludf.DUMMYFUNCTION("""COMPUTED_VALUE"""),45092.66666666667)</f>
        <v>45092.66667</v>
      </c>
      <c r="B37" s="2">
        <f>IFERROR(__xludf.DUMMYFUNCTION("""COMPUTED_VALUE"""),255.9)</f>
        <v>255.9</v>
      </c>
      <c r="C37" s="4">
        <v>2.34714278533768E16</v>
      </c>
    </row>
    <row r="38">
      <c r="A38" s="1">
        <f>IFERROR(__xludf.DUMMYFUNCTION("""COMPUTED_VALUE"""),45093.66666666667)</f>
        <v>45093.66667</v>
      </c>
      <c r="B38" s="2">
        <f>IFERROR(__xludf.DUMMYFUNCTION("""COMPUTED_VALUE"""),260.54)</f>
        <v>260.54</v>
      </c>
      <c r="C38" s="4">
        <v>2.35780607783705E16</v>
      </c>
    </row>
    <row r="39">
      <c r="A39" s="1">
        <f>IFERROR(__xludf.DUMMYFUNCTION("""COMPUTED_VALUE"""),45097.66666666667)</f>
        <v>45097.66667</v>
      </c>
      <c r="B39" s="2">
        <f>IFERROR(__xludf.DUMMYFUNCTION("""COMPUTED_VALUE"""),274.45)</f>
        <v>274.45</v>
      </c>
      <c r="C39" s="4">
        <v>2.43595591174608E16</v>
      </c>
    </row>
    <row r="40">
      <c r="A40" s="1">
        <f>IFERROR(__xludf.DUMMYFUNCTION("""COMPUTED_VALUE"""),45098.66666666667)</f>
        <v>45098.66667</v>
      </c>
      <c r="B40" s="2">
        <f>IFERROR(__xludf.DUMMYFUNCTION("""COMPUTED_VALUE"""),259.46)</f>
        <v>259.46</v>
      </c>
      <c r="C40" s="4">
        <v>2.44801003356802E16</v>
      </c>
    </row>
    <row r="41">
      <c r="A41" s="1">
        <f>IFERROR(__xludf.DUMMYFUNCTION("""COMPUTED_VALUE"""),45099.66666666667)</f>
        <v>45099.66667</v>
      </c>
      <c r="B41" s="2">
        <f>IFERROR(__xludf.DUMMYFUNCTION("""COMPUTED_VALUE"""),264.61)</f>
        <v>264.61</v>
      </c>
      <c r="C41" s="4">
        <v>2.45225586103744E16</v>
      </c>
    </row>
    <row r="42">
      <c r="A42" s="1">
        <f>IFERROR(__xludf.DUMMYFUNCTION("""COMPUTED_VALUE"""),45100.66666666667)</f>
        <v>45100.66667</v>
      </c>
      <c r="B42" s="2">
        <f>IFERROR(__xludf.DUMMYFUNCTION("""COMPUTED_VALUE"""),256.6)</f>
        <v>256.6</v>
      </c>
      <c r="C42" s="4">
        <v>2.46291915353678E15</v>
      </c>
    </row>
    <row r="43">
      <c r="A43" s="1">
        <f>IFERROR(__xludf.DUMMYFUNCTION("""COMPUTED_VALUE"""),45103.66666666667)</f>
        <v>45103.66667</v>
      </c>
      <c r="B43" s="2">
        <f>IFERROR(__xludf.DUMMYFUNCTION("""COMPUTED_VALUE"""),241.05)</f>
        <v>241.05</v>
      </c>
      <c r="C43" s="4">
        <v>2.48611110593506E15</v>
      </c>
    </row>
    <row r="44">
      <c r="A44" s="1">
        <f>IFERROR(__xludf.DUMMYFUNCTION("""COMPUTED_VALUE"""),45104.66666666667)</f>
        <v>45104.66667</v>
      </c>
      <c r="B44" s="2">
        <f>IFERROR(__xludf.DUMMYFUNCTION("""COMPUTED_VALUE"""),250.21)</f>
        <v>250.21</v>
      </c>
      <c r="C44" s="4">
        <v>2.51724125207235E16</v>
      </c>
    </row>
    <row r="45">
      <c r="A45" s="1">
        <f>IFERROR(__xludf.DUMMYFUNCTION("""COMPUTED_VALUE"""),45105.66666666667)</f>
        <v>45105.66667</v>
      </c>
      <c r="B45" s="2">
        <f>IFERROR(__xludf.DUMMYFUNCTION("""COMPUTED_VALUE"""),256.24)</f>
        <v>256.24</v>
      </c>
      <c r="C45" s="4">
        <v>2.52333844005094E16</v>
      </c>
    </row>
    <row r="46">
      <c r="A46" s="1">
        <f>IFERROR(__xludf.DUMMYFUNCTION("""COMPUTED_VALUE"""),45106.66666666667)</f>
        <v>45106.66667</v>
      </c>
      <c r="B46" s="2">
        <f>IFERROR(__xludf.DUMMYFUNCTION("""COMPUTED_VALUE"""),257.5)</f>
        <v>257.5</v>
      </c>
      <c r="C46" s="4">
        <v>2.52162733367701E16</v>
      </c>
    </row>
    <row r="47">
      <c r="A47" s="1">
        <f>IFERROR(__xludf.DUMMYFUNCTION("""COMPUTED_VALUE"""),45107.66666666667)</f>
        <v>45107.66667</v>
      </c>
      <c r="B47" s="2">
        <f>IFERROR(__xludf.DUMMYFUNCTION("""COMPUTED_VALUE"""),261.77)</f>
        <v>261.77</v>
      </c>
      <c r="C47" s="4">
        <v>2.526333692333E15</v>
      </c>
    </row>
    <row r="48">
      <c r="A48" s="1">
        <f>IFERROR(__xludf.DUMMYFUNCTION("""COMPUTED_VALUE"""),45110.54513888889)</f>
        <v>45110.54514</v>
      </c>
      <c r="B48" s="2">
        <f>IFERROR(__xludf.DUMMYFUNCTION("""COMPUTED_VALUE"""),279.82)</f>
        <v>279.82</v>
      </c>
      <c r="C48" s="4">
        <v>2.54952564473131E15</v>
      </c>
    </row>
    <row r="49">
      <c r="A49" s="1">
        <f>IFERROR(__xludf.DUMMYFUNCTION("""COMPUTED_VALUE"""),45112.66666666667)</f>
        <v>45112.66667</v>
      </c>
      <c r="B49" s="2">
        <f>IFERROR(__xludf.DUMMYFUNCTION("""COMPUTED_VALUE"""),282.48)</f>
        <v>282.48</v>
      </c>
      <c r="C49" s="4">
        <v>2.58675297884715E16</v>
      </c>
    </row>
    <row r="50">
      <c r="A50" s="1">
        <f>IFERROR(__xludf.DUMMYFUNCTION("""COMPUTED_VALUE"""),45113.66666666667)</f>
        <v>45113.66667</v>
      </c>
      <c r="B50" s="2">
        <f>IFERROR(__xludf.DUMMYFUNCTION("""COMPUTED_VALUE"""),276.54)</f>
        <v>276.54</v>
      </c>
      <c r="C50" s="4">
        <v>2.58504187247322E16</v>
      </c>
    </row>
    <row r="51">
      <c r="A51" s="1">
        <f>IFERROR(__xludf.DUMMYFUNCTION("""COMPUTED_VALUE"""),45114.66666666667)</f>
        <v>45114.66667</v>
      </c>
      <c r="B51" s="2">
        <f>IFERROR(__xludf.DUMMYFUNCTION("""COMPUTED_VALUE"""),274.43)</f>
        <v>274.43</v>
      </c>
      <c r="C51" s="4">
        <v>2.58351845101579E15</v>
      </c>
    </row>
    <row r="52">
      <c r="A52" s="1">
        <f>IFERROR(__xludf.DUMMYFUNCTION("""COMPUTED_VALUE"""),45117.66666666667)</f>
        <v>45117.66667</v>
      </c>
      <c r="B52" s="2">
        <f>IFERROR(__xludf.DUMMYFUNCTION("""COMPUTED_VALUE"""),269.61)</f>
        <v>269.61</v>
      </c>
      <c r="C52" s="4">
        <v>2.58802106307389E15</v>
      </c>
    </row>
    <row r="53">
      <c r="A53" s="1">
        <f>IFERROR(__xludf.DUMMYFUNCTION("""COMPUTED_VALUE"""),45118.66666666667)</f>
        <v>45118.66667</v>
      </c>
      <c r="B53" s="2">
        <f>IFERROR(__xludf.DUMMYFUNCTION("""COMPUTED_VALUE"""),269.79)</f>
        <v>269.79</v>
      </c>
      <c r="C53" s="4">
        <v>2.61292142909773E15</v>
      </c>
    </row>
    <row r="54">
      <c r="A54" s="1">
        <f>IFERROR(__xludf.DUMMYFUNCTION("""COMPUTED_VALUE"""),45119.66666666667)</f>
        <v>45119.66667</v>
      </c>
      <c r="B54" s="2">
        <f>IFERROR(__xludf.DUMMYFUNCTION("""COMPUTED_VALUE"""),271.99)</f>
        <v>271.99</v>
      </c>
      <c r="C54" s="4">
        <v>2.6127888369629E15</v>
      </c>
    </row>
    <row r="55">
      <c r="A55" s="1">
        <f>IFERROR(__xludf.DUMMYFUNCTION("""COMPUTED_VALUE"""),45120.66666666667)</f>
        <v>45120.66667</v>
      </c>
      <c r="B55" s="2">
        <f>IFERROR(__xludf.DUMMYFUNCTION("""COMPUTED_VALUE"""),277.9)</f>
        <v>277.9</v>
      </c>
      <c r="C55" s="4">
        <v>2.60484795047558E16</v>
      </c>
    </row>
    <row r="56">
      <c r="A56" s="1">
        <f>IFERROR(__xludf.DUMMYFUNCTION("""COMPUTED_VALUE"""),45121.66666666667)</f>
        <v>45121.66667</v>
      </c>
      <c r="B56" s="2">
        <f>IFERROR(__xludf.DUMMYFUNCTION("""COMPUTED_VALUE"""),281.38)</f>
        <v>281.38</v>
      </c>
      <c r="C56" s="4">
        <v>2.60332452901813E14</v>
      </c>
    </row>
    <row r="57">
      <c r="A57" s="1">
        <f>IFERROR(__xludf.DUMMYFUNCTION("""COMPUTED_VALUE"""),45124.66666666667)</f>
        <v>45124.66667</v>
      </c>
      <c r="B57" s="2">
        <f>IFERROR(__xludf.DUMMYFUNCTION("""COMPUTED_VALUE"""),290.38)</f>
        <v>290.38</v>
      </c>
      <c r="C57" s="4">
        <v>2.60782714107625E16</v>
      </c>
    </row>
    <row r="58">
      <c r="A58" s="1">
        <f>IFERROR(__xludf.DUMMYFUNCTION("""COMPUTED_VALUE"""),45125.66666666667)</f>
        <v>45125.66667</v>
      </c>
      <c r="B58" s="2">
        <f>IFERROR(__xludf.DUMMYFUNCTION("""COMPUTED_VALUE"""),293.34)</f>
        <v>293.34</v>
      </c>
      <c r="C58" s="4">
        <v>2.63272750710009E15</v>
      </c>
    </row>
    <row r="59">
      <c r="A59" s="1">
        <f>IFERROR(__xludf.DUMMYFUNCTION("""COMPUTED_VALUE"""),45126.66666666667)</f>
        <v>45126.66667</v>
      </c>
      <c r="B59" s="2">
        <f>IFERROR(__xludf.DUMMYFUNCTION("""COMPUTED_VALUE"""),291.26)</f>
        <v>291.26</v>
      </c>
      <c r="C59" s="4">
        <v>2.62768081282245E16</v>
      </c>
    </row>
    <row r="60">
      <c r="A60" s="1">
        <f>IFERROR(__xludf.DUMMYFUNCTION("""COMPUTED_VALUE"""),45127.66666666667)</f>
        <v>45127.66667</v>
      </c>
      <c r="B60" s="2">
        <f>IFERROR(__xludf.DUMMYFUNCTION("""COMPUTED_VALUE"""),262.9)</f>
        <v>262.9</v>
      </c>
      <c r="C60" s="4">
        <v>2.61482582419226E16</v>
      </c>
    </row>
    <row r="61">
      <c r="A61" s="1">
        <f>IFERROR(__xludf.DUMMYFUNCTION("""COMPUTED_VALUE"""),45128.66666666667)</f>
        <v>45128.66667</v>
      </c>
      <c r="B61" s="2">
        <f>IFERROR(__xludf.DUMMYFUNCTION("""COMPUTED_VALUE"""),260.02)</f>
        <v>260.02</v>
      </c>
      <c r="C61" s="4">
        <v>2.60838830059197E15</v>
      </c>
    </row>
    <row r="62">
      <c r="A62" s="1">
        <f>IFERROR(__xludf.DUMMYFUNCTION("""COMPUTED_VALUE"""),45131.66666666667)</f>
        <v>45131.66667</v>
      </c>
      <c r="B62" s="2">
        <f>IFERROR(__xludf.DUMMYFUNCTION("""COMPUTED_VALUE"""),269.06)</f>
        <v>269.06</v>
      </c>
      <c r="C62" s="4">
        <v>2.59814860622154E16</v>
      </c>
    </row>
    <row r="63">
      <c r="A63" s="1">
        <f>IFERROR(__xludf.DUMMYFUNCTION("""COMPUTED_VALUE"""),45132.66666666667)</f>
        <v>45132.66667</v>
      </c>
      <c r="B63" s="2">
        <f>IFERROR(__xludf.DUMMYFUNCTION("""COMPUTED_VALUE"""),265.28)</f>
        <v>265.28</v>
      </c>
      <c r="C63" s="4">
        <v>2.61813487010264E16</v>
      </c>
    </row>
    <row r="64">
      <c r="A64" s="1">
        <f>IFERROR(__xludf.DUMMYFUNCTION("""COMPUTED_VALUE"""),45133.66666666667)</f>
        <v>45133.66667</v>
      </c>
      <c r="B64" s="2">
        <f>IFERROR(__xludf.DUMMYFUNCTION("""COMPUTED_VALUE"""),264.35)</f>
        <v>264.35</v>
      </c>
      <c r="C64" s="4">
        <v>2.61308817582498E15</v>
      </c>
    </row>
    <row r="65">
      <c r="A65" s="1">
        <f>IFERROR(__xludf.DUMMYFUNCTION("""COMPUTED_VALUE"""),45134.66666666667)</f>
        <v>45134.66667</v>
      </c>
      <c r="B65" s="2">
        <f>IFERROR(__xludf.DUMMYFUNCTION("""COMPUTED_VALUE"""),255.71)</f>
        <v>255.71</v>
      </c>
      <c r="C65" s="4">
        <v>2.60023318719481E16</v>
      </c>
    </row>
    <row r="66">
      <c r="A66" s="1">
        <f>IFERROR(__xludf.DUMMYFUNCTION("""COMPUTED_VALUE"""),45135.66666666667)</f>
        <v>45135.66667</v>
      </c>
      <c r="B66" s="2">
        <f>IFERROR(__xludf.DUMMYFUNCTION("""COMPUTED_VALUE"""),266.44)</f>
        <v>266.44</v>
      </c>
      <c r="C66" s="4">
        <v>2.59379566359451E15</v>
      </c>
    </row>
    <row r="67">
      <c r="A67" s="1">
        <f>IFERROR(__xludf.DUMMYFUNCTION("""COMPUTED_VALUE"""),45138.66666666667)</f>
        <v>45138.66667</v>
      </c>
      <c r="B67" s="2">
        <f>IFERROR(__xludf.DUMMYFUNCTION("""COMPUTED_VALUE"""),267.43)</f>
        <v>267.43</v>
      </c>
      <c r="C67" s="4">
        <v>2.58355578568272E15</v>
      </c>
    </row>
    <row r="68">
      <c r="A68" s="1">
        <f>IFERROR(__xludf.DUMMYFUNCTION("""COMPUTED_VALUE"""),45139.66666666667)</f>
        <v>45139.66667</v>
      </c>
      <c r="B68" s="2">
        <f>IFERROR(__xludf.DUMMYFUNCTION("""COMPUTED_VALUE"""),261.07)</f>
        <v>261.07</v>
      </c>
      <c r="C68" s="4">
        <v>2.60354198838336E15</v>
      </c>
    </row>
    <row r="69">
      <c r="A69" s="1">
        <f>IFERROR(__xludf.DUMMYFUNCTION("""COMPUTED_VALUE"""),45140.66666666667)</f>
        <v>45140.66667</v>
      </c>
      <c r="B69" s="2">
        <f>IFERROR(__xludf.DUMMYFUNCTION("""COMPUTED_VALUE"""),254.11)</f>
        <v>254.11</v>
      </c>
      <c r="C69" s="4">
        <v>2.59849523292523E14</v>
      </c>
    </row>
    <row r="70">
      <c r="A70" s="1">
        <f>IFERROR(__xludf.DUMMYFUNCTION("""COMPUTED_VALUE"""),45141.66666666667)</f>
        <v>45141.66667</v>
      </c>
      <c r="B70" s="2">
        <f>IFERROR(__xludf.DUMMYFUNCTION("""COMPUTED_VALUE"""),259.32)</f>
        <v>259.32</v>
      </c>
      <c r="C70" s="4">
        <v>2.58564018311456E15</v>
      </c>
    </row>
    <row r="71">
      <c r="A71" s="1">
        <f>IFERROR(__xludf.DUMMYFUNCTION("""COMPUTED_VALUE"""),45142.66666666667)</f>
        <v>45142.66667</v>
      </c>
      <c r="B71" s="2">
        <f>IFERROR(__xludf.DUMMYFUNCTION("""COMPUTED_VALUE"""),253.86)</f>
        <v>253.86</v>
      </c>
      <c r="C71" s="4">
        <v>2.57920259833386E15</v>
      </c>
    </row>
    <row r="72">
      <c r="A72" s="1">
        <f>IFERROR(__xludf.DUMMYFUNCTION("""COMPUTED_VALUE"""),45145.66666666667)</f>
        <v>45145.66667</v>
      </c>
      <c r="B72" s="2">
        <f>IFERROR(__xludf.DUMMYFUNCTION("""COMPUTED_VALUE"""),251.45)</f>
        <v>251.45</v>
      </c>
      <c r="C72" s="4">
        <v>2.56896272042203E15</v>
      </c>
    </row>
    <row r="73">
      <c r="A73" s="1">
        <f>IFERROR(__xludf.DUMMYFUNCTION("""COMPUTED_VALUE"""),45146.66666666667)</f>
        <v>45146.66667</v>
      </c>
      <c r="B73" s="2">
        <f>IFERROR(__xludf.DUMMYFUNCTION("""COMPUTED_VALUE"""),249.7)</f>
        <v>249.7</v>
      </c>
      <c r="C73" s="4">
        <v>2.58894892312266E15</v>
      </c>
    </row>
    <row r="74">
      <c r="A74" s="1">
        <f>IFERROR(__xludf.DUMMYFUNCTION("""COMPUTED_VALUE"""),45147.66666666667)</f>
        <v>45147.66667</v>
      </c>
      <c r="B74" s="2">
        <f>IFERROR(__xludf.DUMMYFUNCTION("""COMPUTED_VALUE"""),242.19)</f>
        <v>242.19</v>
      </c>
      <c r="C74" s="4">
        <v>2.58390216766454E15</v>
      </c>
    </row>
    <row r="75">
      <c r="A75" s="1">
        <f>IFERROR(__xludf.DUMMYFUNCTION("""COMPUTED_VALUE"""),45148.66666666667)</f>
        <v>45148.66667</v>
      </c>
      <c r="B75" s="2">
        <f>IFERROR(__xludf.DUMMYFUNCTION("""COMPUTED_VALUE"""),245.34)</f>
        <v>245.34</v>
      </c>
      <c r="C75" s="4">
        <v>2.57104711784151E15</v>
      </c>
    </row>
    <row r="76">
      <c r="A76" s="1">
        <f>IFERROR(__xludf.DUMMYFUNCTION("""COMPUTED_VALUE"""),45149.66666666667)</f>
        <v>45149.66667</v>
      </c>
      <c r="B76" s="2">
        <f>IFERROR(__xludf.DUMMYFUNCTION("""COMPUTED_VALUE"""),242.65)</f>
        <v>242.65</v>
      </c>
      <c r="C76" s="4">
        <v>2.56460953304844E15</v>
      </c>
    </row>
    <row r="77">
      <c r="A77" s="1">
        <f>IFERROR(__xludf.DUMMYFUNCTION("""COMPUTED_VALUE"""),45152.66666666667)</f>
        <v>45152.66667</v>
      </c>
      <c r="B77" s="2">
        <f>IFERROR(__xludf.DUMMYFUNCTION("""COMPUTED_VALUE"""),239.76)</f>
        <v>239.76</v>
      </c>
      <c r="C77" s="4">
        <v>2.5543696550996E16</v>
      </c>
    </row>
    <row r="78">
      <c r="A78" s="1">
        <f>IFERROR(__xludf.DUMMYFUNCTION("""COMPUTED_VALUE"""),45153.66666666667)</f>
        <v>45153.66667</v>
      </c>
      <c r="B78" s="2">
        <f>IFERROR(__xludf.DUMMYFUNCTION("""COMPUTED_VALUE"""),232.96)</f>
        <v>232.96</v>
      </c>
      <c r="C78" s="4">
        <v>2.5743558577878E15</v>
      </c>
    </row>
    <row r="79">
      <c r="A79" s="1">
        <f>IFERROR(__xludf.DUMMYFUNCTION("""COMPUTED_VALUE"""),45154.66666666667)</f>
        <v>45154.66667</v>
      </c>
      <c r="B79" s="2">
        <f>IFERROR(__xludf.DUMMYFUNCTION("""COMPUTED_VALUE"""),225.6)</f>
        <v>225.6</v>
      </c>
      <c r="C79" s="4">
        <v>2.56930910231738E15</v>
      </c>
    </row>
    <row r="80">
      <c r="A80" s="1">
        <f>IFERROR(__xludf.DUMMYFUNCTION("""COMPUTED_VALUE"""),45155.66666666667)</f>
        <v>45155.66667</v>
      </c>
      <c r="B80" s="2">
        <f>IFERROR(__xludf.DUMMYFUNCTION("""COMPUTED_VALUE"""),219.22)</f>
        <v>219.22</v>
      </c>
      <c r="C80" s="4">
        <v>2.55645405249433E15</v>
      </c>
    </row>
    <row r="81">
      <c r="A81" s="1">
        <f>IFERROR(__xludf.DUMMYFUNCTION("""COMPUTED_VALUE"""),45156.66666666667)</f>
        <v>45156.66667</v>
      </c>
      <c r="B81" s="2">
        <f>IFERROR(__xludf.DUMMYFUNCTION("""COMPUTED_VALUE"""),215.49)</f>
        <v>215.49</v>
      </c>
      <c r="C81" s="4">
        <v>2.55001646770124E15</v>
      </c>
    </row>
    <row r="82">
      <c r="A82" s="1">
        <f>IFERROR(__xludf.DUMMYFUNCTION("""COMPUTED_VALUE"""),45159.66666666667)</f>
        <v>45159.66667</v>
      </c>
      <c r="B82" s="2">
        <f>IFERROR(__xludf.DUMMYFUNCTION("""COMPUTED_VALUE"""),231.28)</f>
        <v>231.28</v>
      </c>
      <c r="C82" s="4">
        <v>2.53977658975243E15</v>
      </c>
    </row>
    <row r="83">
      <c r="A83" s="1">
        <f>IFERROR(__xludf.DUMMYFUNCTION("""COMPUTED_VALUE"""),45160.66666666667)</f>
        <v>45160.66667</v>
      </c>
      <c r="B83" s="2">
        <f>IFERROR(__xludf.DUMMYFUNCTION("""COMPUTED_VALUE"""),233.19)</f>
        <v>233.19</v>
      </c>
      <c r="C83" s="4">
        <v>2.55976279242765E16</v>
      </c>
    </row>
    <row r="84">
      <c r="A84" s="1">
        <f>IFERROR(__xludf.DUMMYFUNCTION("""COMPUTED_VALUE"""),45161.66666666667)</f>
        <v>45161.66667</v>
      </c>
      <c r="B84" s="2">
        <f>IFERROR(__xludf.DUMMYFUNCTION("""COMPUTED_VALUE"""),236.86)</f>
        <v>236.86</v>
      </c>
      <c r="C84" s="4">
        <v>2.55471603694424E16</v>
      </c>
    </row>
    <row r="85">
      <c r="A85" s="1">
        <f>IFERROR(__xludf.DUMMYFUNCTION("""COMPUTED_VALUE"""),45162.66666666667)</f>
        <v>45162.66667</v>
      </c>
      <c r="B85" s="2">
        <f>IFERROR(__xludf.DUMMYFUNCTION("""COMPUTED_VALUE"""),230.04)</f>
        <v>230.04</v>
      </c>
      <c r="C85" s="4">
        <v>2.54186098710824E16</v>
      </c>
    </row>
    <row r="86">
      <c r="A86" s="1">
        <f>IFERROR(__xludf.DUMMYFUNCTION("""COMPUTED_VALUE"""),45163.66666666667)</f>
        <v>45163.66667</v>
      </c>
      <c r="B86" s="2">
        <f>IFERROR(__xludf.DUMMYFUNCTION("""COMPUTED_VALUE"""),238.59)</f>
        <v>238.59</v>
      </c>
      <c r="C86" s="4">
        <v>2.53542340230219E16</v>
      </c>
    </row>
    <row r="87">
      <c r="A87" s="1">
        <f>IFERROR(__xludf.DUMMYFUNCTION("""COMPUTED_VALUE"""),45166.66666666667)</f>
        <v>45166.66667</v>
      </c>
      <c r="B87" s="2">
        <f>IFERROR(__xludf.DUMMYFUNCTION("""COMPUTED_VALUE"""),238.82)</f>
        <v>238.82</v>
      </c>
      <c r="C87" s="4">
        <v>2.52518352431447E16</v>
      </c>
    </row>
    <row r="88">
      <c r="A88" s="1">
        <f>IFERROR(__xludf.DUMMYFUNCTION("""COMPUTED_VALUE"""),45167.66666666667)</f>
        <v>45167.66667</v>
      </c>
      <c r="B88" s="2">
        <f>IFERROR(__xludf.DUMMYFUNCTION("""COMPUTED_VALUE"""),257.18)</f>
        <v>257.18</v>
      </c>
      <c r="C88" s="4">
        <v>2.54516972698971E15</v>
      </c>
    </row>
    <row r="89">
      <c r="A89" s="1">
        <f>IFERROR(__xludf.DUMMYFUNCTION("""COMPUTED_VALUE"""),45168.66666666667)</f>
        <v>45168.66667</v>
      </c>
      <c r="B89" s="2">
        <f>IFERROR(__xludf.DUMMYFUNCTION("""COMPUTED_VALUE"""),256.9)</f>
        <v>256.9</v>
      </c>
      <c r="C89" s="4">
        <v>2.54012297150627E16</v>
      </c>
    </row>
    <row r="90">
      <c r="A90" s="1">
        <f>IFERROR(__xludf.DUMMYFUNCTION("""COMPUTED_VALUE"""),45169.66666666667)</f>
        <v>45169.66667</v>
      </c>
      <c r="B90" s="2">
        <f>IFERROR(__xludf.DUMMYFUNCTION("""COMPUTED_VALUE"""),258.08)</f>
        <v>258.08</v>
      </c>
      <c r="C90" s="4">
        <v>2.52726792167031E16</v>
      </c>
    </row>
    <row r="91">
      <c r="A91" s="1">
        <f>IFERROR(__xludf.DUMMYFUNCTION("""COMPUTED_VALUE"""),45170.66666666667)</f>
        <v>45170.66667</v>
      </c>
      <c r="B91" s="2">
        <f>IFERROR(__xludf.DUMMYFUNCTION("""COMPUTED_VALUE"""),245.01)</f>
        <v>245.01</v>
      </c>
      <c r="C91" s="4">
        <v>2.520830336592E16</v>
      </c>
    </row>
    <row r="92">
      <c r="A92" s="1">
        <f>IFERROR(__xludf.DUMMYFUNCTION("""COMPUTED_VALUE"""),45174.66666666667)</f>
        <v>45174.66667</v>
      </c>
      <c r="B92" s="2">
        <f>IFERROR(__xludf.DUMMYFUNCTION("""COMPUTED_VALUE"""),256.49)</f>
        <v>256.49</v>
      </c>
      <c r="C92" s="4">
        <v>2.53057666019068E16</v>
      </c>
    </row>
    <row r="93">
      <c r="A93" s="1">
        <f>IFERROR(__xludf.DUMMYFUNCTION("""COMPUTED_VALUE"""),45175.66666666667)</f>
        <v>45175.66667</v>
      </c>
      <c r="B93" s="2">
        <f>IFERROR(__xludf.DUMMYFUNCTION("""COMPUTED_VALUE"""),251.92)</f>
        <v>251.92</v>
      </c>
      <c r="C93" s="4">
        <v>2.52552990443508E16</v>
      </c>
    </row>
    <row r="94">
      <c r="A94" s="1">
        <f>IFERROR(__xludf.DUMMYFUNCTION("""COMPUTED_VALUE"""),45176.66666666667)</f>
        <v>45176.66667</v>
      </c>
      <c r="B94" s="2">
        <f>IFERROR(__xludf.DUMMYFUNCTION("""COMPUTED_VALUE"""),251.49)</f>
        <v>251.49</v>
      </c>
      <c r="C94" s="4">
        <v>2.51267485432689E16</v>
      </c>
    </row>
    <row r="95">
      <c r="A95" s="1">
        <f>IFERROR(__xludf.DUMMYFUNCTION("""COMPUTED_VALUE"""),45177.66666666667)</f>
        <v>45177.66667</v>
      </c>
      <c r="B95" s="2">
        <f>IFERROR(__xludf.DUMMYFUNCTION("""COMPUTED_VALUE"""),248.5)</f>
        <v>248.5</v>
      </c>
      <c r="C95" s="4">
        <v>2.5062372692486E15</v>
      </c>
    </row>
    <row r="96">
      <c r="A96" s="1">
        <f>IFERROR(__xludf.DUMMYFUNCTION("""COMPUTED_VALUE"""),45180.66666666667)</f>
        <v>45180.66667</v>
      </c>
      <c r="B96" s="2">
        <f>IFERROR(__xludf.DUMMYFUNCTION("""COMPUTED_VALUE"""),273.58)</f>
        <v>273.58</v>
      </c>
      <c r="C96" s="4">
        <v>2.49599739044422E16</v>
      </c>
    </row>
    <row r="97">
      <c r="A97" s="1">
        <f>IFERROR(__xludf.DUMMYFUNCTION("""COMPUTED_VALUE"""),45181.66666666667)</f>
        <v>45181.66667</v>
      </c>
      <c r="B97" s="2">
        <f>IFERROR(__xludf.DUMMYFUNCTION("""COMPUTED_VALUE"""),267.48)</f>
        <v>267.48</v>
      </c>
      <c r="C97" s="4">
        <v>2.51598359284731E16</v>
      </c>
    </row>
    <row r="98">
      <c r="A98" s="1">
        <f>IFERROR(__xludf.DUMMYFUNCTION("""COMPUTED_VALUE"""),45182.66666666667)</f>
        <v>45182.66667</v>
      </c>
      <c r="B98" s="2">
        <f>IFERROR(__xludf.DUMMYFUNCTION("""COMPUTED_VALUE"""),271.3)</f>
        <v>271.3</v>
      </c>
      <c r="C98" s="4">
        <v>2.51093683709169E16</v>
      </c>
    </row>
    <row r="99">
      <c r="A99" s="1">
        <f>IFERROR(__xludf.DUMMYFUNCTION("""COMPUTED_VALUE"""),45183.66666666667)</f>
        <v>45183.66667</v>
      </c>
      <c r="B99" s="2">
        <f>IFERROR(__xludf.DUMMYFUNCTION("""COMPUTED_VALUE"""),276.04)</f>
        <v>276.04</v>
      </c>
      <c r="C99" s="4">
        <v>2.4980817869096E16</v>
      </c>
    </row>
    <row r="100">
      <c r="A100" s="1">
        <f>IFERROR(__xludf.DUMMYFUNCTION("""COMPUTED_VALUE"""),45184.66666666667)</f>
        <v>45184.66667</v>
      </c>
      <c r="B100" s="2">
        <f>IFERROR(__xludf.DUMMYFUNCTION("""COMPUTED_VALUE"""),274.39)</f>
        <v>274.39</v>
      </c>
      <c r="C100" s="4">
        <v>2.49164420175739E16</v>
      </c>
    </row>
    <row r="101">
      <c r="A101" s="1">
        <f>IFERROR(__xludf.DUMMYFUNCTION("""COMPUTED_VALUE"""),45187.66666666667)</f>
        <v>45187.66667</v>
      </c>
      <c r="B101" s="2">
        <f>IFERROR(__xludf.DUMMYFUNCTION("""COMPUTED_VALUE"""),265.28)</f>
        <v>265.28</v>
      </c>
      <c r="C101" s="4">
        <v>2.48140432273134E16</v>
      </c>
    </row>
    <row r="102">
      <c r="A102" s="1">
        <f>IFERROR(__xludf.DUMMYFUNCTION("""COMPUTED_VALUE"""),45188.66666666667)</f>
        <v>45188.66667</v>
      </c>
      <c r="B102" s="2">
        <f>IFERROR(__xludf.DUMMYFUNCTION("""COMPUTED_VALUE"""),266.5)</f>
        <v>266.5</v>
      </c>
      <c r="C102" s="4">
        <v>2.50139052506047E16</v>
      </c>
    </row>
    <row r="103">
      <c r="A103" s="1">
        <f>IFERROR(__xludf.DUMMYFUNCTION("""COMPUTED_VALUE"""),45189.66666666667)</f>
        <v>45189.66667</v>
      </c>
      <c r="B103" s="2">
        <f>IFERROR(__xludf.DUMMYFUNCTION("""COMPUTED_VALUE"""),262.59)</f>
        <v>262.59</v>
      </c>
      <c r="C103" s="4">
        <v>2.49634376923094E16</v>
      </c>
    </row>
    <row r="104">
      <c r="A104" s="1">
        <f>IFERROR(__xludf.DUMMYFUNCTION("""COMPUTED_VALUE"""),45190.66666666667)</f>
        <v>45190.66667</v>
      </c>
      <c r="B104" s="2">
        <f>IFERROR(__xludf.DUMMYFUNCTION("""COMPUTED_VALUE"""),255.7)</f>
        <v>255.7</v>
      </c>
      <c r="C104" s="4">
        <v>2.48348871904887E15</v>
      </c>
    </row>
    <row r="105">
      <c r="A105" s="1">
        <f>IFERROR(__xludf.DUMMYFUNCTION("""COMPUTED_VALUE"""),45191.66666666667)</f>
        <v>45191.66667</v>
      </c>
      <c r="B105" s="2">
        <f>IFERROR(__xludf.DUMMYFUNCTION("""COMPUTED_VALUE"""),244.88)</f>
        <v>244.88</v>
      </c>
      <c r="C105" s="4">
        <v>2.47705113389671E16</v>
      </c>
    </row>
    <row r="106">
      <c r="A106" s="1">
        <f>IFERROR(__xludf.DUMMYFUNCTION("""COMPUTED_VALUE"""),45194.66666666667)</f>
        <v>45194.66667</v>
      </c>
      <c r="B106" s="2">
        <f>IFERROR(__xludf.DUMMYFUNCTION("""COMPUTED_VALUE"""),246.99)</f>
        <v>246.99</v>
      </c>
      <c r="C106" s="4">
        <v>2.46681125487063E14</v>
      </c>
    </row>
    <row r="107">
      <c r="A107" s="1">
        <f>IFERROR(__xludf.DUMMYFUNCTION("""COMPUTED_VALUE"""),45195.66666666667)</f>
        <v>45195.66667</v>
      </c>
      <c r="B107" s="2">
        <f>IFERROR(__xludf.DUMMYFUNCTION("""COMPUTED_VALUE"""),244.12)</f>
        <v>244.12</v>
      </c>
      <c r="C107" s="4">
        <v>2.48679745719976E15</v>
      </c>
    </row>
    <row r="108">
      <c r="A108" s="1">
        <f>IFERROR(__xludf.DUMMYFUNCTION("""COMPUTED_VALUE"""),45196.66666666667)</f>
        <v>45196.66667</v>
      </c>
      <c r="B108" s="2">
        <f>IFERROR(__xludf.DUMMYFUNCTION("""COMPUTED_VALUE"""),240.5)</f>
        <v>240.5</v>
      </c>
      <c r="C108" s="4">
        <v>2.48175070128142E16</v>
      </c>
    </row>
    <row r="109">
      <c r="A109" s="1">
        <f>IFERROR(__xludf.DUMMYFUNCTION("""COMPUTED_VALUE"""),45197.66666666667)</f>
        <v>45197.66667</v>
      </c>
      <c r="B109" s="2">
        <f>IFERROR(__xludf.DUMMYFUNCTION("""COMPUTED_VALUE"""),246.38)</f>
        <v>246.38</v>
      </c>
      <c r="C109" s="4">
        <v>2.46889565101047E16</v>
      </c>
    </row>
    <row r="110">
      <c r="A110" s="1">
        <f>IFERROR(__xludf.DUMMYFUNCTION("""COMPUTED_VALUE"""),45198.66666666667)</f>
        <v>45198.66667</v>
      </c>
      <c r="B110" s="2">
        <f>IFERROR(__xludf.DUMMYFUNCTION("""COMPUTED_VALUE"""),250.22)</f>
        <v>250.22</v>
      </c>
      <c r="C110" s="4">
        <v>2.46245806576948E15</v>
      </c>
    </row>
    <row r="111">
      <c r="A111" s="1">
        <f>IFERROR(__xludf.DUMMYFUNCTION("""COMPUTED_VALUE"""),45201.66666666667)</f>
        <v>45201.66667</v>
      </c>
      <c r="B111" s="2">
        <f>IFERROR(__xludf.DUMMYFUNCTION("""COMPUTED_VALUE"""),251.6)</f>
        <v>251.6</v>
      </c>
      <c r="C111" s="4">
        <v>2.45221818647693E16</v>
      </c>
    </row>
    <row r="112">
      <c r="A112" s="1">
        <f>IFERROR(__xludf.DUMMYFUNCTION("""COMPUTED_VALUE"""),45202.66666666667)</f>
        <v>45202.66667</v>
      </c>
      <c r="B112" s="2">
        <f>IFERROR(__xludf.DUMMYFUNCTION("""COMPUTED_VALUE"""),246.53)</f>
        <v>246.53</v>
      </c>
      <c r="C112" s="4">
        <v>2.47220438871723E15</v>
      </c>
    </row>
    <row r="113">
      <c r="A113" s="1">
        <f>IFERROR(__xludf.DUMMYFUNCTION("""COMPUTED_VALUE"""),45203.66666666667)</f>
        <v>45203.66667</v>
      </c>
      <c r="B113" s="2">
        <f>IFERROR(__xludf.DUMMYFUNCTION("""COMPUTED_VALUE"""),261.16)</f>
        <v>261.16</v>
      </c>
      <c r="C113" s="4">
        <v>2.46715763279885E16</v>
      </c>
    </row>
    <row r="114">
      <c r="A114" s="1">
        <f>IFERROR(__xludf.DUMMYFUNCTION("""COMPUTED_VALUE"""),45204.66666666667)</f>
        <v>45204.66667</v>
      </c>
      <c r="B114" s="2">
        <f>IFERROR(__xludf.DUMMYFUNCTION("""COMPUTED_VALUE"""),260.05)</f>
        <v>260.05</v>
      </c>
      <c r="C114" s="4">
        <v>2.45430258252791E16</v>
      </c>
    </row>
    <row r="115">
      <c r="A115" s="1">
        <f>IFERROR(__xludf.DUMMYFUNCTION("""COMPUTED_VALUE"""),45205.66666666667)</f>
        <v>45205.66667</v>
      </c>
      <c r="B115" s="2">
        <f>IFERROR(__xludf.DUMMYFUNCTION("""COMPUTED_VALUE"""),260.53)</f>
        <v>260.53</v>
      </c>
      <c r="C115" s="4">
        <v>2.44786499728692E15</v>
      </c>
    </row>
    <row r="116">
      <c r="A116" s="1">
        <f>IFERROR(__xludf.DUMMYFUNCTION("""COMPUTED_VALUE"""),45208.66666666667)</f>
        <v>45208.66667</v>
      </c>
      <c r="B116" s="2">
        <f>IFERROR(__xludf.DUMMYFUNCTION("""COMPUTED_VALUE"""),259.67)</f>
        <v>259.67</v>
      </c>
      <c r="C116" s="4">
        <v>2.43762511803649E16</v>
      </c>
    </row>
    <row r="117">
      <c r="A117" s="1">
        <f>IFERROR(__xludf.DUMMYFUNCTION("""COMPUTED_VALUE"""),45209.66666666667)</f>
        <v>45209.66667</v>
      </c>
      <c r="B117" s="2">
        <f>IFERROR(__xludf.DUMMYFUNCTION("""COMPUTED_VALUE"""),263.62)</f>
        <v>263.62</v>
      </c>
      <c r="C117" s="4">
        <v>2.45761132029093E15</v>
      </c>
    </row>
    <row r="118">
      <c r="A118" s="1">
        <f>IFERROR(__xludf.DUMMYFUNCTION("""COMPUTED_VALUE"""),45210.66666666667)</f>
        <v>45210.66667</v>
      </c>
      <c r="B118" s="2">
        <f>IFERROR(__xludf.DUMMYFUNCTION("""COMPUTED_VALUE"""),262.99)</f>
        <v>262.99</v>
      </c>
      <c r="C118" s="4">
        <v>2.45256456438664E16</v>
      </c>
    </row>
    <row r="119">
      <c r="A119" s="1">
        <f>IFERROR(__xludf.DUMMYFUNCTION("""COMPUTED_VALUE"""),45211.66666666667)</f>
        <v>45211.66667</v>
      </c>
      <c r="B119" s="2">
        <f>IFERROR(__xludf.DUMMYFUNCTION("""COMPUTED_VALUE"""),258.87)</f>
        <v>258.87</v>
      </c>
      <c r="C119" s="4">
        <v>2.43970951412977E16</v>
      </c>
    </row>
    <row r="120">
      <c r="A120" s="1">
        <f>IFERROR(__xludf.DUMMYFUNCTION("""COMPUTED_VALUE"""),45212.66666666667)</f>
        <v>45212.66667</v>
      </c>
      <c r="B120" s="2">
        <f>IFERROR(__xludf.DUMMYFUNCTION("""COMPUTED_VALUE"""),251.12)</f>
        <v>251.12</v>
      </c>
      <c r="C120" s="4">
        <v>2.43327192890288E16</v>
      </c>
    </row>
    <row r="121">
      <c r="A121" s="1">
        <f>IFERROR(__xludf.DUMMYFUNCTION("""COMPUTED_VALUE"""),45215.66666666667)</f>
        <v>45215.66667</v>
      </c>
      <c r="B121" s="2">
        <f>IFERROR(__xludf.DUMMYFUNCTION("""COMPUTED_VALUE"""),253.92)</f>
        <v>253.92</v>
      </c>
      <c r="C121" s="4">
        <v>2.42303204965243E16</v>
      </c>
    </row>
    <row r="122">
      <c r="A122" s="1">
        <f>IFERROR(__xludf.DUMMYFUNCTION("""COMPUTED_VALUE"""),45216.66666666667)</f>
        <v>45216.66667</v>
      </c>
      <c r="B122" s="2">
        <f>IFERROR(__xludf.DUMMYFUNCTION("""COMPUTED_VALUE"""),254.85)</f>
        <v>254.85</v>
      </c>
      <c r="C122" s="4">
        <v>2.44301825190686E16</v>
      </c>
    </row>
    <row r="123">
      <c r="A123" s="1">
        <f>IFERROR(__xludf.DUMMYFUNCTION("""COMPUTED_VALUE"""),45217.66666666667)</f>
        <v>45217.66667</v>
      </c>
      <c r="B123" s="2">
        <f>IFERROR(__xludf.DUMMYFUNCTION("""COMPUTED_VALUE"""),242.68)</f>
        <v>242.68</v>
      </c>
      <c r="C123" s="4">
        <v>2.43797149600253E16</v>
      </c>
    </row>
    <row r="124">
      <c r="A124" s="1">
        <f>IFERROR(__xludf.DUMMYFUNCTION("""COMPUTED_VALUE"""),45218.66666666667)</f>
        <v>45218.66667</v>
      </c>
      <c r="B124" s="2">
        <f>IFERROR(__xludf.DUMMYFUNCTION("""COMPUTED_VALUE"""),220.11)</f>
        <v>220.11</v>
      </c>
      <c r="C124" s="4">
        <v>2.42511644574163E15</v>
      </c>
    </row>
    <row r="125">
      <c r="A125" s="1">
        <f>IFERROR(__xludf.DUMMYFUNCTION("""COMPUTED_VALUE"""),45219.66666666667)</f>
        <v>45219.66667</v>
      </c>
      <c r="B125" s="2">
        <f>IFERROR(__xludf.DUMMYFUNCTION("""COMPUTED_VALUE"""),211.99)</f>
        <v>211.99</v>
      </c>
      <c r="C125" s="4">
        <v>2.41867886051067E16</v>
      </c>
    </row>
    <row r="126">
      <c r="A126" s="1">
        <f>IFERROR(__xludf.DUMMYFUNCTION("""COMPUTED_VALUE"""),45222.66666666667)</f>
        <v>45222.66667</v>
      </c>
      <c r="B126" s="2">
        <f>IFERROR(__xludf.DUMMYFUNCTION("""COMPUTED_VALUE"""),212.08)</f>
        <v>212.08</v>
      </c>
      <c r="C126" s="4">
        <v>2.40843898124812E16</v>
      </c>
    </row>
    <row r="127">
      <c r="A127" s="1">
        <f>IFERROR(__xludf.DUMMYFUNCTION("""COMPUTED_VALUE"""),45223.66666666667)</f>
        <v>45223.66667</v>
      </c>
      <c r="B127" s="2">
        <f>IFERROR(__xludf.DUMMYFUNCTION("""COMPUTED_VALUE"""),216.52)</f>
        <v>216.52</v>
      </c>
      <c r="C127" s="4">
        <v>2.42842518349845E16</v>
      </c>
    </row>
    <row r="128">
      <c r="A128" s="1">
        <f>IFERROR(__xludf.DUMMYFUNCTION("""COMPUTED_VALUE"""),45224.66666666667)</f>
        <v>45224.66667</v>
      </c>
      <c r="B128" s="2">
        <f>IFERROR(__xludf.DUMMYFUNCTION("""COMPUTED_VALUE"""),212.42)</f>
        <v>212.42</v>
      </c>
      <c r="C128" s="4">
        <v>2.42337842759008E16</v>
      </c>
    </row>
    <row r="129">
      <c r="A129" s="1">
        <f>IFERROR(__xludf.DUMMYFUNCTION("""COMPUTED_VALUE"""),45225.66666666667)</f>
        <v>45225.66667</v>
      </c>
      <c r="B129" s="2">
        <f>IFERROR(__xludf.DUMMYFUNCTION("""COMPUTED_VALUE"""),205.76)</f>
        <v>205.76</v>
      </c>
      <c r="C129" s="4">
        <v>2.41052337732921E16</v>
      </c>
    </row>
    <row r="130">
      <c r="A130" s="1">
        <f>IFERROR(__xludf.DUMMYFUNCTION("""COMPUTED_VALUE"""),45226.66666666667)</f>
        <v>45226.66667</v>
      </c>
      <c r="B130" s="2">
        <f>IFERROR(__xludf.DUMMYFUNCTION("""COMPUTED_VALUE"""),207.3)</f>
        <v>207.3</v>
      </c>
      <c r="C130" s="4">
        <v>2.40408579209824E15</v>
      </c>
    </row>
    <row r="131">
      <c r="A131" s="1">
        <f>IFERROR(__xludf.DUMMYFUNCTION("""COMPUTED_VALUE"""),45229.66666666667)</f>
        <v>45229.66667</v>
      </c>
      <c r="B131" s="2">
        <f>IFERROR(__xludf.DUMMYFUNCTION("""COMPUTED_VALUE"""),197.36)</f>
        <v>197.36</v>
      </c>
      <c r="C131" s="4">
        <v>2.39384591283572E16</v>
      </c>
    </row>
    <row r="132">
      <c r="A132" s="1">
        <f>IFERROR(__xludf.DUMMYFUNCTION("""COMPUTED_VALUE"""),45230.66666666667)</f>
        <v>45230.66667</v>
      </c>
      <c r="B132" s="2">
        <f>IFERROR(__xludf.DUMMYFUNCTION("""COMPUTED_VALUE"""),200.84)</f>
        <v>200.84</v>
      </c>
      <c r="C132" s="4">
        <v>2.41383211630295E16</v>
      </c>
    </row>
    <row r="133">
      <c r="A133" s="1">
        <f>IFERROR(__xludf.DUMMYFUNCTION("""COMPUTED_VALUE"""),45231.66666666667)</f>
        <v>45231.66667</v>
      </c>
      <c r="B133" s="2">
        <f>IFERROR(__xludf.DUMMYFUNCTION("""COMPUTED_VALUE"""),205.66)</f>
        <v>205.66</v>
      </c>
      <c r="C133" s="4">
        <v>2.40878536161147E16</v>
      </c>
    </row>
    <row r="134">
      <c r="A134" s="1">
        <f>IFERROR(__xludf.DUMMYFUNCTION("""COMPUTED_VALUE"""),45232.66666666667)</f>
        <v>45232.66667</v>
      </c>
      <c r="B134" s="2">
        <f>IFERROR(__xludf.DUMMYFUNCTION("""COMPUTED_VALUE"""),218.51)</f>
        <v>218.51</v>
      </c>
      <c r="C134" s="4">
        <v>2.39593031256746E16</v>
      </c>
    </row>
    <row r="135">
      <c r="A135" s="1">
        <f>IFERROR(__xludf.DUMMYFUNCTION("""COMPUTED_VALUE"""),45233.66666666667)</f>
        <v>45233.66667</v>
      </c>
      <c r="B135" s="2">
        <f>IFERROR(__xludf.DUMMYFUNCTION("""COMPUTED_VALUE"""),219.96)</f>
        <v>219.96</v>
      </c>
      <c r="C135" s="4">
        <v>2.3894927285534E15</v>
      </c>
    </row>
    <row r="136">
      <c r="A136" s="1">
        <f>IFERROR(__xludf.DUMMYFUNCTION("""COMPUTED_VALUE"""),45236.66666666667)</f>
        <v>45236.66667</v>
      </c>
      <c r="B136" s="2">
        <f>IFERROR(__xludf.DUMMYFUNCTION("""COMPUTED_VALUE"""),219.27)</f>
        <v>219.27</v>
      </c>
      <c r="C136" s="4">
        <v>2.37925285294158E16</v>
      </c>
    </row>
    <row r="137">
      <c r="A137" s="1">
        <f>IFERROR(__xludf.DUMMYFUNCTION("""COMPUTED_VALUE"""),45237.66666666667)</f>
        <v>45237.66667</v>
      </c>
      <c r="B137" s="2">
        <f>IFERROR(__xludf.DUMMYFUNCTION("""COMPUTED_VALUE"""),222.18)</f>
        <v>222.18</v>
      </c>
      <c r="C137" s="4">
        <v>2.3992390564088E16</v>
      </c>
    </row>
    <row r="138">
      <c r="A138" s="1">
        <f>IFERROR(__xludf.DUMMYFUNCTION("""COMPUTED_VALUE"""),45238.66666666667)</f>
        <v>45238.66667</v>
      </c>
      <c r="B138" s="2">
        <f>IFERROR(__xludf.DUMMYFUNCTION("""COMPUTED_VALUE"""),222.11)</f>
        <v>222.11</v>
      </c>
      <c r="C138" s="4">
        <v>2.3941923017173E15</v>
      </c>
    </row>
    <row r="139">
      <c r="A139" s="1">
        <f>IFERROR(__xludf.DUMMYFUNCTION("""COMPUTED_VALUE"""),45239.66666666667)</f>
        <v>45239.66667</v>
      </c>
      <c r="B139" s="2">
        <f>IFERROR(__xludf.DUMMYFUNCTION("""COMPUTED_VALUE"""),209.98)</f>
        <v>209.98</v>
      </c>
      <c r="C139" s="4">
        <v>2.38133725267334E16</v>
      </c>
    </row>
    <row r="140">
      <c r="A140" s="1">
        <f>IFERROR(__xludf.DUMMYFUNCTION("""COMPUTED_VALUE"""),45240.66666666667)</f>
        <v>45240.66667</v>
      </c>
      <c r="B140" s="2">
        <f>IFERROR(__xludf.DUMMYFUNCTION("""COMPUTED_VALUE"""),214.65)</f>
        <v>214.65</v>
      </c>
      <c r="C140" s="4">
        <v>2.3748996686989E15</v>
      </c>
    </row>
    <row r="141">
      <c r="A141" s="1">
        <f>IFERROR(__xludf.DUMMYFUNCTION("""COMPUTED_VALUE"""),45243.66666666667)</f>
        <v>45243.66667</v>
      </c>
      <c r="B141" s="2">
        <f>IFERROR(__xludf.DUMMYFUNCTION("""COMPUTED_VALUE"""),223.71)</f>
        <v>223.71</v>
      </c>
      <c r="C141" s="4">
        <v>2.36465979320611E16</v>
      </c>
    </row>
    <row r="142">
      <c r="A142" s="1">
        <f>IFERROR(__xludf.DUMMYFUNCTION("""COMPUTED_VALUE"""),45244.66666666667)</f>
        <v>45244.66667</v>
      </c>
      <c r="B142" s="2">
        <f>IFERROR(__xludf.DUMMYFUNCTION("""COMPUTED_VALUE"""),237.41)</f>
        <v>237.41</v>
      </c>
      <c r="C142" s="4">
        <v>2.38464599671295E16</v>
      </c>
    </row>
    <row r="143">
      <c r="A143" s="1">
        <f>IFERROR(__xludf.DUMMYFUNCTION("""COMPUTED_VALUE"""),45245.66666666667)</f>
        <v>45245.66667</v>
      </c>
      <c r="B143" s="2">
        <f>IFERROR(__xludf.DUMMYFUNCTION("""COMPUTED_VALUE"""),242.84)</f>
        <v>242.84</v>
      </c>
      <c r="C143" s="4">
        <v>2.37959924206114E16</v>
      </c>
    </row>
    <row r="144">
      <c r="A144" s="1">
        <f>IFERROR(__xludf.DUMMYFUNCTION("""COMPUTED_VALUE"""),45246.66666666667)</f>
        <v>45246.66667</v>
      </c>
      <c r="B144" s="2">
        <f>IFERROR(__xludf.DUMMYFUNCTION("""COMPUTED_VALUE"""),233.59)</f>
        <v>233.59</v>
      </c>
      <c r="C144" s="4">
        <v>2.3667441930568E16</v>
      </c>
    </row>
    <row r="145">
      <c r="A145" s="1">
        <f>IFERROR(__xludf.DUMMYFUNCTION("""COMPUTED_VALUE"""),45247.66666666667)</f>
        <v>45247.66667</v>
      </c>
      <c r="B145" s="2">
        <f>IFERROR(__xludf.DUMMYFUNCTION("""COMPUTED_VALUE"""),234.3)</f>
        <v>234.3</v>
      </c>
      <c r="C145" s="4">
        <v>2.36030660908235E16</v>
      </c>
    </row>
    <row r="146">
      <c r="A146" s="1">
        <f>IFERROR(__xludf.DUMMYFUNCTION("""COMPUTED_VALUE"""),45250.66666666667)</f>
        <v>45250.66667</v>
      </c>
      <c r="B146" s="2">
        <f>IFERROR(__xludf.DUMMYFUNCTION("""COMPUTED_VALUE"""),235.6)</f>
        <v>235.6</v>
      </c>
      <c r="C146" s="4">
        <v>2.35006673358947E15</v>
      </c>
    </row>
    <row r="147">
      <c r="A147" s="1">
        <f>IFERROR(__xludf.DUMMYFUNCTION("""COMPUTED_VALUE"""),45251.66666666667)</f>
        <v>45251.66667</v>
      </c>
      <c r="B147" s="2">
        <f>IFERROR(__xludf.DUMMYFUNCTION("""COMPUTED_VALUE"""),241.2)</f>
        <v>241.2</v>
      </c>
      <c r="C147" s="4">
        <v>2.37005293709641E16</v>
      </c>
    </row>
    <row r="148">
      <c r="A148" s="1">
        <f>IFERROR(__xludf.DUMMYFUNCTION("""COMPUTED_VALUE"""),45252.66666666667)</f>
        <v>45252.66667</v>
      </c>
      <c r="B148" s="2">
        <f>IFERROR(__xludf.DUMMYFUNCTION("""COMPUTED_VALUE"""),234.21)</f>
        <v>234.21</v>
      </c>
      <c r="C148" s="4">
        <v>2.36500618234937E15</v>
      </c>
    </row>
    <row r="149">
      <c r="A149" s="1">
        <f>IFERROR(__xludf.DUMMYFUNCTION("""COMPUTED_VALUE"""),45254.54513888889)</f>
        <v>45254.54514</v>
      </c>
      <c r="B149" s="2">
        <f>IFERROR(__xludf.DUMMYFUNCTION("""COMPUTED_VALUE"""),235.45)</f>
        <v>235.45</v>
      </c>
      <c r="C149" s="4">
        <v>2.34571354918013E16</v>
      </c>
    </row>
    <row r="150">
      <c r="A150" s="1">
        <f>IFERROR(__xludf.DUMMYFUNCTION("""COMPUTED_VALUE"""),45257.66666666667)</f>
        <v>45257.66667</v>
      </c>
      <c r="B150" s="2">
        <f>IFERROR(__xludf.DUMMYFUNCTION("""COMPUTED_VALUE"""),236.08)</f>
        <v>236.08</v>
      </c>
      <c r="C150" s="4">
        <v>2.33547367340159E15</v>
      </c>
    </row>
    <row r="151">
      <c r="A151" s="1">
        <f>IFERROR(__xludf.DUMMYFUNCTION("""COMPUTED_VALUE"""),45258.66666666667)</f>
        <v>45258.66667</v>
      </c>
      <c r="B151" s="2">
        <f>IFERROR(__xludf.DUMMYFUNCTION("""COMPUTED_VALUE"""),246.72)</f>
        <v>246.72</v>
      </c>
      <c r="C151" s="4">
        <v>2.3554598768133E15</v>
      </c>
    </row>
    <row r="152">
      <c r="A152" s="1">
        <f>IFERROR(__xludf.DUMMYFUNCTION("""COMPUTED_VALUE"""),45259.66666666667)</f>
        <v>45259.66667</v>
      </c>
      <c r="B152" s="2">
        <f>IFERROR(__xludf.DUMMYFUNCTION("""COMPUTED_VALUE"""),244.14)</f>
        <v>244.14</v>
      </c>
      <c r="C152" s="4">
        <v>2.35041312206624E16</v>
      </c>
    </row>
    <row r="153">
      <c r="A153" s="1">
        <f>IFERROR(__xludf.DUMMYFUNCTION("""COMPUTED_VALUE"""),45260.66666666667)</f>
        <v>45260.66667</v>
      </c>
      <c r="B153" s="2">
        <f>IFERROR(__xludf.DUMMYFUNCTION("""COMPUTED_VALUE"""),240.08)</f>
        <v>240.08</v>
      </c>
      <c r="C153" s="4">
        <v>2.33755807296668E16</v>
      </c>
    </row>
    <row r="154">
      <c r="A154" s="1">
        <f>IFERROR(__xludf.DUMMYFUNCTION("""COMPUTED_VALUE"""),45261.66666666667)</f>
        <v>45261.66667</v>
      </c>
      <c r="B154" s="2">
        <f>IFERROR(__xludf.DUMMYFUNCTION("""COMPUTED_VALUE"""),238.83)</f>
        <v>238.83</v>
      </c>
      <c r="C154" s="4">
        <v>2.33112048889703E15</v>
      </c>
    </row>
    <row r="155">
      <c r="A155" s="1">
        <f>IFERROR(__xludf.DUMMYFUNCTION("""COMPUTED_VALUE"""),45264.66666666667)</f>
        <v>45264.66667</v>
      </c>
      <c r="B155" s="2">
        <f>IFERROR(__xludf.DUMMYFUNCTION("""COMPUTED_VALUE"""),235.58)</f>
        <v>235.58</v>
      </c>
      <c r="C155" s="4">
        <v>2.32088061311846E15</v>
      </c>
    </row>
    <row r="156">
      <c r="A156" s="1">
        <f>IFERROR(__xludf.DUMMYFUNCTION("""COMPUTED_VALUE"""),45265.66666666667)</f>
        <v>45265.66667</v>
      </c>
      <c r="B156" s="2">
        <f>IFERROR(__xludf.DUMMYFUNCTION("""COMPUTED_VALUE"""),238.72)</f>
        <v>238.72</v>
      </c>
      <c r="C156" s="4">
        <v>2.34086681198224E16</v>
      </c>
    </row>
    <row r="157">
      <c r="A157" s="1">
        <f>IFERROR(__xludf.DUMMYFUNCTION("""COMPUTED_VALUE"""),45266.66666666667)</f>
        <v>45266.66667</v>
      </c>
      <c r="B157" s="2">
        <f>IFERROR(__xludf.DUMMYFUNCTION("""COMPUTED_VALUE"""),239.37)</f>
        <v>239.37</v>
      </c>
      <c r="C157" s="4">
        <v>2.33582005268732E16</v>
      </c>
    </row>
    <row r="158">
      <c r="A158" s="1">
        <f>IFERROR(__xludf.DUMMYFUNCTION("""COMPUTED_VALUE"""),45267.66666666667)</f>
        <v>45267.66667</v>
      </c>
      <c r="B158" s="2">
        <f>IFERROR(__xludf.DUMMYFUNCTION("""COMPUTED_VALUE"""),242.64)</f>
        <v>242.64</v>
      </c>
      <c r="C158" s="4">
        <v>2.3229649990398E15</v>
      </c>
    </row>
    <row r="159">
      <c r="A159" s="1">
        <f>IFERROR(__xludf.DUMMYFUNCTION("""COMPUTED_VALUE"""),45268.66666666667)</f>
        <v>45268.66667</v>
      </c>
      <c r="B159" s="2">
        <f>IFERROR(__xludf.DUMMYFUNCTION("""COMPUTED_VALUE"""),243.84)</f>
        <v>243.84</v>
      </c>
      <c r="C159" s="4">
        <v>2.31652741042225E16</v>
      </c>
    </row>
    <row r="160">
      <c r="A160" s="1">
        <f>IFERROR(__xludf.DUMMYFUNCTION("""COMPUTED_VALUE"""),45271.66666666667)</f>
        <v>45271.66667</v>
      </c>
      <c r="B160" s="2">
        <f>IFERROR(__xludf.DUMMYFUNCTION("""COMPUTED_VALUE"""),239.74)</f>
        <v>239.74</v>
      </c>
      <c r="C160" s="4">
        <v>2.30628752099998E14</v>
      </c>
    </row>
    <row r="161">
      <c r="A161" s="1">
        <f>IFERROR(__xludf.DUMMYFUNCTION("""COMPUTED_VALUE"""),45272.66666666667)</f>
        <v>45272.66667</v>
      </c>
      <c r="B161" s="2">
        <f>IFERROR(__xludf.DUMMYFUNCTION("""COMPUTED_VALUE"""),237.01)</f>
        <v>237.01</v>
      </c>
      <c r="C161" s="4">
        <v>2.32627371986373E16</v>
      </c>
    </row>
    <row r="162">
      <c r="A162" s="1">
        <f>IFERROR(__xludf.DUMMYFUNCTION("""COMPUTED_VALUE"""),45273.66666666667)</f>
        <v>45273.66667</v>
      </c>
      <c r="B162" s="2">
        <f>IFERROR(__xludf.DUMMYFUNCTION("""COMPUTED_VALUE"""),239.29)</f>
        <v>239.29</v>
      </c>
      <c r="C162" s="4">
        <v>2.32122696056882E16</v>
      </c>
    </row>
    <row r="163">
      <c r="A163" s="1">
        <f>IFERROR(__xludf.DUMMYFUNCTION("""COMPUTED_VALUE"""),45274.66666666667)</f>
        <v>45274.66667</v>
      </c>
      <c r="B163" s="2">
        <f>IFERROR(__xludf.DUMMYFUNCTION("""COMPUTED_VALUE"""),251.05)</f>
        <v>251.05</v>
      </c>
      <c r="C163" s="4">
        <v>2.30837190692131E15</v>
      </c>
    </row>
    <row r="164">
      <c r="A164" s="1">
        <f>IFERROR(__xludf.DUMMYFUNCTION("""COMPUTED_VALUE"""),45275.66666666667)</f>
        <v>45275.66667</v>
      </c>
      <c r="B164" s="2">
        <f>IFERROR(__xludf.DUMMYFUNCTION("""COMPUTED_VALUE"""),253.5)</f>
        <v>253.5</v>
      </c>
      <c r="C164" s="4">
        <v>2.30093801225012E16</v>
      </c>
    </row>
    <row r="165">
      <c r="A165" s="1">
        <f>IFERROR(__xludf.DUMMYFUNCTION("""COMPUTED_VALUE"""),45278.66666666667)</f>
        <v>45278.66667</v>
      </c>
      <c r="B165" s="2">
        <f>IFERROR(__xludf.DUMMYFUNCTION("""COMPUTED_VALUE"""),252.08)</f>
        <v>252.08</v>
      </c>
      <c r="C165" s="4">
        <v>2.28770920466701E16</v>
      </c>
    </row>
    <row r="166">
      <c r="A166" s="1">
        <f>IFERROR(__xludf.DUMMYFUNCTION("""COMPUTED_VALUE"""),45279.66666666667)</f>
        <v>45279.66667</v>
      </c>
      <c r="B166" s="2">
        <f>IFERROR(__xludf.DUMMYFUNCTION("""COMPUTED_VALUE"""),257.22)</f>
        <v>257.22</v>
      </c>
      <c r="C166" s="4">
        <v>2.30669909747709E16</v>
      </c>
    </row>
    <row r="167">
      <c r="A167" s="1">
        <f>IFERROR(__xludf.DUMMYFUNCTION("""COMPUTED_VALUE"""),45280.66666666667)</f>
        <v>45280.66667</v>
      </c>
      <c r="B167" s="2">
        <f>IFERROR(__xludf.DUMMYFUNCTION("""COMPUTED_VALUE"""),247.14)</f>
        <v>247.14</v>
      </c>
      <c r="C167" s="4">
        <v>2.30065603212855E16</v>
      </c>
    </row>
    <row r="168">
      <c r="A168" s="1">
        <f>IFERROR(__xludf.DUMMYFUNCTION("""COMPUTED_VALUE"""),45281.66666666667)</f>
        <v>45281.66667</v>
      </c>
      <c r="B168" s="2">
        <f>IFERROR(__xludf.DUMMYFUNCTION("""COMPUTED_VALUE"""),254.5)</f>
        <v>254.5</v>
      </c>
      <c r="C168" s="4">
        <v>2.28680467242742E15</v>
      </c>
    </row>
    <row r="169">
      <c r="A169" s="1">
        <f>IFERROR(__xludf.DUMMYFUNCTION("""COMPUTED_VALUE"""),45282.66666666667)</f>
        <v>45282.66667</v>
      </c>
      <c r="B169" s="2">
        <f>IFERROR(__xludf.DUMMYFUNCTION("""COMPUTED_VALUE"""),252.54)</f>
        <v>252.54</v>
      </c>
      <c r="C169" s="4">
        <v>2.27937077775622E16</v>
      </c>
    </row>
    <row r="170">
      <c r="A170" s="1">
        <f>IFERROR(__xludf.DUMMYFUNCTION("""COMPUTED_VALUE"""),45286.66666666667)</f>
        <v>45286.66667</v>
      </c>
      <c r="B170" s="2">
        <f>IFERROR(__xludf.DUMMYFUNCTION("""COMPUTED_VALUE"""),256.61)</f>
        <v>256.61</v>
      </c>
      <c r="C170" s="4">
        <v>2.28513186298322E15</v>
      </c>
    </row>
    <row r="171">
      <c r="A171" s="1">
        <f>IFERROR(__xludf.DUMMYFUNCTION("""COMPUTED_VALUE"""),45287.66666666667)</f>
        <v>45287.66667</v>
      </c>
      <c r="B171" s="2">
        <f>IFERROR(__xludf.DUMMYFUNCTION("""COMPUTED_VALUE"""),261.44)</f>
        <v>261.44</v>
      </c>
      <c r="C171" s="4">
        <v>2.27908879763466E15</v>
      </c>
    </row>
    <row r="172">
      <c r="A172" s="1">
        <f>IFERROR(__xludf.DUMMYFUNCTION("""COMPUTED_VALUE"""),45288.66666666667)</f>
        <v>45288.66667</v>
      </c>
      <c r="B172" s="2">
        <f>IFERROR(__xludf.DUMMYFUNCTION("""COMPUTED_VALUE"""),253.18)</f>
        <v>253.18</v>
      </c>
      <c r="C172" s="4">
        <v>2.26235569306302E15</v>
      </c>
    </row>
    <row r="173">
      <c r="A173" s="1">
        <f>IFERROR(__xludf.DUMMYFUNCTION("""COMPUTED_VALUE"""),45289.66666666667)</f>
        <v>45289.66667</v>
      </c>
      <c r="B173" s="2">
        <f>IFERROR(__xludf.DUMMYFUNCTION("""COMPUTED_VALUE"""),248.48)</f>
        <v>248.48</v>
      </c>
      <c r="C173" s="4">
        <v>2.25204005352125E16</v>
      </c>
    </row>
    <row r="174">
      <c r="A174" s="1">
        <f>IFERROR(__xludf.DUMMYFUNCTION("""COMPUTED_VALUE"""),45293.66666666667)</f>
        <v>45293.66667</v>
      </c>
      <c r="B174" s="2">
        <f>IFERROR(__xludf.DUMMYFUNCTION("""COMPUTED_VALUE"""),248.42)</f>
        <v>248.42</v>
      </c>
      <c r="C174" s="4">
        <v>2.24627415926607E15</v>
      </c>
    </row>
    <row r="175">
      <c r="A175" s="1">
        <f>IFERROR(__xludf.DUMMYFUNCTION("""COMPUTED_VALUE"""),45294.66666666667)</f>
        <v>45294.66667</v>
      </c>
      <c r="B175" s="2">
        <f>IFERROR(__xludf.DUMMYFUNCTION("""COMPUTED_VALUE"""),238.45)</f>
        <v>238.45</v>
      </c>
      <c r="C175" s="4">
        <v>2.23734934904697E16</v>
      </c>
    </row>
    <row r="176">
      <c r="A176" s="1">
        <f>IFERROR(__xludf.DUMMYFUNCTION("""COMPUTED_VALUE"""),45295.66666666667)</f>
        <v>45295.66667</v>
      </c>
      <c r="B176" s="2">
        <f>IFERROR(__xludf.DUMMYFUNCTION("""COMPUTED_VALUE"""),237.93)</f>
        <v>237.93</v>
      </c>
      <c r="C176" s="4">
        <v>2.22061624447534E16</v>
      </c>
    </row>
    <row r="177">
      <c r="A177" s="1">
        <f>IFERROR(__xludf.DUMMYFUNCTION("""COMPUTED_VALUE"""),45296.66666666667)</f>
        <v>45296.66667</v>
      </c>
      <c r="B177" s="2">
        <f>IFERROR(__xludf.DUMMYFUNCTION("""COMPUTED_VALUE"""),237.49)</f>
        <v>237.49</v>
      </c>
      <c r="C177" s="4">
        <v>2.21030060493364E16</v>
      </c>
    </row>
    <row r="178">
      <c r="A178" s="1">
        <f>IFERROR(__xludf.DUMMYFUNCTION("""COMPUTED_VALUE"""),45299.66666666667)</f>
        <v>45299.66667</v>
      </c>
      <c r="B178" s="2">
        <f>IFERROR(__xludf.DUMMYFUNCTION("""COMPUTED_VALUE"""),240.45)</f>
        <v>240.45</v>
      </c>
      <c r="C178" s="4">
        <v>2.18842656273882E16</v>
      </c>
    </row>
    <row r="179">
      <c r="A179" s="1">
        <f>IFERROR(__xludf.DUMMYFUNCTION("""COMPUTED_VALUE"""),45300.66666666667)</f>
        <v>45300.66667</v>
      </c>
      <c r="B179" s="2">
        <f>IFERROR(__xludf.DUMMYFUNCTION("""COMPUTED_VALUE"""),234.96)</f>
        <v>234.96</v>
      </c>
      <c r="C179" s="4">
        <v>2.2045347106784E16</v>
      </c>
    </row>
    <row r="180">
      <c r="A180" s="1">
        <f>IFERROR(__xludf.DUMMYFUNCTION("""COMPUTED_VALUE"""),45301.66666666667)</f>
        <v>45301.66667</v>
      </c>
      <c r="B180" s="2">
        <f>IFERROR(__xludf.DUMMYFUNCTION("""COMPUTED_VALUE"""),233.94)</f>
        <v>233.94</v>
      </c>
      <c r="C180" s="4">
        <v>2.19559028082244E16</v>
      </c>
    </row>
    <row r="181">
      <c r="A181" s="1">
        <f>IFERROR(__xludf.DUMMYFUNCTION("""COMPUTED_VALUE"""),45302.66666666667)</f>
        <v>45302.66667</v>
      </c>
      <c r="B181" s="2">
        <f>IFERROR(__xludf.DUMMYFUNCTION("""COMPUTED_VALUE"""),227.22)</f>
        <v>227.22</v>
      </c>
      <c r="C181" s="4">
        <v>2.17883755661392E16</v>
      </c>
    </row>
    <row r="182">
      <c r="A182" s="1">
        <f>IFERROR(__xludf.DUMMYFUNCTION("""COMPUTED_VALUE"""),45303.66666666667)</f>
        <v>45303.66667</v>
      </c>
      <c r="B182" s="2">
        <f>IFERROR(__xludf.DUMMYFUNCTION("""COMPUTED_VALUE"""),218.89)</f>
        <v>218.89</v>
      </c>
      <c r="C182" s="4">
        <v>2.16850229743532E16</v>
      </c>
    </row>
    <row r="183">
      <c r="A183" s="1">
        <f>IFERROR(__xludf.DUMMYFUNCTION("""COMPUTED_VALUE"""),45307.66666666667)</f>
        <v>45307.66667</v>
      </c>
      <c r="B183" s="2">
        <f>IFERROR(__xludf.DUMMYFUNCTION("""COMPUTED_VALUE"""),219.91)</f>
        <v>219.91</v>
      </c>
      <c r="C183" s="4">
        <v>2.16265792463257E16</v>
      </c>
    </row>
    <row r="184">
      <c r="A184" s="1">
        <f>IFERROR(__xludf.DUMMYFUNCTION("""COMPUTED_VALUE"""),45308.66666666667)</f>
        <v>45308.66667</v>
      </c>
      <c r="B184" s="2">
        <f>IFERROR(__xludf.DUMMYFUNCTION("""COMPUTED_VALUE"""),215.55)</f>
        <v>215.55</v>
      </c>
      <c r="C184" s="4">
        <v>2.15371349477659E15</v>
      </c>
    </row>
    <row r="185">
      <c r="A185" s="1">
        <f>IFERROR(__xludf.DUMMYFUNCTION("""COMPUTED_VALUE"""),45309.66666666667)</f>
        <v>45309.66667</v>
      </c>
      <c r="B185" s="2">
        <f>IFERROR(__xludf.DUMMYFUNCTION("""COMPUTED_VALUE"""),211.88)</f>
        <v>211.88</v>
      </c>
      <c r="C185" s="4">
        <v>2.13696077056808E16</v>
      </c>
    </row>
    <row r="186">
      <c r="A186" s="1">
        <f>IFERROR(__xludf.DUMMYFUNCTION("""COMPUTED_VALUE"""),45310.66666666667)</f>
        <v>45310.66667</v>
      </c>
      <c r="B186" s="2">
        <f>IFERROR(__xludf.DUMMYFUNCTION("""COMPUTED_VALUE"""),212.19)</f>
        <v>212.19</v>
      </c>
      <c r="C186" s="4">
        <v>2.12662551138947E16</v>
      </c>
    </row>
    <row r="187">
      <c r="A187" s="1">
        <f>IFERROR(__xludf.DUMMYFUNCTION("""COMPUTED_VALUE"""),45313.66666666667)</f>
        <v>45313.66667</v>
      </c>
      <c r="B187" s="2">
        <f>IFERROR(__xludf.DUMMYFUNCTION("""COMPUTED_VALUE"""),208.8)</f>
        <v>208.8</v>
      </c>
      <c r="C187" s="4">
        <v>2.10469261028409E16</v>
      </c>
    </row>
    <row r="188">
      <c r="A188" s="1">
        <f>IFERROR(__xludf.DUMMYFUNCTION("""COMPUTED_VALUE"""),45314.66666666667)</f>
        <v>45314.66667</v>
      </c>
      <c r="B188" s="2">
        <f>IFERROR(__xludf.DUMMYFUNCTION("""COMPUTED_VALUE"""),209.14)</f>
        <v>209.14</v>
      </c>
      <c r="C188" s="4">
        <v>2.12078113855701E15</v>
      </c>
    </row>
    <row r="189">
      <c r="A189" s="1">
        <f>IFERROR(__xludf.DUMMYFUNCTION("""COMPUTED_VALUE"""),45315.66666666667)</f>
        <v>45315.66667</v>
      </c>
      <c r="B189" s="2">
        <f>IFERROR(__xludf.DUMMYFUNCTION("""COMPUTED_VALUE"""),207.83)</f>
        <v>207.83</v>
      </c>
      <c r="C189" s="4">
        <v>2.11183670867129E14</v>
      </c>
    </row>
    <row r="190">
      <c r="A190" s="1">
        <f>IFERROR(__xludf.DUMMYFUNCTION("""COMPUTED_VALUE"""),45316.66666666667)</f>
        <v>45316.66667</v>
      </c>
      <c r="B190" s="2">
        <f>IFERROR(__xludf.DUMMYFUNCTION("""COMPUTED_VALUE"""),182.63)</f>
        <v>182.63</v>
      </c>
      <c r="C190" s="4">
        <v>2.09508398443299E15</v>
      </c>
    </row>
    <row r="191">
      <c r="A191" s="1">
        <f>IFERROR(__xludf.DUMMYFUNCTION("""COMPUTED_VALUE"""),45317.66666666667)</f>
        <v>45317.66667</v>
      </c>
      <c r="B191" s="2">
        <f>IFERROR(__xludf.DUMMYFUNCTION("""COMPUTED_VALUE"""),183.25)</f>
        <v>183.25</v>
      </c>
      <c r="C191" s="4">
        <v>2.08474872522461E16</v>
      </c>
    </row>
    <row r="192">
      <c r="A192" s="1">
        <f>IFERROR(__xludf.DUMMYFUNCTION("""COMPUTED_VALUE"""),45320.66666666667)</f>
        <v>45320.66667</v>
      </c>
      <c r="B192" s="2">
        <f>IFERROR(__xludf.DUMMYFUNCTION("""COMPUTED_VALUE"""),190.93)</f>
        <v>190.93</v>
      </c>
      <c r="C192" s="4">
        <v>2.06281582402988E16</v>
      </c>
    </row>
    <row r="193">
      <c r="A193" s="1">
        <f>IFERROR(__xludf.DUMMYFUNCTION("""COMPUTED_VALUE"""),45321.66666666667)</f>
        <v>45321.66667</v>
      </c>
      <c r="B193" s="2">
        <f>IFERROR(__xludf.DUMMYFUNCTION("""COMPUTED_VALUE"""),191.59)</f>
        <v>191.59</v>
      </c>
      <c r="C193" s="4">
        <v>2.0789043523029E16</v>
      </c>
    </row>
    <row r="194">
      <c r="A194" s="1">
        <f>IFERROR(__xludf.DUMMYFUNCTION("""COMPUTED_VALUE"""),45322.66666666667)</f>
        <v>45322.66667</v>
      </c>
      <c r="B194" s="2">
        <f>IFERROR(__xludf.DUMMYFUNCTION("""COMPUTED_VALUE"""),187.29)</f>
        <v>187.29</v>
      </c>
      <c r="C194" s="4">
        <v>2.06995992241716E16</v>
      </c>
    </row>
    <row r="195">
      <c r="A195" s="1">
        <f>IFERROR(__xludf.DUMMYFUNCTION("""COMPUTED_VALUE"""),45323.66666666667)</f>
        <v>45323.66667</v>
      </c>
      <c r="B195" s="2">
        <f>IFERROR(__xludf.DUMMYFUNCTION("""COMPUTED_VALUE"""),188.86)</f>
        <v>188.86</v>
      </c>
      <c r="C195" s="4">
        <v>2.05320719817885E16</v>
      </c>
    </row>
    <row r="196">
      <c r="A196" s="1">
        <f>IFERROR(__xludf.DUMMYFUNCTION("""COMPUTED_VALUE"""),45324.66666666667)</f>
        <v>45324.66667</v>
      </c>
      <c r="B196" s="2">
        <f>IFERROR(__xludf.DUMMYFUNCTION("""COMPUTED_VALUE"""),187.91)</f>
        <v>187.91</v>
      </c>
      <c r="C196" s="4">
        <v>2.0428719390677E15</v>
      </c>
    </row>
    <row r="197">
      <c r="A197" s="1">
        <f>IFERROR(__xludf.DUMMYFUNCTION("""COMPUTED_VALUE"""),45327.66666666667)</f>
        <v>45327.66667</v>
      </c>
      <c r="B197" s="2">
        <f>IFERROR(__xludf.DUMMYFUNCTION("""COMPUTED_VALUE"""),181.06)</f>
        <v>181.06</v>
      </c>
      <c r="C197" s="4">
        <v>2.02093903816467E16</v>
      </c>
    </row>
    <row r="198">
      <c r="A198" s="1">
        <f>IFERROR(__xludf.DUMMYFUNCTION("""COMPUTED_VALUE"""),45328.66666666667)</f>
        <v>45328.66667</v>
      </c>
      <c r="B198" s="2">
        <f>IFERROR(__xludf.DUMMYFUNCTION("""COMPUTED_VALUE"""),185.1)</f>
        <v>185.1</v>
      </c>
      <c r="C198" s="4">
        <v>2.03702756653492E16</v>
      </c>
    </row>
    <row r="199">
      <c r="A199" s="1">
        <f>IFERROR(__xludf.DUMMYFUNCTION("""COMPUTED_VALUE"""),45329.66666666667)</f>
        <v>45329.66667</v>
      </c>
      <c r="B199" s="2">
        <f>IFERROR(__xludf.DUMMYFUNCTION("""COMPUTED_VALUE"""),187.58)</f>
        <v>187.58</v>
      </c>
      <c r="C199" s="4">
        <v>2.0280831367464E16</v>
      </c>
    </row>
    <row r="200">
      <c r="A200" s="1">
        <f>IFERROR(__xludf.DUMMYFUNCTION("""COMPUTED_VALUE"""),45330.66666666667)</f>
        <v>45330.66667</v>
      </c>
      <c r="B200" s="2">
        <f>IFERROR(__xludf.DUMMYFUNCTION("""COMPUTED_VALUE"""),189.56)</f>
        <v>189.56</v>
      </c>
      <c r="C200" s="4">
        <v>2.01133041260533E16</v>
      </c>
    </row>
    <row r="201">
      <c r="A201" s="1">
        <f>IFERROR(__xludf.DUMMYFUNCTION("""COMPUTED_VALUE"""),45331.66666666667)</f>
        <v>45331.66667</v>
      </c>
      <c r="B201" s="2">
        <f>IFERROR(__xludf.DUMMYFUNCTION("""COMPUTED_VALUE"""),193.57)</f>
        <v>193.57</v>
      </c>
      <c r="C201" s="4">
        <v>2.00099515349422E16</v>
      </c>
    </row>
    <row r="202">
      <c r="A202" s="1">
        <f>IFERROR(__xludf.DUMMYFUNCTION("""COMPUTED_VALUE"""),45334.66666666667)</f>
        <v>45334.66667</v>
      </c>
      <c r="B202" s="2">
        <f>IFERROR(__xludf.DUMMYFUNCTION("""COMPUTED_VALUE"""),188.13)</f>
        <v>188.13</v>
      </c>
      <c r="C202" s="4">
        <v>1.97906225259119E14</v>
      </c>
    </row>
    <row r="203">
      <c r="A203" s="1">
        <f>IFERROR(__xludf.DUMMYFUNCTION("""COMPUTED_VALUE"""),45335.66666666667)</f>
        <v>45335.66667</v>
      </c>
      <c r="B203" s="2">
        <f>IFERROR(__xludf.DUMMYFUNCTION("""COMPUTED_VALUE"""),184.02)</f>
        <v>184.02</v>
      </c>
      <c r="C203" s="4">
        <v>1.9951507809614E16</v>
      </c>
    </row>
    <row r="204">
      <c r="A204" s="1">
        <f>IFERROR(__xludf.DUMMYFUNCTION("""COMPUTED_VALUE"""),45336.66666666667)</f>
        <v>45336.66667</v>
      </c>
      <c r="B204" s="2">
        <f>IFERROR(__xludf.DUMMYFUNCTION("""COMPUTED_VALUE"""),188.71)</f>
        <v>188.71</v>
      </c>
      <c r="C204" s="4">
        <v>1.98620635118085E16</v>
      </c>
    </row>
    <row r="205">
      <c r="A205" s="1">
        <f>IFERROR(__xludf.DUMMYFUNCTION("""COMPUTED_VALUE"""),45337.66666666667)</f>
        <v>45337.66667</v>
      </c>
      <c r="B205" s="2">
        <f>IFERROR(__xludf.DUMMYFUNCTION("""COMPUTED_VALUE"""),200.45)</f>
        <v>200.45</v>
      </c>
      <c r="C205" s="4">
        <v>1.96945362704781E16</v>
      </c>
    </row>
    <row r="206">
      <c r="A206" s="1">
        <f>IFERROR(__xludf.DUMMYFUNCTION("""COMPUTED_VALUE"""),45338.66666666667)</f>
        <v>45338.66667</v>
      </c>
      <c r="B206" s="2">
        <f>IFERROR(__xludf.DUMMYFUNCTION("""COMPUTED_VALUE"""),199.95)</f>
        <v>199.95</v>
      </c>
      <c r="C206" s="4">
        <v>1.95911836794469E16</v>
      </c>
    </row>
    <row r="207">
      <c r="A207" s="1">
        <f>IFERROR(__xludf.DUMMYFUNCTION("""COMPUTED_VALUE"""),45342.66666666667)</f>
        <v>45342.66667</v>
      </c>
      <c r="B207" s="2">
        <f>IFERROR(__xludf.DUMMYFUNCTION("""COMPUTED_VALUE"""),193.76)</f>
        <v>193.76</v>
      </c>
      <c r="C207" s="4">
        <v>1.95327399544386E16</v>
      </c>
    </row>
    <row r="208">
      <c r="A208" s="1">
        <f>IFERROR(__xludf.DUMMYFUNCTION("""COMPUTED_VALUE"""),45343.66666666667)</f>
        <v>45343.66667</v>
      </c>
      <c r="B208" s="2">
        <f>IFERROR(__xludf.DUMMYFUNCTION("""COMPUTED_VALUE"""),194.77)</f>
        <v>194.77</v>
      </c>
      <c r="C208" s="4">
        <v>1.94432956566333E16</v>
      </c>
    </row>
    <row r="209">
      <c r="A209" s="1">
        <f>IFERROR(__xludf.DUMMYFUNCTION("""COMPUTED_VALUE"""),45344.66666666667)</f>
        <v>45344.66667</v>
      </c>
      <c r="B209" s="2">
        <f>IFERROR(__xludf.DUMMYFUNCTION("""COMPUTED_VALUE"""),197.41)</f>
        <v>197.41</v>
      </c>
      <c r="C209" s="4">
        <v>1.92757684153031E16</v>
      </c>
    </row>
    <row r="210">
      <c r="A210" s="1">
        <f>IFERROR(__xludf.DUMMYFUNCTION("""COMPUTED_VALUE"""),45345.66666666667)</f>
        <v>45345.66667</v>
      </c>
      <c r="B210" s="2">
        <f>IFERROR(__xludf.DUMMYFUNCTION("""COMPUTED_VALUE"""),191.97)</f>
        <v>191.97</v>
      </c>
      <c r="C210" s="4">
        <v>1.91724158242719E16</v>
      </c>
    </row>
    <row r="211">
      <c r="A211" s="1">
        <f>IFERROR(__xludf.DUMMYFUNCTION("""COMPUTED_VALUE"""),45348.66666666667)</f>
        <v>45348.66667</v>
      </c>
      <c r="B211" s="2">
        <f>IFERROR(__xludf.DUMMYFUNCTION("""COMPUTED_VALUE"""),199.4)</f>
        <v>199.4</v>
      </c>
      <c r="C211" s="4">
        <v>1.89530868154821E15</v>
      </c>
    </row>
    <row r="212">
      <c r="A212" s="1">
        <f>IFERROR(__xludf.DUMMYFUNCTION("""COMPUTED_VALUE"""),45349.66666666667)</f>
        <v>45349.66667</v>
      </c>
      <c r="B212" s="2">
        <f>IFERROR(__xludf.DUMMYFUNCTION("""COMPUTED_VALUE"""),199.73)</f>
        <v>199.73</v>
      </c>
      <c r="C212" s="4">
        <v>1.91139720992638E16</v>
      </c>
    </row>
    <row r="213">
      <c r="A213" s="1">
        <f>IFERROR(__xludf.DUMMYFUNCTION("""COMPUTED_VALUE"""),45350.66666666667)</f>
        <v>45350.66667</v>
      </c>
      <c r="B213" s="2">
        <f>IFERROR(__xludf.DUMMYFUNCTION("""COMPUTED_VALUE"""),202.04)</f>
        <v>202.04</v>
      </c>
      <c r="C213" s="4">
        <v>1.90245278014588E16</v>
      </c>
    </row>
    <row r="214">
      <c r="A214" s="1">
        <f>IFERROR(__xludf.DUMMYFUNCTION("""COMPUTED_VALUE"""),45351.66666666667)</f>
        <v>45351.66667</v>
      </c>
      <c r="B214" s="2">
        <f>IFERROR(__xludf.DUMMYFUNCTION("""COMPUTED_VALUE"""),201.88)</f>
        <v>201.88</v>
      </c>
      <c r="C214" s="4">
        <v>1.8857000560128E16</v>
      </c>
    </row>
    <row r="215">
      <c r="A215" s="1">
        <f>IFERROR(__xludf.DUMMYFUNCTION("""COMPUTED_VALUE"""),45352.66666666667)</f>
        <v>45352.66667</v>
      </c>
      <c r="B215" s="2">
        <f>IFERROR(__xludf.DUMMYFUNCTION("""COMPUTED_VALUE"""),202.64)</f>
        <v>202.64</v>
      </c>
      <c r="C215" s="4">
        <v>1.87536479690967E15</v>
      </c>
    </row>
    <row r="216">
      <c r="A216" s="1">
        <f>IFERROR(__xludf.DUMMYFUNCTION("""COMPUTED_VALUE"""),45355.66666666667)</f>
        <v>45355.66667</v>
      </c>
      <c r="B216" s="2">
        <f>IFERROR(__xludf.DUMMYFUNCTION("""COMPUTED_VALUE"""),188.14)</f>
        <v>188.14</v>
      </c>
      <c r="C216" s="4">
        <v>1.85343189603072E16</v>
      </c>
    </row>
    <row r="217">
      <c r="A217" s="1">
        <f>IFERROR(__xludf.DUMMYFUNCTION("""COMPUTED_VALUE"""),45356.66666666667)</f>
        <v>45356.66667</v>
      </c>
      <c r="B217" s="2">
        <f>IFERROR(__xludf.DUMMYFUNCTION("""COMPUTED_VALUE"""),180.74)</f>
        <v>180.74</v>
      </c>
      <c r="C217" s="4">
        <v>1.86952042440886E16</v>
      </c>
    </row>
    <row r="218">
      <c r="A218" s="1">
        <f>IFERROR(__xludf.DUMMYFUNCTION("""COMPUTED_VALUE"""),45357.66666666667)</f>
        <v>45357.66667</v>
      </c>
      <c r="B218" s="2">
        <f>IFERROR(__xludf.DUMMYFUNCTION("""COMPUTED_VALUE"""),176.54)</f>
        <v>176.54</v>
      </c>
      <c r="C218" s="4">
        <v>1.8605759946284E16</v>
      </c>
    </row>
    <row r="219">
      <c r="A219" s="1">
        <f>IFERROR(__xludf.DUMMYFUNCTION("""COMPUTED_VALUE"""),45358.66666666667)</f>
        <v>45358.66667</v>
      </c>
      <c r="B219" s="2">
        <f>IFERROR(__xludf.DUMMYFUNCTION("""COMPUTED_VALUE"""),178.65)</f>
        <v>178.65</v>
      </c>
      <c r="C219" s="4">
        <v>1.84382327049532E16</v>
      </c>
    </row>
    <row r="220">
      <c r="A220" s="1">
        <f>IFERROR(__xludf.DUMMYFUNCTION("""COMPUTED_VALUE"""),45359.66666666667)</f>
        <v>45359.66667</v>
      </c>
      <c r="B220" s="2">
        <f>IFERROR(__xludf.DUMMYFUNCTION("""COMPUTED_VALUE"""),175.34)</f>
        <v>175.34</v>
      </c>
      <c r="C220" s="4">
        <v>1.83348801139216E15</v>
      </c>
    </row>
    <row r="221">
      <c r="A221" s="1">
        <f>IFERROR(__xludf.DUMMYFUNCTION("""COMPUTED_VALUE"""),45362.66666666667)</f>
        <v>45362.66667</v>
      </c>
      <c r="B221" s="2">
        <f>IFERROR(__xludf.DUMMYFUNCTION("""COMPUTED_VALUE"""),177.77)</f>
        <v>177.77</v>
      </c>
      <c r="C221" s="4">
        <v>1.81155511051324E16</v>
      </c>
    </row>
    <row r="222">
      <c r="A222" s="1">
        <f>IFERROR(__xludf.DUMMYFUNCTION("""COMPUTED_VALUE"""),45363.66666666667)</f>
        <v>45363.66667</v>
      </c>
      <c r="B222" s="2">
        <f>IFERROR(__xludf.DUMMYFUNCTION("""COMPUTED_VALUE"""),177.54)</f>
        <v>177.54</v>
      </c>
      <c r="C222" s="4">
        <v>1.82764363889138E16</v>
      </c>
    </row>
    <row r="223">
      <c r="A223" s="1">
        <f>IFERROR(__xludf.DUMMYFUNCTION("""COMPUTED_VALUE"""),45364.66666666667)</f>
        <v>45364.66667</v>
      </c>
      <c r="B223" s="2">
        <f>IFERROR(__xludf.DUMMYFUNCTION("""COMPUTED_VALUE"""),169.48)</f>
        <v>169.48</v>
      </c>
      <c r="C223" s="4">
        <v>1.81869920911087E16</v>
      </c>
    </row>
    <row r="224">
      <c r="A224" s="1">
        <f>IFERROR(__xludf.DUMMYFUNCTION("""COMPUTED_VALUE"""),45365.66666666667)</f>
        <v>45365.66667</v>
      </c>
      <c r="B224" s="2">
        <f>IFERROR(__xludf.DUMMYFUNCTION("""COMPUTED_VALUE"""),162.5)</f>
        <v>162.5</v>
      </c>
      <c r="C224" s="4">
        <v>1.80194648497781E16</v>
      </c>
    </row>
    <row r="225">
      <c r="A225" s="1">
        <f>IFERROR(__xludf.DUMMYFUNCTION("""COMPUTED_VALUE"""),45366.66666666667)</f>
        <v>45366.66667</v>
      </c>
      <c r="B225" s="2">
        <f>IFERROR(__xludf.DUMMYFUNCTION("""COMPUTED_VALUE"""),163.57)</f>
        <v>163.57</v>
      </c>
      <c r="C225" s="4">
        <v>1.79161122587464E16</v>
      </c>
    </row>
    <row r="226">
      <c r="A226" s="1">
        <f>IFERROR(__xludf.DUMMYFUNCTION("""COMPUTED_VALUE"""),45369.66666666667)</f>
        <v>45369.66667</v>
      </c>
      <c r="B226" s="2">
        <f>IFERROR(__xludf.DUMMYFUNCTION("""COMPUTED_VALUE"""),173.8)</f>
        <v>173.8</v>
      </c>
      <c r="C226" s="4">
        <v>1.76967832499565E15</v>
      </c>
    </row>
    <row r="227">
      <c r="A227" s="1">
        <f>IFERROR(__xludf.DUMMYFUNCTION("""COMPUTED_VALUE"""),45370.66666666667)</f>
        <v>45370.66667</v>
      </c>
      <c r="B227" s="2">
        <f>IFERROR(__xludf.DUMMYFUNCTION("""COMPUTED_VALUE"""),171.32)</f>
        <v>171.32</v>
      </c>
      <c r="C227" s="4">
        <v>1.78576685337388E16</v>
      </c>
    </row>
    <row r="228">
      <c r="A228" s="1">
        <f>IFERROR(__xludf.DUMMYFUNCTION("""COMPUTED_VALUE"""),45371.66666666667)</f>
        <v>45371.66667</v>
      </c>
      <c r="B228" s="2">
        <f>IFERROR(__xludf.DUMMYFUNCTION("""COMPUTED_VALUE"""),175.66)</f>
        <v>175.66</v>
      </c>
      <c r="C228" s="4">
        <v>1.77682242359335E16</v>
      </c>
    </row>
    <row r="229">
      <c r="A229" s="1">
        <f>IFERROR(__xludf.DUMMYFUNCTION("""COMPUTED_VALUE"""),45372.66666666667)</f>
        <v>45372.66667</v>
      </c>
      <c r="B229" s="2">
        <f>IFERROR(__xludf.DUMMYFUNCTION("""COMPUTED_VALUE"""),172.82)</f>
        <v>172.82</v>
      </c>
      <c r="C229" s="4">
        <v>1.76006969946031E16</v>
      </c>
    </row>
    <row r="230">
      <c r="A230" s="1">
        <f>IFERROR(__xludf.DUMMYFUNCTION("""COMPUTED_VALUE"""),45373.66666666667)</f>
        <v>45373.66667</v>
      </c>
      <c r="B230" s="2">
        <f>IFERROR(__xludf.DUMMYFUNCTION("""COMPUTED_VALUE"""),170.83)</f>
        <v>170.83</v>
      </c>
      <c r="C230" s="4">
        <v>1.74973444035713E16</v>
      </c>
    </row>
    <row r="231">
      <c r="A231" s="1">
        <f>IFERROR(__xludf.DUMMYFUNCTION("""COMPUTED_VALUE"""),45376.66666666667)</f>
        <v>45376.66667</v>
      </c>
      <c r="B231" s="2">
        <f>IFERROR(__xludf.DUMMYFUNCTION("""COMPUTED_VALUE"""),172.63)</f>
        <v>172.63</v>
      </c>
      <c r="C231" s="4">
        <v>1.72780153947817E16</v>
      </c>
    </row>
    <row r="232">
      <c r="A232" s="1">
        <f>IFERROR(__xludf.DUMMYFUNCTION("""COMPUTED_VALUE"""),45377.66666666667)</f>
        <v>45377.66667</v>
      </c>
      <c r="B232" s="2">
        <f>IFERROR(__xludf.DUMMYFUNCTION("""COMPUTED_VALUE"""),177.67)</f>
        <v>177.67</v>
      </c>
      <c r="C232" s="4">
        <v>1.7438900678564E15</v>
      </c>
    </row>
    <row r="233">
      <c r="A233" s="1">
        <f>IFERROR(__xludf.DUMMYFUNCTION("""COMPUTED_VALUE"""),45378.66666666667)</f>
        <v>45378.66667</v>
      </c>
      <c r="B233" s="2">
        <f>IFERROR(__xludf.DUMMYFUNCTION("""COMPUTED_VALUE"""),179.83)</f>
        <v>179.83</v>
      </c>
      <c r="C233" s="4">
        <v>1.73494563807584E15</v>
      </c>
    </row>
    <row r="234">
      <c r="A234" s="1">
        <f>IFERROR(__xludf.DUMMYFUNCTION("""COMPUTED_VALUE"""),45379.66666666667)</f>
        <v>45379.66667</v>
      </c>
      <c r="B234" s="2">
        <f>IFERROR(__xludf.DUMMYFUNCTION("""COMPUTED_VALUE"""),175.79)</f>
        <v>175.79</v>
      </c>
      <c r="C234" s="4">
        <v>1.71819291394278E15</v>
      </c>
    </row>
    <row r="235">
      <c r="A235" s="1">
        <f>IFERROR(__xludf.DUMMYFUNCTION("""COMPUTED_VALUE"""),45383.66666666667)</f>
        <v>45383.66667</v>
      </c>
      <c r="B235" s="2">
        <f>IFERROR(__xludf.DUMMYFUNCTION("""COMPUTED_VALUE"""),175.22)</f>
        <v>175.22</v>
      </c>
      <c r="C235" s="4">
        <v>1.68592475396067E16</v>
      </c>
    </row>
    <row r="236">
      <c r="A236" s="1">
        <f>IFERROR(__xludf.DUMMYFUNCTION("""COMPUTED_VALUE"""),45384.66666666667)</f>
        <v>45384.66667</v>
      </c>
      <c r="B236" s="2">
        <f>IFERROR(__xludf.DUMMYFUNCTION("""COMPUTED_VALUE"""),166.63)</f>
        <v>166.63</v>
      </c>
      <c r="C236" s="4">
        <v>1.70201328233885E16</v>
      </c>
    </row>
    <row r="237">
      <c r="A237" s="1">
        <f>IFERROR(__xludf.DUMMYFUNCTION("""COMPUTED_VALUE"""),45385.66666666667)</f>
        <v>45385.66667</v>
      </c>
      <c r="B237" s="2">
        <f>IFERROR(__xludf.DUMMYFUNCTION("""COMPUTED_VALUE"""),168.38)</f>
        <v>168.38</v>
      </c>
      <c r="C237" s="4">
        <v>1.69306885255836E15</v>
      </c>
    </row>
    <row r="238">
      <c r="A238" s="1">
        <f>IFERROR(__xludf.DUMMYFUNCTION("""COMPUTED_VALUE"""),45386.66666666667)</f>
        <v>45386.66667</v>
      </c>
      <c r="B238" s="2">
        <f>IFERROR(__xludf.DUMMYFUNCTION("""COMPUTED_VALUE"""),171.11)</f>
        <v>171.11</v>
      </c>
      <c r="C238" s="4">
        <v>1.67631612842529E16</v>
      </c>
    </row>
    <row r="239">
      <c r="A239" s="1">
        <f>IFERROR(__xludf.DUMMYFUNCTION("""COMPUTED_VALUE"""),45387.66666666667)</f>
        <v>45387.66667</v>
      </c>
      <c r="B239" s="2">
        <f>IFERROR(__xludf.DUMMYFUNCTION("""COMPUTED_VALUE"""),164.9)</f>
        <v>164.9</v>
      </c>
      <c r="C239" s="4">
        <v>1.66598086932216E15</v>
      </c>
    </row>
    <row r="240">
      <c r="A240" s="1">
        <f>IFERROR(__xludf.DUMMYFUNCTION("""COMPUTED_VALUE"""),45390.66666666667)</f>
        <v>45390.66667</v>
      </c>
      <c r="B240" s="2">
        <f>IFERROR(__xludf.DUMMYFUNCTION("""COMPUTED_VALUE"""),172.98)</f>
        <v>172.98</v>
      </c>
      <c r="C240" s="4">
        <v>1.64404796844321E16</v>
      </c>
    </row>
    <row r="241">
      <c r="A241" s="1">
        <f>IFERROR(__xludf.DUMMYFUNCTION("""COMPUTED_VALUE"""),45391.66666666667)</f>
        <v>45391.66667</v>
      </c>
      <c r="B241" s="2">
        <f>IFERROR(__xludf.DUMMYFUNCTION("""COMPUTED_VALUE"""),176.88)</f>
        <v>176.88</v>
      </c>
      <c r="C241" s="4">
        <v>1.66013649682135E14</v>
      </c>
    </row>
    <row r="242">
      <c r="A242" s="1">
        <f>IFERROR(__xludf.DUMMYFUNCTION("""COMPUTED_VALUE"""),45392.66666666667)</f>
        <v>45392.66667</v>
      </c>
      <c r="B242" s="2">
        <f>IFERROR(__xludf.DUMMYFUNCTION("""COMPUTED_VALUE"""),171.76)</f>
        <v>171.76</v>
      </c>
      <c r="C242" s="4">
        <v>1.65119206704087E16</v>
      </c>
    </row>
    <row r="243">
      <c r="A243" s="1">
        <f>IFERROR(__xludf.DUMMYFUNCTION("""COMPUTED_VALUE"""),45393.66666666667)</f>
        <v>45393.66667</v>
      </c>
      <c r="B243" s="2">
        <f>IFERROR(__xludf.DUMMYFUNCTION("""COMPUTED_VALUE"""),174.6)</f>
        <v>174.6</v>
      </c>
      <c r="C243" s="4">
        <v>1.63443934290779E16</v>
      </c>
    </row>
    <row r="244">
      <c r="A244" s="1">
        <f>IFERROR(__xludf.DUMMYFUNCTION("""COMPUTED_VALUE"""),45394.66666666667)</f>
        <v>45394.66667</v>
      </c>
      <c r="B244" s="2">
        <f>IFERROR(__xludf.DUMMYFUNCTION("""COMPUTED_VALUE"""),171.05)</f>
        <v>171.05</v>
      </c>
      <c r="C244" s="4">
        <v>1.62410408380465E15</v>
      </c>
    </row>
    <row r="245">
      <c r="A245" s="1">
        <f>IFERROR(__xludf.DUMMYFUNCTION("""COMPUTED_VALUE"""),45397.66666666667)</f>
        <v>45397.66667</v>
      </c>
      <c r="B245" s="2">
        <f>IFERROR(__xludf.DUMMYFUNCTION("""COMPUTED_VALUE"""),161.48)</f>
        <v>161.48</v>
      </c>
      <c r="C245" s="4">
        <v>1.60217118292572E16</v>
      </c>
    </row>
    <row r="246">
      <c r="A246" s="1">
        <f>IFERROR(__xludf.DUMMYFUNCTION("""COMPUTED_VALUE"""),45398.66666666667)</f>
        <v>45398.66667</v>
      </c>
      <c r="B246" s="2">
        <f>IFERROR(__xludf.DUMMYFUNCTION("""COMPUTED_VALUE"""),157.11)</f>
        <v>157.11</v>
      </c>
      <c r="C246" s="4">
        <v>1.61825971130384E15</v>
      </c>
    </row>
    <row r="247">
      <c r="A247" s="1">
        <f>IFERROR(__xludf.DUMMYFUNCTION("""COMPUTED_VALUE"""),45399.66666666667)</f>
        <v>45399.66667</v>
      </c>
      <c r="B247" s="2">
        <f>IFERROR(__xludf.DUMMYFUNCTION("""COMPUTED_VALUE"""),155.45)</f>
        <v>155.45</v>
      </c>
      <c r="C247" s="4">
        <v>1.60931528152335E15</v>
      </c>
    </row>
    <row r="248">
      <c r="A248" s="1">
        <f>IFERROR(__xludf.DUMMYFUNCTION("""COMPUTED_VALUE"""),45400.66666666667)</f>
        <v>45400.66667</v>
      </c>
      <c r="B248" s="2">
        <f>IFERROR(__xludf.DUMMYFUNCTION("""COMPUTED_VALUE"""),149.93)</f>
        <v>149.93</v>
      </c>
      <c r="C248" s="4">
        <v>1.59256255739028E15</v>
      </c>
    </row>
    <row r="249">
      <c r="A249" s="1">
        <f>IFERROR(__xludf.DUMMYFUNCTION("""COMPUTED_VALUE"""),45401.66666666667)</f>
        <v>45401.66667</v>
      </c>
      <c r="B249" s="2">
        <f>IFERROR(__xludf.DUMMYFUNCTION("""COMPUTED_VALUE"""),147.05)</f>
        <v>147.05</v>
      </c>
      <c r="C249" s="4">
        <v>1.5822272982872E16</v>
      </c>
    </row>
    <row r="250">
      <c r="A250" s="1">
        <f>IFERROR(__xludf.DUMMYFUNCTION("""COMPUTED_VALUE"""),45404.66666666667)</f>
        <v>45404.66667</v>
      </c>
      <c r="B250" s="2">
        <f>IFERROR(__xludf.DUMMYFUNCTION("""COMPUTED_VALUE"""),142.05)</f>
        <v>142.05</v>
      </c>
      <c r="C250" s="4">
        <v>1.56029439740823E14</v>
      </c>
    </row>
    <row r="251">
      <c r="A251" s="1">
        <f>IFERROR(__xludf.DUMMYFUNCTION("""COMPUTED_VALUE"""),45405.66666666667)</f>
        <v>45405.66667</v>
      </c>
      <c r="B251" s="2">
        <f>IFERROR(__xludf.DUMMYFUNCTION("""COMPUTED_VALUE"""),144.68)</f>
        <v>144.68</v>
      </c>
      <c r="C251" s="4">
        <v>1.57638292578636E16</v>
      </c>
    </row>
    <row r="252">
      <c r="A252" s="1">
        <f>IFERROR(__xludf.DUMMYFUNCTION("""COMPUTED_VALUE"""),45406.66666666667)</f>
        <v>45406.66667</v>
      </c>
      <c r="B252" s="2">
        <f>IFERROR(__xludf.DUMMYFUNCTION("""COMPUTED_VALUE"""),162.13)</f>
        <v>162.13</v>
      </c>
      <c r="C252" s="4">
        <v>1.56743849600584E16</v>
      </c>
    </row>
    <row r="253">
      <c r="A253" s="1">
        <f>IFERROR(__xludf.DUMMYFUNCTION("""COMPUTED_VALUE"""),45407.66666666667)</f>
        <v>45407.66667</v>
      </c>
      <c r="B253" s="2">
        <f>IFERROR(__xludf.DUMMYFUNCTION("""COMPUTED_VALUE"""),170.18)</f>
        <v>170.18</v>
      </c>
      <c r="C253" s="4">
        <v>1.55068577187281E16</v>
      </c>
    </row>
    <row r="254">
      <c r="A254" s="1"/>
      <c r="C254" s="4">
        <v>1.54035051276968E15</v>
      </c>
    </row>
    <row r="255">
      <c r="A255" s="1"/>
      <c r="C255" s="4">
        <v>1.51224654536069E16</v>
      </c>
    </row>
    <row r="256">
      <c r="A256" s="1"/>
      <c r="C256" s="4">
        <v>1.50626417527656E16</v>
      </c>
    </row>
    <row r="257">
      <c r="A257" s="1"/>
      <c r="C257" s="4">
        <v>1.51841761189065E15</v>
      </c>
    </row>
    <row r="258">
      <c r="A258" s="1"/>
      <c r="C258" s="4">
        <v>1.53450614026883E16</v>
      </c>
    </row>
    <row r="259">
      <c r="A259" s="1"/>
      <c r="C259" s="4">
        <v>1.52556171048834E16</v>
      </c>
    </row>
    <row r="260">
      <c r="A260" s="1"/>
      <c r="C260" s="4">
        <v>1.50880898635529E15</v>
      </c>
    </row>
    <row r="261">
      <c r="A261" s="1"/>
      <c r="C261" s="4">
        <v>1.49847372725218E15</v>
      </c>
    </row>
    <row r="262">
      <c r="A262" s="1"/>
      <c r="C262" s="4">
        <v>1.47036975984318E15</v>
      </c>
    </row>
    <row r="263">
      <c r="A263" s="1"/>
      <c r="C263" s="4">
        <v>1.46438738975906E15</v>
      </c>
    </row>
    <row r="264">
      <c r="A264" s="1"/>
      <c r="C264" s="4">
        <v>1.47654082637316E14</v>
      </c>
    </row>
    <row r="265">
      <c r="A265" s="1"/>
      <c r="C265" s="4">
        <v>1.49262935475135E16</v>
      </c>
    </row>
    <row r="266">
      <c r="A266" s="1"/>
      <c r="C266" s="4">
        <v>1.48368492497083E16</v>
      </c>
    </row>
    <row r="267">
      <c r="A267" s="1"/>
      <c r="C267" s="4">
        <v>1.46693220083779E16</v>
      </c>
    </row>
    <row r="268">
      <c r="A268" s="1"/>
      <c r="C268" s="4">
        <v>1.45659694173466E16</v>
      </c>
    </row>
    <row r="269">
      <c r="A269" s="1"/>
      <c r="C269" s="4">
        <v>1.42849297432573E16</v>
      </c>
    </row>
    <row r="270">
      <c r="A270" s="1"/>
      <c r="C270" s="4">
        <v>1.42251060424156E16</v>
      </c>
    </row>
    <row r="271">
      <c r="A271" s="1"/>
      <c r="C271" s="4">
        <v>1.43466404085569E16</v>
      </c>
    </row>
    <row r="272">
      <c r="A272" s="1"/>
      <c r="C272" s="4">
        <v>1.45075256923383E16</v>
      </c>
    </row>
    <row r="273">
      <c r="A273" s="1"/>
      <c r="C273" s="4">
        <v>1.44180813945331E16</v>
      </c>
    </row>
    <row r="274">
      <c r="A274" s="1"/>
      <c r="C274" s="4">
        <v>1.42505541532029E16</v>
      </c>
    </row>
    <row r="275">
      <c r="A275" s="1"/>
      <c r="C275" s="4">
        <v>1.41472015621714E16</v>
      </c>
    </row>
    <row r="276">
      <c r="A276" s="1"/>
      <c r="C276" s="4">
        <v>1.38661618880822E15</v>
      </c>
    </row>
    <row r="277">
      <c r="A277" s="1"/>
      <c r="C277" s="4">
        <v>1.38063381872407E16</v>
      </c>
    </row>
    <row r="278">
      <c r="A278" s="1"/>
      <c r="C278" s="4">
        <v>1.3927872553382E16</v>
      </c>
    </row>
    <row r="279">
      <c r="A279" s="1"/>
      <c r="C279" s="4">
        <v>1.40887578371635E15</v>
      </c>
    </row>
    <row r="280">
      <c r="A280" s="1"/>
      <c r="C280" s="4">
        <v>1.39993135393584E16</v>
      </c>
    </row>
    <row r="281">
      <c r="A281" s="1"/>
      <c r="C281" s="4">
        <v>1.3831786298028E16</v>
      </c>
    </row>
    <row r="282">
      <c r="A282" s="1"/>
      <c r="C282" s="4">
        <v>1.37284337069964E16</v>
      </c>
    </row>
    <row r="283">
      <c r="A283" s="1"/>
      <c r="C283" s="4">
        <v>1.3447394032907E15</v>
      </c>
    </row>
    <row r="284">
      <c r="A284" s="1"/>
      <c r="C284" s="4">
        <v>1.33875703320653E15</v>
      </c>
    </row>
    <row r="285">
      <c r="A285" s="1"/>
      <c r="C285" s="4">
        <v>1.35091046982061E16</v>
      </c>
    </row>
    <row r="286">
      <c r="A286" s="1"/>
      <c r="C286" s="4">
        <v>1.36699899819886E16</v>
      </c>
    </row>
    <row r="287">
      <c r="A287" s="1"/>
      <c r="C287" s="4">
        <v>1.35805456841832E16</v>
      </c>
    </row>
    <row r="288">
      <c r="A288" s="1"/>
      <c r="C288" s="4">
        <v>1.34130184428529E16</v>
      </c>
    </row>
    <row r="289">
      <c r="A289" s="1"/>
      <c r="C289" s="4">
        <v>1.33096658518212E15</v>
      </c>
    </row>
    <row r="290">
      <c r="A290" s="1"/>
      <c r="C290" s="4">
        <v>1.30286261777319E16</v>
      </c>
    </row>
    <row r="291">
      <c r="A291" s="1"/>
      <c r="C291" s="4">
        <v>1.29688024768903E16</v>
      </c>
    </row>
    <row r="292">
      <c r="A292" s="1"/>
      <c r="C292" s="4">
        <v>1.30903368430311E15</v>
      </c>
    </row>
    <row r="293">
      <c r="A293" s="1"/>
      <c r="C293" s="4">
        <v>1.32512221268134E16</v>
      </c>
    </row>
    <row r="294">
      <c r="A294" s="1"/>
      <c r="C294" s="4">
        <v>1.31617778290083E16</v>
      </c>
    </row>
    <row r="295">
      <c r="A295" s="1"/>
      <c r="C295" s="4">
        <v>1.29942505876778E15</v>
      </c>
    </row>
    <row r="296">
      <c r="A296" s="1"/>
      <c r="C296" s="4">
        <v>1.28908979966466E16</v>
      </c>
    </row>
    <row r="297">
      <c r="A297" s="1"/>
      <c r="C297" s="4">
        <v>1.26098583225567E16</v>
      </c>
    </row>
    <row r="298">
      <c r="A298" s="1"/>
      <c r="C298" s="4">
        <v>1.25500346217154E16</v>
      </c>
    </row>
    <row r="299">
      <c r="A299" s="1"/>
      <c r="C299" s="4">
        <v>1.26715689878564E16</v>
      </c>
    </row>
    <row r="300">
      <c r="A300" s="1"/>
      <c r="C300" s="4">
        <v>1.28324542716386E16</v>
      </c>
    </row>
    <row r="301">
      <c r="A301" s="1"/>
      <c r="C301" s="4">
        <v>1.27430099738337E16</v>
      </c>
    </row>
    <row r="302">
      <c r="A302" s="1"/>
      <c r="C302" s="4">
        <v>1.25754827325027E15</v>
      </c>
    </row>
    <row r="303">
      <c r="A303" s="1"/>
      <c r="C303" s="4">
        <v>1.24721301414715E16</v>
      </c>
    </row>
    <row r="304">
      <c r="A304" s="1"/>
      <c r="C304" s="4">
        <v>1.21910904673816E16</v>
      </c>
    </row>
    <row r="305">
      <c r="A305" s="1"/>
      <c r="C305" s="4">
        <v>1.21312667665404E16</v>
      </c>
    </row>
    <row r="306">
      <c r="A306" s="1"/>
      <c r="C306" s="4">
        <v>1.22528011326816E16</v>
      </c>
    </row>
    <row r="307">
      <c r="A307" s="1"/>
      <c r="C307" s="4">
        <v>1.24136864164633E16</v>
      </c>
    </row>
    <row r="308">
      <c r="A308" s="1"/>
      <c r="C308" s="4">
        <v>1.23242421186586E16</v>
      </c>
    </row>
    <row r="309">
      <c r="A309" s="1"/>
      <c r="C309" s="4">
        <v>1.21567148773277E16</v>
      </c>
    </row>
    <row r="310">
      <c r="A310" s="1"/>
      <c r="C310" s="4">
        <v>1.20533622862964E16</v>
      </c>
    </row>
    <row r="311">
      <c r="A311" s="1"/>
      <c r="C311" s="4">
        <v>1.17723226122064E16</v>
      </c>
    </row>
    <row r="312">
      <c r="A312" s="1"/>
      <c r="C312" s="4">
        <v>1.17124989113651E15</v>
      </c>
    </row>
    <row r="313">
      <c r="A313" s="1"/>
      <c r="C313" s="4">
        <v>1.18340332775068E15</v>
      </c>
    </row>
    <row r="314">
      <c r="A314" s="1"/>
      <c r="C314" s="4">
        <v>1.19949185612885E16</v>
      </c>
    </row>
    <row r="315">
      <c r="A315" s="1"/>
      <c r="C315" s="3"/>
    </row>
    <row r="316">
      <c r="A316" s="1"/>
      <c r="C316" s="3"/>
    </row>
    <row r="317">
      <c r="A317" s="1"/>
      <c r="C317" s="3"/>
    </row>
    <row r="318">
      <c r="A318" s="1"/>
      <c r="C318" s="3"/>
    </row>
    <row r="319">
      <c r="A319" s="1"/>
      <c r="C319" s="3"/>
    </row>
    <row r="320">
      <c r="A320" s="1"/>
      <c r="C320" s="3"/>
    </row>
    <row r="321">
      <c r="A321" s="1"/>
      <c r="C321" s="3"/>
    </row>
    <row r="322">
      <c r="A322" s="1"/>
      <c r="C322" s="3"/>
    </row>
    <row r="323">
      <c r="A323" s="1"/>
      <c r="C323" s="3"/>
    </row>
    <row r="324">
      <c r="A324" s="1"/>
      <c r="C324" s="3"/>
    </row>
    <row r="325">
      <c r="A325" s="1"/>
      <c r="C325" s="3"/>
    </row>
    <row r="326">
      <c r="A326" s="1"/>
      <c r="C326" s="3"/>
    </row>
    <row r="327">
      <c r="A327" s="1"/>
      <c r="C327" s="3"/>
    </row>
    <row r="328">
      <c r="A328" s="1"/>
      <c r="C328" s="3"/>
    </row>
    <row r="329">
      <c r="A329" s="1"/>
      <c r="C329" s="3"/>
    </row>
    <row r="330">
      <c r="A330" s="1"/>
      <c r="C330" s="3"/>
    </row>
    <row r="331">
      <c r="A331" s="1"/>
      <c r="C331" s="3"/>
    </row>
    <row r="332">
      <c r="A332" s="1"/>
      <c r="C332" s="3"/>
    </row>
    <row r="333">
      <c r="A333" s="1"/>
      <c r="C333" s="3"/>
    </row>
    <row r="334">
      <c r="A334" s="1"/>
      <c r="C334" s="3"/>
    </row>
    <row r="335">
      <c r="A335" s="1"/>
      <c r="C335" s="3"/>
    </row>
    <row r="336">
      <c r="A336" s="1"/>
      <c r="C336" s="3"/>
    </row>
    <row r="337">
      <c r="A337" s="1"/>
      <c r="C337" s="3"/>
    </row>
    <row r="338">
      <c r="A338" s="1"/>
      <c r="C338" s="3"/>
    </row>
    <row r="339">
      <c r="A339" s="1"/>
      <c r="C339" s="3"/>
    </row>
    <row r="340">
      <c r="A340" s="1"/>
      <c r="C340" s="3"/>
    </row>
    <row r="341">
      <c r="A341" s="1"/>
      <c r="C341" s="3"/>
    </row>
    <row r="342">
      <c r="A342" s="1"/>
      <c r="C342" s="3"/>
    </row>
    <row r="343">
      <c r="A343" s="1"/>
      <c r="C343" s="3"/>
    </row>
    <row r="344">
      <c r="A344" s="1"/>
      <c r="C344" s="3"/>
    </row>
    <row r="345">
      <c r="A345" s="1"/>
      <c r="C345" s="3"/>
    </row>
    <row r="346">
      <c r="A346" s="1"/>
      <c r="C346" s="3"/>
    </row>
    <row r="347">
      <c r="A347" s="1"/>
      <c r="C347" s="3"/>
    </row>
    <row r="348">
      <c r="A348" s="1"/>
      <c r="C348" s="3"/>
    </row>
    <row r="349">
      <c r="A349" s="1"/>
      <c r="C349" s="3"/>
    </row>
    <row r="350">
      <c r="A350" s="1"/>
      <c r="C350" s="3"/>
    </row>
    <row r="351">
      <c r="A351" s="1"/>
      <c r="C351" s="3"/>
    </row>
    <row r="352">
      <c r="A352" s="1"/>
      <c r="C352" s="3"/>
    </row>
    <row r="353">
      <c r="A353" s="1"/>
      <c r="C353" s="3"/>
    </row>
    <row r="354">
      <c r="A354" s="1"/>
      <c r="C354" s="3"/>
    </row>
    <row r="355">
      <c r="A355" s="1"/>
      <c r="C355" s="3"/>
    </row>
    <row r="356">
      <c r="A356" s="1"/>
      <c r="C356" s="3"/>
    </row>
    <row r="357">
      <c r="A357" s="1"/>
      <c r="C357" s="3"/>
    </row>
    <row r="358">
      <c r="A358" s="1"/>
      <c r="C358" s="3"/>
    </row>
    <row r="359">
      <c r="A359" s="1"/>
      <c r="C359" s="3"/>
    </row>
    <row r="360">
      <c r="A360" s="1"/>
      <c r="C360" s="3"/>
    </row>
    <row r="361">
      <c r="A361" s="1"/>
      <c r="C361" s="3"/>
    </row>
    <row r="362">
      <c r="A362" s="1"/>
      <c r="C362" s="3"/>
    </row>
    <row r="363">
      <c r="A363" s="1"/>
      <c r="C363" s="3"/>
    </row>
    <row r="364">
      <c r="A364" s="1"/>
      <c r="C364" s="3"/>
    </row>
    <row r="365">
      <c r="A365" s="1"/>
      <c r="C365" s="3"/>
    </row>
    <row r="366">
      <c r="A366" s="1"/>
      <c r="C366" s="3"/>
    </row>
    <row r="367">
      <c r="A367" s="1"/>
      <c r="C367" s="3"/>
    </row>
    <row r="368">
      <c r="A368" s="1"/>
      <c r="C368" s="3"/>
    </row>
    <row r="369">
      <c r="A369" s="1"/>
      <c r="C369" s="3"/>
    </row>
    <row r="370">
      <c r="A370" s="1"/>
      <c r="C370" s="3"/>
    </row>
    <row r="371">
      <c r="A371" s="1"/>
      <c r="C371" s="3"/>
    </row>
    <row r="372">
      <c r="A372" s="1"/>
      <c r="C372" s="3"/>
    </row>
    <row r="373">
      <c r="A373" s="1"/>
      <c r="C373" s="3"/>
    </row>
    <row r="374">
      <c r="A374" s="1"/>
      <c r="C374" s="3"/>
    </row>
    <row r="375">
      <c r="A375" s="1"/>
      <c r="C375" s="3"/>
    </row>
    <row r="376">
      <c r="A376" s="1"/>
      <c r="C376" s="3"/>
    </row>
    <row r="377">
      <c r="A377" s="1"/>
      <c r="C377" s="3"/>
    </row>
    <row r="378">
      <c r="A378" s="1"/>
      <c r="C378" s="3"/>
    </row>
    <row r="379">
      <c r="A379" s="1"/>
      <c r="C379" s="3"/>
    </row>
    <row r="380">
      <c r="A380" s="1"/>
      <c r="C380" s="3"/>
    </row>
    <row r="381">
      <c r="A381" s="1"/>
      <c r="C381" s="3"/>
    </row>
    <row r="382">
      <c r="A382" s="1"/>
      <c r="C382" s="3"/>
    </row>
    <row r="383">
      <c r="A383" s="1"/>
      <c r="C383" s="3"/>
    </row>
    <row r="384">
      <c r="A384" s="1"/>
      <c r="C384" s="3"/>
    </row>
    <row r="385">
      <c r="A385" s="1"/>
      <c r="C385" s="3"/>
    </row>
    <row r="386">
      <c r="A386" s="1"/>
      <c r="C386" s="3"/>
    </row>
    <row r="387">
      <c r="A387" s="1"/>
      <c r="C387" s="3"/>
    </row>
    <row r="388">
      <c r="A388" s="1"/>
      <c r="C388" s="3"/>
    </row>
    <row r="389">
      <c r="A389" s="1"/>
      <c r="C389" s="3"/>
    </row>
    <row r="390">
      <c r="A390" s="1"/>
      <c r="C390" s="3"/>
    </row>
    <row r="391">
      <c r="A391" s="1"/>
      <c r="C391" s="3"/>
    </row>
    <row r="392">
      <c r="A392" s="1"/>
      <c r="C392" s="3"/>
    </row>
    <row r="393">
      <c r="A393" s="1"/>
      <c r="C393" s="3"/>
    </row>
    <row r="394">
      <c r="A394" s="1"/>
      <c r="C394" s="3"/>
    </row>
    <row r="395">
      <c r="A395" s="1"/>
      <c r="C395" s="3"/>
    </row>
    <row r="396">
      <c r="A396" s="1"/>
      <c r="C396" s="3"/>
    </row>
    <row r="397">
      <c r="A397" s="1"/>
      <c r="C397" s="3"/>
    </row>
    <row r="398">
      <c r="A398" s="1"/>
      <c r="C398" s="3"/>
    </row>
    <row r="399">
      <c r="A399" s="1"/>
      <c r="C399" s="3"/>
    </row>
    <row r="400">
      <c r="A400" s="1"/>
      <c r="C400" s="3"/>
    </row>
    <row r="401">
      <c r="A401" s="1"/>
      <c r="C401" s="3"/>
    </row>
    <row r="402">
      <c r="A402" s="1"/>
      <c r="C402" s="3"/>
    </row>
    <row r="403">
      <c r="A403" s="1"/>
      <c r="C403" s="3"/>
    </row>
    <row r="404">
      <c r="A404" s="1"/>
      <c r="C404" s="3"/>
    </row>
    <row r="405">
      <c r="A405" s="1"/>
      <c r="C405" s="3"/>
    </row>
    <row r="406">
      <c r="A406" s="1"/>
      <c r="C406" s="3"/>
    </row>
    <row r="407">
      <c r="A407" s="1"/>
      <c r="C407" s="3"/>
    </row>
    <row r="408">
      <c r="A408" s="1"/>
      <c r="C408" s="3"/>
    </row>
    <row r="409">
      <c r="A409" s="1"/>
      <c r="C409" s="3"/>
    </row>
    <row r="410">
      <c r="A410" s="1"/>
      <c r="C410" s="3"/>
    </row>
    <row r="411">
      <c r="A411" s="1"/>
      <c r="C411" s="3"/>
    </row>
    <row r="412">
      <c r="A412" s="1"/>
      <c r="C412" s="3"/>
    </row>
    <row r="413">
      <c r="A413" s="1"/>
      <c r="C413" s="3"/>
    </row>
    <row r="414">
      <c r="A414" s="1"/>
      <c r="C414" s="3"/>
    </row>
    <row r="415">
      <c r="A415" s="1"/>
      <c r="C415" s="3"/>
    </row>
    <row r="416">
      <c r="A416" s="1"/>
      <c r="C416" s="3"/>
    </row>
    <row r="417">
      <c r="A417" s="1"/>
      <c r="C417" s="3"/>
    </row>
    <row r="418">
      <c r="A418" s="1"/>
      <c r="C418" s="3"/>
    </row>
    <row r="419">
      <c r="A419" s="1"/>
      <c r="C419" s="3"/>
    </row>
    <row r="420">
      <c r="A420" s="1"/>
      <c r="C420" s="3"/>
    </row>
    <row r="421">
      <c r="A421" s="1"/>
      <c r="C421" s="3"/>
    </row>
    <row r="422">
      <c r="A422" s="1"/>
      <c r="C422" s="3"/>
    </row>
    <row r="423">
      <c r="A423" s="1"/>
      <c r="C423" s="3"/>
    </row>
    <row r="424">
      <c r="A424" s="1"/>
      <c r="C424" s="3"/>
    </row>
    <row r="425">
      <c r="A425" s="1"/>
      <c r="C425" s="3"/>
    </row>
    <row r="426">
      <c r="A426" s="1"/>
      <c r="C426" s="3"/>
    </row>
    <row r="427">
      <c r="A427" s="1"/>
      <c r="C427" s="3"/>
    </row>
    <row r="428">
      <c r="A428" s="1"/>
      <c r="C428" s="3"/>
    </row>
    <row r="429">
      <c r="A429" s="1"/>
      <c r="C429" s="3"/>
    </row>
    <row r="430">
      <c r="A430" s="1"/>
      <c r="C430" s="3"/>
    </row>
    <row r="431">
      <c r="A431" s="1"/>
      <c r="C431" s="3"/>
    </row>
    <row r="432">
      <c r="A432" s="1"/>
      <c r="C432" s="3"/>
    </row>
    <row r="433">
      <c r="A433" s="1"/>
      <c r="C433" s="3"/>
    </row>
    <row r="434">
      <c r="A434" s="1"/>
      <c r="C434" s="3"/>
    </row>
    <row r="435">
      <c r="A435" s="1"/>
      <c r="C435" s="3"/>
    </row>
    <row r="436">
      <c r="A436" s="1"/>
      <c r="C436" s="3"/>
    </row>
    <row r="437">
      <c r="A437" s="1"/>
      <c r="C437" s="3"/>
    </row>
    <row r="438">
      <c r="A438" s="1"/>
      <c r="C438" s="3"/>
    </row>
    <row r="439">
      <c r="A439" s="1"/>
      <c r="C439" s="3"/>
    </row>
    <row r="440">
      <c r="A440" s="1"/>
      <c r="C440" s="3"/>
    </row>
    <row r="441">
      <c r="A441" s="1"/>
      <c r="C441" s="3"/>
    </row>
    <row r="442">
      <c r="A442" s="1"/>
      <c r="C442" s="3"/>
    </row>
    <row r="443">
      <c r="A443" s="1"/>
      <c r="C443" s="3"/>
    </row>
    <row r="444">
      <c r="A444" s="1"/>
      <c r="C444" s="3"/>
    </row>
    <row r="445">
      <c r="A445" s="1"/>
      <c r="C445" s="3"/>
    </row>
    <row r="446">
      <c r="A446" s="1"/>
      <c r="C446" s="3"/>
    </row>
    <row r="447">
      <c r="A447" s="1"/>
      <c r="C447" s="3"/>
    </row>
    <row r="448">
      <c r="A448" s="1"/>
      <c r="C448" s="3"/>
    </row>
    <row r="449">
      <c r="A449" s="1"/>
      <c r="C449" s="3"/>
    </row>
    <row r="450">
      <c r="A450" s="1"/>
      <c r="C450" s="3"/>
    </row>
    <row r="451">
      <c r="A451" s="1"/>
      <c r="C451" s="3"/>
    </row>
    <row r="452">
      <c r="A452" s="1"/>
      <c r="C452" s="3"/>
    </row>
    <row r="453">
      <c r="A453" s="1"/>
      <c r="C453" s="3"/>
    </row>
    <row r="454">
      <c r="A454" s="1"/>
      <c r="C454" s="3"/>
    </row>
    <row r="455">
      <c r="A455" s="1"/>
      <c r="C455" s="3"/>
    </row>
    <row r="456">
      <c r="A456" s="1"/>
      <c r="C456" s="3"/>
    </row>
    <row r="457">
      <c r="A457" s="1"/>
      <c r="C457" s="3"/>
    </row>
    <row r="458">
      <c r="A458" s="1"/>
      <c r="C458" s="3"/>
    </row>
    <row r="459">
      <c r="A459" s="1"/>
      <c r="C459" s="3"/>
    </row>
    <row r="460">
      <c r="A460" s="1"/>
      <c r="C460" s="3"/>
    </row>
    <row r="461">
      <c r="A461" s="1"/>
      <c r="C461" s="3"/>
    </row>
    <row r="462">
      <c r="A462" s="1"/>
      <c r="C462" s="3"/>
    </row>
    <row r="463">
      <c r="A463" s="1"/>
      <c r="C463" s="3"/>
    </row>
    <row r="464">
      <c r="A464" s="1"/>
      <c r="C464" s="3"/>
    </row>
    <row r="465">
      <c r="A465" s="1"/>
      <c r="C465" s="3"/>
    </row>
    <row r="466">
      <c r="A466" s="1"/>
      <c r="C466" s="3"/>
    </row>
    <row r="467">
      <c r="A467" s="1"/>
      <c r="C467" s="3"/>
    </row>
    <row r="468">
      <c r="A468" s="1"/>
      <c r="C468" s="3"/>
    </row>
    <row r="469">
      <c r="A469" s="1"/>
      <c r="C469" s="3"/>
    </row>
    <row r="470">
      <c r="A470" s="1"/>
      <c r="C470" s="3"/>
    </row>
    <row r="471">
      <c r="A471" s="1"/>
      <c r="C471" s="3"/>
    </row>
    <row r="472">
      <c r="A472" s="1"/>
      <c r="C472" s="3"/>
    </row>
    <row r="473">
      <c r="A473" s="1"/>
      <c r="C473" s="3"/>
    </row>
    <row r="474">
      <c r="A474" s="1"/>
      <c r="C474" s="3"/>
    </row>
    <row r="475">
      <c r="A475" s="1"/>
      <c r="C475" s="3"/>
    </row>
    <row r="476">
      <c r="A476" s="1"/>
      <c r="C476" s="3"/>
    </row>
    <row r="477">
      <c r="A477" s="1"/>
      <c r="C477" s="3"/>
    </row>
    <row r="478">
      <c r="A478" s="1"/>
      <c r="C478" s="3"/>
    </row>
    <row r="479">
      <c r="A479" s="1"/>
      <c r="C479" s="3"/>
    </row>
    <row r="480">
      <c r="A480" s="1"/>
      <c r="C480" s="3"/>
    </row>
    <row r="481">
      <c r="A481" s="1"/>
      <c r="C481" s="3"/>
    </row>
    <row r="482">
      <c r="A482" s="1"/>
      <c r="C482" s="3"/>
    </row>
    <row r="483">
      <c r="A483" s="1"/>
      <c r="C483" s="3"/>
    </row>
    <row r="484">
      <c r="A484" s="1"/>
      <c r="C484" s="3"/>
    </row>
    <row r="485">
      <c r="A485" s="1"/>
      <c r="C485" s="3"/>
    </row>
    <row r="486">
      <c r="A486" s="1"/>
      <c r="C486" s="3"/>
    </row>
    <row r="487">
      <c r="A487" s="1"/>
      <c r="C487" s="3"/>
    </row>
    <row r="488">
      <c r="A488" s="1"/>
      <c r="C488" s="3"/>
    </row>
    <row r="489">
      <c r="A489" s="1"/>
      <c r="C489" s="3"/>
    </row>
    <row r="490">
      <c r="A490" s="1"/>
      <c r="C490" s="3"/>
    </row>
    <row r="491">
      <c r="A491" s="1"/>
      <c r="C491" s="3"/>
    </row>
    <row r="492">
      <c r="A492" s="1"/>
      <c r="C492" s="3"/>
    </row>
    <row r="493">
      <c r="A493" s="1"/>
      <c r="C493" s="3"/>
    </row>
    <row r="494">
      <c r="A494" s="1"/>
      <c r="C494" s="3"/>
    </row>
    <row r="495">
      <c r="A495" s="1"/>
      <c r="C495" s="3"/>
    </row>
    <row r="496">
      <c r="A496" s="1"/>
      <c r="C496" s="3"/>
    </row>
    <row r="497">
      <c r="A497" s="1"/>
      <c r="C497" s="3"/>
    </row>
    <row r="498">
      <c r="A498" s="1"/>
      <c r="C498" s="3"/>
    </row>
    <row r="499">
      <c r="A499" s="1"/>
      <c r="C499" s="3"/>
    </row>
    <row r="500">
      <c r="A500" s="1"/>
      <c r="C500" s="3"/>
    </row>
    <row r="501">
      <c r="A501" s="1"/>
      <c r="C501" s="3"/>
    </row>
    <row r="502">
      <c r="A502" s="1"/>
      <c r="C502" s="3"/>
    </row>
    <row r="503">
      <c r="A503" s="1"/>
      <c r="C503" s="3"/>
    </row>
    <row r="504">
      <c r="A504" s="1"/>
      <c r="C504" s="3"/>
    </row>
    <row r="505">
      <c r="A505" s="1"/>
      <c r="C505" s="3"/>
    </row>
    <row r="506">
      <c r="A506" s="1"/>
      <c r="C506" s="3"/>
    </row>
    <row r="507">
      <c r="A507" s="1"/>
      <c r="C507" s="3"/>
    </row>
    <row r="508">
      <c r="A508" s="1"/>
      <c r="C508" s="3"/>
    </row>
    <row r="509">
      <c r="A509" s="1"/>
      <c r="C509" s="3"/>
    </row>
    <row r="510">
      <c r="A510" s="1"/>
      <c r="C510" s="3"/>
    </row>
    <row r="511">
      <c r="A511" s="1"/>
      <c r="C511" s="3"/>
    </row>
    <row r="512">
      <c r="A512" s="1"/>
      <c r="C512" s="3"/>
    </row>
    <row r="513">
      <c r="A513" s="1"/>
      <c r="C513" s="3"/>
    </row>
    <row r="514">
      <c r="A514" s="1"/>
      <c r="C514" s="3"/>
    </row>
    <row r="515">
      <c r="A515" s="1"/>
      <c r="C515" s="3"/>
    </row>
    <row r="516">
      <c r="A516" s="1"/>
      <c r="C516" s="3"/>
    </row>
    <row r="517">
      <c r="A517" s="1"/>
      <c r="C517" s="3"/>
    </row>
    <row r="518">
      <c r="A518" s="1"/>
      <c r="C518" s="3"/>
    </row>
    <row r="519">
      <c r="A519" s="1"/>
      <c r="C519" s="3"/>
    </row>
    <row r="520">
      <c r="A520" s="1"/>
      <c r="C520" s="3"/>
    </row>
    <row r="521">
      <c r="A521" s="1"/>
      <c r="C521" s="3"/>
    </row>
    <row r="522">
      <c r="A522" s="1"/>
      <c r="C522" s="3"/>
    </row>
    <row r="523">
      <c r="A523" s="1"/>
      <c r="C523" s="3"/>
    </row>
    <row r="524">
      <c r="A524" s="1"/>
      <c r="C524" s="3"/>
    </row>
    <row r="525">
      <c r="A525" s="1"/>
      <c r="C525" s="3"/>
    </row>
    <row r="526">
      <c r="A526" s="1"/>
      <c r="C526" s="3"/>
    </row>
    <row r="527">
      <c r="A527" s="1"/>
      <c r="C527" s="3"/>
    </row>
    <row r="528">
      <c r="A528" s="1"/>
      <c r="C528" s="3"/>
    </row>
    <row r="529">
      <c r="A529" s="1"/>
      <c r="C529" s="3"/>
    </row>
    <row r="530">
      <c r="A530" s="1"/>
      <c r="C530" s="3"/>
    </row>
    <row r="531">
      <c r="A531" s="1"/>
      <c r="C531" s="3"/>
    </row>
    <row r="532">
      <c r="A532" s="1"/>
      <c r="C532" s="3"/>
    </row>
    <row r="533">
      <c r="A533" s="1"/>
      <c r="C533" s="3"/>
    </row>
    <row r="534">
      <c r="A534" s="1"/>
      <c r="C534" s="3"/>
    </row>
    <row r="535">
      <c r="A535" s="1"/>
      <c r="C535" s="3"/>
    </row>
    <row r="536">
      <c r="A536" s="1"/>
      <c r="C536" s="3"/>
    </row>
    <row r="537">
      <c r="A537" s="1"/>
      <c r="C537" s="3"/>
    </row>
    <row r="538">
      <c r="A538" s="1"/>
      <c r="C538" s="3"/>
    </row>
    <row r="539">
      <c r="A539" s="1"/>
      <c r="C539" s="3"/>
    </row>
    <row r="540">
      <c r="A540" s="1"/>
      <c r="C540" s="3"/>
    </row>
    <row r="541">
      <c r="A541" s="1"/>
      <c r="C541" s="3"/>
    </row>
    <row r="542">
      <c r="A542" s="1"/>
      <c r="C542" s="3"/>
    </row>
    <row r="543">
      <c r="A543" s="1"/>
      <c r="C543" s="3"/>
    </row>
    <row r="544">
      <c r="A544" s="1"/>
      <c r="C544" s="3"/>
    </row>
    <row r="545">
      <c r="A545" s="1"/>
      <c r="C545" s="3"/>
    </row>
    <row r="546">
      <c r="A546" s="1"/>
      <c r="C546" s="3"/>
    </row>
    <row r="547">
      <c r="A547" s="1"/>
      <c r="C547" s="3"/>
    </row>
    <row r="548">
      <c r="A548" s="1"/>
      <c r="C548" s="3"/>
    </row>
    <row r="549">
      <c r="A549" s="1"/>
      <c r="C549" s="3"/>
    </row>
    <row r="550">
      <c r="A550" s="1"/>
      <c r="C550" s="3"/>
    </row>
    <row r="551">
      <c r="A551" s="1"/>
      <c r="C551" s="3"/>
    </row>
    <row r="552">
      <c r="A552" s="1"/>
      <c r="C552" s="3"/>
    </row>
    <row r="553">
      <c r="A553" s="1"/>
      <c r="C553" s="3"/>
    </row>
    <row r="554">
      <c r="A554" s="1"/>
      <c r="C554" s="3"/>
    </row>
    <row r="555">
      <c r="A555" s="1"/>
      <c r="C555" s="3"/>
    </row>
    <row r="556">
      <c r="A556" s="1"/>
      <c r="C556" s="3"/>
    </row>
    <row r="557">
      <c r="A557" s="1"/>
      <c r="C557" s="3"/>
    </row>
    <row r="558">
      <c r="A558" s="1"/>
      <c r="C558" s="3"/>
    </row>
    <row r="559">
      <c r="A559" s="1"/>
      <c r="C559" s="3"/>
    </row>
    <row r="560">
      <c r="A560" s="1"/>
      <c r="C560" s="3"/>
    </row>
    <row r="561">
      <c r="A561" s="1"/>
      <c r="C561" s="3"/>
    </row>
    <row r="562">
      <c r="A562" s="1"/>
      <c r="C562" s="3"/>
    </row>
    <row r="563">
      <c r="A563" s="1"/>
      <c r="C563" s="3"/>
    </row>
    <row r="564">
      <c r="A564" s="1"/>
      <c r="C564" s="3"/>
    </row>
    <row r="565">
      <c r="A565" s="1"/>
      <c r="C565" s="3"/>
    </row>
    <row r="566">
      <c r="A566" s="1"/>
      <c r="C566" s="3"/>
    </row>
    <row r="567">
      <c r="A567" s="1"/>
      <c r="C567" s="3"/>
    </row>
    <row r="568">
      <c r="A568" s="1"/>
      <c r="C568" s="3"/>
    </row>
    <row r="569">
      <c r="A569" s="1"/>
      <c r="C569" s="3"/>
    </row>
    <row r="570">
      <c r="A570" s="1"/>
      <c r="C570" s="3"/>
    </row>
    <row r="571">
      <c r="A571" s="1"/>
      <c r="C571" s="3"/>
    </row>
    <row r="572">
      <c r="A572" s="1"/>
      <c r="C572" s="3"/>
    </row>
    <row r="573">
      <c r="A573" s="1"/>
      <c r="C573" s="3"/>
    </row>
    <row r="574">
      <c r="A574" s="1"/>
      <c r="C574" s="3"/>
    </row>
    <row r="575">
      <c r="A575" s="1"/>
      <c r="C575" s="3"/>
    </row>
    <row r="576">
      <c r="A576" s="1"/>
      <c r="C576" s="3"/>
    </row>
    <row r="577">
      <c r="A577" s="1"/>
      <c r="C577" s="3"/>
    </row>
    <row r="578">
      <c r="A578" s="1"/>
      <c r="C578" s="3"/>
    </row>
    <row r="579">
      <c r="A579" s="1"/>
      <c r="C579" s="3"/>
    </row>
    <row r="580">
      <c r="A580" s="1"/>
      <c r="C580" s="3"/>
    </row>
    <row r="581">
      <c r="A581" s="1"/>
      <c r="C581" s="3"/>
    </row>
    <row r="582">
      <c r="A582" s="1"/>
      <c r="C582" s="3"/>
    </row>
    <row r="583">
      <c r="A583" s="1"/>
      <c r="C583" s="3"/>
    </row>
    <row r="584">
      <c r="A584" s="1"/>
      <c r="C584" s="3"/>
    </row>
    <row r="585">
      <c r="A585" s="1"/>
      <c r="C585" s="3"/>
    </row>
    <row r="586">
      <c r="A586" s="1"/>
      <c r="C586" s="3"/>
    </row>
    <row r="587">
      <c r="A587" s="1"/>
      <c r="C587" s="3"/>
    </row>
    <row r="588">
      <c r="A588" s="1"/>
      <c r="C588" s="3"/>
    </row>
    <row r="589">
      <c r="A589" s="1"/>
      <c r="C589" s="3"/>
    </row>
    <row r="590">
      <c r="A590" s="1"/>
      <c r="C590" s="3"/>
    </row>
    <row r="591">
      <c r="A591" s="1"/>
      <c r="C591" s="3"/>
    </row>
    <row r="592">
      <c r="A592" s="1"/>
      <c r="C592" s="3"/>
    </row>
    <row r="593">
      <c r="A593" s="1"/>
      <c r="C593" s="3"/>
    </row>
    <row r="594">
      <c r="A594" s="1"/>
      <c r="C594" s="3"/>
    </row>
    <row r="595">
      <c r="A595" s="1"/>
      <c r="C595" s="3"/>
    </row>
    <row r="596">
      <c r="A596" s="1"/>
      <c r="C596" s="3"/>
    </row>
    <row r="597">
      <c r="A597" s="1"/>
      <c r="C597" s="3"/>
    </row>
    <row r="598">
      <c r="A598" s="1"/>
      <c r="C598" s="3"/>
    </row>
    <row r="599">
      <c r="A599" s="1"/>
      <c r="C599" s="3"/>
    </row>
    <row r="600">
      <c r="A600" s="1"/>
      <c r="C600" s="3"/>
    </row>
    <row r="601">
      <c r="A601" s="1"/>
      <c r="C601" s="3"/>
    </row>
    <row r="602">
      <c r="A602" s="1"/>
      <c r="C602" s="3"/>
    </row>
    <row r="603">
      <c r="A603" s="1"/>
      <c r="C603" s="3"/>
    </row>
    <row r="604">
      <c r="A604" s="1"/>
      <c r="C604" s="3"/>
    </row>
    <row r="605">
      <c r="A605" s="1"/>
      <c r="C605" s="3"/>
    </row>
    <row r="606">
      <c r="A606" s="1"/>
      <c r="C606" s="3"/>
    </row>
    <row r="607">
      <c r="A607" s="1"/>
      <c r="C607" s="3"/>
    </row>
    <row r="608">
      <c r="A608" s="1"/>
      <c r="C608" s="3"/>
    </row>
    <row r="609">
      <c r="A609" s="1"/>
      <c r="C609" s="3"/>
    </row>
    <row r="610">
      <c r="A610" s="1"/>
      <c r="C610" s="3"/>
    </row>
    <row r="611">
      <c r="A611" s="1"/>
      <c r="C611" s="3"/>
    </row>
    <row r="612">
      <c r="A612" s="1"/>
      <c r="C612" s="3"/>
    </row>
    <row r="613">
      <c r="A613" s="1"/>
      <c r="C613" s="3"/>
    </row>
    <row r="614">
      <c r="A614" s="1"/>
      <c r="C614" s="3"/>
    </row>
    <row r="615">
      <c r="A615" s="1"/>
      <c r="C615" s="3"/>
    </row>
    <row r="616">
      <c r="A616" s="1"/>
      <c r="C616" s="3"/>
    </row>
    <row r="617">
      <c r="A617" s="1"/>
      <c r="C617" s="3"/>
    </row>
    <row r="618">
      <c r="A618" s="1"/>
      <c r="C618" s="3"/>
    </row>
    <row r="619">
      <c r="A619" s="1"/>
      <c r="C619" s="3"/>
    </row>
    <row r="620">
      <c r="A620" s="1"/>
      <c r="C620" s="3"/>
    </row>
    <row r="621">
      <c r="A621" s="1"/>
      <c r="C621" s="3"/>
    </row>
    <row r="622">
      <c r="A622" s="1"/>
      <c r="C622" s="3"/>
    </row>
    <row r="623">
      <c r="A623" s="1"/>
      <c r="C623" s="3"/>
    </row>
    <row r="624">
      <c r="A624" s="1"/>
      <c r="C624" s="3"/>
    </row>
    <row r="625">
      <c r="A625" s="1"/>
      <c r="C625" s="3"/>
    </row>
    <row r="626">
      <c r="A626" s="1"/>
      <c r="C626" s="3"/>
    </row>
    <row r="627">
      <c r="A627" s="1"/>
      <c r="C627" s="3"/>
    </row>
    <row r="628">
      <c r="A628" s="1"/>
      <c r="C628" s="3"/>
    </row>
    <row r="629">
      <c r="A629" s="1"/>
      <c r="C629" s="3"/>
    </row>
    <row r="630">
      <c r="A630" s="1"/>
      <c r="C630" s="3"/>
    </row>
    <row r="631">
      <c r="A631" s="1"/>
      <c r="C631" s="3"/>
    </row>
    <row r="632">
      <c r="A632" s="1"/>
      <c r="C632" s="3"/>
    </row>
    <row r="633">
      <c r="A633" s="1"/>
      <c r="C633" s="3"/>
    </row>
    <row r="634">
      <c r="A634" s="1"/>
      <c r="C634" s="3"/>
    </row>
    <row r="635">
      <c r="A635" s="1"/>
      <c r="C635" s="3"/>
    </row>
    <row r="636">
      <c r="A636" s="1"/>
      <c r="C636" s="3"/>
    </row>
    <row r="637">
      <c r="A637" s="1"/>
      <c r="C637" s="3"/>
    </row>
    <row r="638">
      <c r="A638" s="1"/>
      <c r="C638" s="3"/>
    </row>
    <row r="639">
      <c r="A639" s="1"/>
      <c r="C639" s="3"/>
    </row>
    <row r="640">
      <c r="A640" s="1"/>
      <c r="C640" s="3"/>
    </row>
    <row r="641">
      <c r="A641" s="1"/>
      <c r="C641" s="3"/>
    </row>
    <row r="642">
      <c r="A642" s="1"/>
      <c r="C642" s="3"/>
    </row>
    <row r="643">
      <c r="A643" s="1"/>
      <c r="C643" s="3"/>
    </row>
    <row r="644">
      <c r="A644" s="1"/>
      <c r="C644" s="3"/>
    </row>
    <row r="645">
      <c r="A645" s="1"/>
      <c r="C645" s="3"/>
    </row>
    <row r="646">
      <c r="A646" s="1"/>
      <c r="C646" s="3"/>
    </row>
    <row r="647">
      <c r="A647" s="1"/>
      <c r="C647" s="3"/>
    </row>
    <row r="648">
      <c r="A648" s="1"/>
      <c r="C648" s="3"/>
    </row>
    <row r="649">
      <c r="A649" s="1"/>
      <c r="C649" s="3"/>
    </row>
    <row r="650">
      <c r="A650" s="1"/>
      <c r="C650" s="3"/>
    </row>
    <row r="651">
      <c r="A651" s="1"/>
      <c r="C651" s="3"/>
    </row>
    <row r="652">
      <c r="A652" s="1"/>
      <c r="C652" s="3"/>
    </row>
    <row r="653">
      <c r="A653" s="1"/>
      <c r="C653" s="3"/>
    </row>
    <row r="654">
      <c r="A654" s="1"/>
      <c r="C654" s="3"/>
    </row>
    <row r="655">
      <c r="A655" s="1"/>
      <c r="C655" s="3"/>
    </row>
    <row r="656">
      <c r="A656" s="1"/>
      <c r="C656" s="3"/>
    </row>
    <row r="657">
      <c r="A657" s="1"/>
      <c r="C657" s="3"/>
    </row>
    <row r="658">
      <c r="A658" s="1"/>
      <c r="C658" s="3"/>
    </row>
    <row r="659">
      <c r="A659" s="1"/>
      <c r="C659" s="3"/>
    </row>
    <row r="660">
      <c r="A660" s="1"/>
      <c r="C660" s="3"/>
    </row>
    <row r="661">
      <c r="A661" s="1"/>
      <c r="C661" s="3"/>
    </row>
    <row r="662">
      <c r="A662" s="1"/>
      <c r="C662" s="3"/>
    </row>
    <row r="663">
      <c r="A663" s="1"/>
      <c r="C663" s="3"/>
    </row>
    <row r="664">
      <c r="A664" s="1"/>
      <c r="C664" s="3"/>
    </row>
    <row r="665">
      <c r="A665" s="1"/>
      <c r="C665" s="3"/>
    </row>
    <row r="666">
      <c r="A666" s="1"/>
      <c r="C666" s="3"/>
    </row>
    <row r="667">
      <c r="A667" s="1"/>
      <c r="C667" s="3"/>
    </row>
    <row r="668">
      <c r="A668" s="1"/>
      <c r="C668" s="3"/>
    </row>
    <row r="669">
      <c r="A669" s="1"/>
      <c r="C669" s="3"/>
    </row>
    <row r="670">
      <c r="A670" s="1"/>
      <c r="C670" s="3"/>
    </row>
    <row r="671">
      <c r="A671" s="1"/>
      <c r="C671" s="3"/>
    </row>
    <row r="672">
      <c r="A672" s="1"/>
      <c r="C672" s="3"/>
    </row>
    <row r="673">
      <c r="A673" s="1"/>
      <c r="C673" s="3"/>
    </row>
    <row r="674">
      <c r="A674" s="1"/>
      <c r="C674" s="3"/>
    </row>
    <row r="675">
      <c r="A675" s="1"/>
      <c r="C675" s="3"/>
    </row>
    <row r="676">
      <c r="A676" s="1"/>
      <c r="C676" s="3"/>
    </row>
    <row r="677">
      <c r="A677" s="1"/>
      <c r="C677" s="3"/>
    </row>
    <row r="678">
      <c r="A678" s="1"/>
      <c r="C678" s="3"/>
    </row>
    <row r="679">
      <c r="A679" s="1"/>
      <c r="C679" s="3"/>
    </row>
    <row r="680">
      <c r="A680" s="1"/>
      <c r="C680" s="3"/>
    </row>
    <row r="681">
      <c r="A681" s="1"/>
      <c r="C681" s="3"/>
    </row>
    <row r="682">
      <c r="A682" s="1"/>
      <c r="C682" s="3"/>
    </row>
    <row r="683">
      <c r="A683" s="1"/>
      <c r="C683" s="3"/>
    </row>
    <row r="684">
      <c r="A684" s="1"/>
      <c r="C684" s="3"/>
    </row>
    <row r="685">
      <c r="A685" s="1"/>
      <c r="C685" s="3"/>
    </row>
    <row r="686">
      <c r="A686" s="1"/>
      <c r="C686" s="3"/>
    </row>
    <row r="687">
      <c r="A687" s="1"/>
      <c r="C687" s="3"/>
    </row>
    <row r="688">
      <c r="A688" s="1"/>
      <c r="C688" s="3"/>
    </row>
    <row r="689">
      <c r="A689" s="1"/>
      <c r="C689" s="3"/>
    </row>
    <row r="690">
      <c r="A690" s="1"/>
      <c r="C690" s="3"/>
    </row>
    <row r="691">
      <c r="A691" s="1"/>
      <c r="C691" s="3"/>
    </row>
    <row r="692">
      <c r="A692" s="1"/>
      <c r="C692" s="3"/>
    </row>
    <row r="693">
      <c r="A693" s="1"/>
      <c r="C693" s="3"/>
    </row>
    <row r="694">
      <c r="A694" s="1"/>
      <c r="C694" s="3"/>
    </row>
    <row r="695">
      <c r="A695" s="1"/>
      <c r="C695" s="3"/>
    </row>
    <row r="696">
      <c r="A696" s="1"/>
      <c r="C696" s="3"/>
    </row>
    <row r="697">
      <c r="A697" s="1"/>
      <c r="C697" s="3"/>
    </row>
    <row r="698">
      <c r="A698" s="1"/>
      <c r="C698" s="3"/>
    </row>
    <row r="699">
      <c r="A699" s="1"/>
      <c r="C699" s="3"/>
    </row>
    <row r="700">
      <c r="A700" s="1"/>
      <c r="C700" s="3"/>
    </row>
    <row r="701">
      <c r="A701" s="1"/>
      <c r="C701" s="3"/>
    </row>
    <row r="702">
      <c r="A702" s="1"/>
      <c r="C702" s="3"/>
    </row>
    <row r="703">
      <c r="A703" s="1"/>
      <c r="C703" s="3"/>
    </row>
    <row r="704">
      <c r="A704" s="1"/>
      <c r="C704" s="3"/>
    </row>
    <row r="705">
      <c r="A705" s="1"/>
      <c r="C705" s="3"/>
    </row>
    <row r="706">
      <c r="A706" s="1"/>
      <c r="C706" s="3"/>
    </row>
    <row r="707">
      <c r="A707" s="1"/>
      <c r="C707" s="3"/>
    </row>
    <row r="708">
      <c r="A708" s="1"/>
      <c r="C708" s="3"/>
    </row>
    <row r="709">
      <c r="A709" s="1"/>
      <c r="C709" s="3"/>
    </row>
    <row r="710">
      <c r="A710" s="1"/>
      <c r="C710" s="3"/>
    </row>
    <row r="711">
      <c r="A711" s="1"/>
      <c r="C711" s="3"/>
    </row>
    <row r="712">
      <c r="A712" s="1"/>
      <c r="C712" s="3"/>
    </row>
    <row r="713">
      <c r="A713" s="1"/>
      <c r="C713" s="3"/>
    </row>
    <row r="714">
      <c r="A714" s="1"/>
      <c r="C714" s="3"/>
    </row>
    <row r="715">
      <c r="A715" s="1"/>
      <c r="C715" s="3"/>
    </row>
    <row r="716">
      <c r="A716" s="1"/>
      <c r="C716" s="3"/>
    </row>
    <row r="717">
      <c r="A717" s="1"/>
      <c r="C717" s="3"/>
    </row>
    <row r="718">
      <c r="A718" s="1"/>
      <c r="C718" s="3"/>
    </row>
    <row r="719">
      <c r="A719" s="1"/>
      <c r="C719" s="3"/>
    </row>
    <row r="720">
      <c r="A720" s="1"/>
      <c r="C720" s="3"/>
    </row>
    <row r="721">
      <c r="A721" s="1"/>
      <c r="C721" s="3"/>
    </row>
    <row r="722">
      <c r="A722" s="1"/>
      <c r="C722" s="3"/>
    </row>
    <row r="723">
      <c r="A723" s="1"/>
      <c r="C723" s="3"/>
    </row>
    <row r="724">
      <c r="A724" s="1"/>
      <c r="C724" s="3"/>
    </row>
    <row r="725">
      <c r="A725" s="1"/>
      <c r="C725" s="3"/>
    </row>
    <row r="726">
      <c r="A726" s="1"/>
      <c r="C726" s="3"/>
    </row>
    <row r="727">
      <c r="A727" s="1"/>
      <c r="C727" s="3"/>
    </row>
    <row r="728">
      <c r="A728" s="1"/>
      <c r="C728" s="3"/>
    </row>
    <row r="729">
      <c r="A729" s="1"/>
      <c r="C729" s="3"/>
    </row>
    <row r="730">
      <c r="A730" s="1"/>
      <c r="C730" s="3"/>
    </row>
    <row r="731">
      <c r="A731" s="1"/>
      <c r="C731" s="3"/>
    </row>
    <row r="732">
      <c r="A732" s="1"/>
      <c r="C732" s="3"/>
    </row>
    <row r="733">
      <c r="A733" s="1"/>
      <c r="C733" s="3"/>
    </row>
    <row r="734">
      <c r="A734" s="1"/>
      <c r="C734" s="3"/>
    </row>
    <row r="735">
      <c r="A735" s="1"/>
      <c r="C735" s="3"/>
    </row>
    <row r="736">
      <c r="A736" s="1"/>
      <c r="C736" s="3"/>
    </row>
    <row r="737">
      <c r="A737" s="1"/>
      <c r="C737" s="3"/>
    </row>
    <row r="738">
      <c r="A738" s="1"/>
      <c r="C738" s="3"/>
    </row>
    <row r="739">
      <c r="A739" s="1"/>
      <c r="C739" s="3"/>
    </row>
    <row r="740">
      <c r="A740" s="1"/>
      <c r="C740" s="3"/>
    </row>
    <row r="741">
      <c r="A741" s="1"/>
      <c r="C741" s="3"/>
    </row>
    <row r="742">
      <c r="A742" s="1"/>
      <c r="C742" s="3"/>
    </row>
    <row r="743">
      <c r="A743" s="1"/>
      <c r="C743" s="3"/>
    </row>
    <row r="744">
      <c r="A744" s="1"/>
      <c r="C744" s="3"/>
    </row>
    <row r="745">
      <c r="A745" s="1"/>
      <c r="C745" s="3"/>
    </row>
    <row r="746">
      <c r="A746" s="1"/>
      <c r="C746" s="3"/>
    </row>
    <row r="747">
      <c r="A747" s="1"/>
      <c r="C747" s="3"/>
    </row>
    <row r="748">
      <c r="A748" s="1"/>
      <c r="C748" s="3"/>
    </row>
    <row r="749">
      <c r="A749" s="1"/>
      <c r="C749" s="3"/>
    </row>
    <row r="750">
      <c r="A750" s="1"/>
      <c r="C750" s="3"/>
    </row>
    <row r="751">
      <c r="A751" s="1"/>
      <c r="C751" s="3"/>
    </row>
    <row r="752">
      <c r="A752" s="1"/>
      <c r="C752" s="3"/>
    </row>
    <row r="753">
      <c r="A753" s="1"/>
      <c r="C753" s="3"/>
    </row>
    <row r="754">
      <c r="A754" s="1"/>
      <c r="C754" s="3"/>
    </row>
    <row r="755">
      <c r="A755" s="1"/>
      <c r="C755" s="3"/>
    </row>
    <row r="756">
      <c r="A756" s="1"/>
      <c r="C756" s="3"/>
    </row>
    <row r="757">
      <c r="A757" s="1"/>
      <c r="C757" s="3"/>
    </row>
    <row r="758">
      <c r="A758" s="1"/>
      <c r="C758" s="3"/>
    </row>
    <row r="759">
      <c r="A759" s="1"/>
      <c r="C759" s="3"/>
    </row>
    <row r="760">
      <c r="A760" s="1"/>
      <c r="C760" s="3"/>
    </row>
    <row r="761">
      <c r="A761" s="1"/>
      <c r="C761" s="3"/>
    </row>
    <row r="762">
      <c r="A762" s="1"/>
      <c r="C762" s="3"/>
    </row>
    <row r="763">
      <c r="A763" s="1"/>
      <c r="C763" s="3"/>
    </row>
    <row r="764">
      <c r="A764" s="1"/>
      <c r="C764" s="3"/>
    </row>
    <row r="765">
      <c r="A765" s="1"/>
      <c r="C765" s="3"/>
    </row>
    <row r="766">
      <c r="A766" s="1"/>
      <c r="C766" s="3"/>
    </row>
    <row r="767">
      <c r="A767" s="1"/>
      <c r="C767" s="3"/>
    </row>
    <row r="768">
      <c r="A768" s="1"/>
      <c r="C768" s="3"/>
    </row>
    <row r="769">
      <c r="A769" s="1"/>
      <c r="C769" s="3"/>
    </row>
    <row r="770">
      <c r="A770" s="1"/>
      <c r="C770" s="3"/>
    </row>
    <row r="771">
      <c r="A771" s="1"/>
      <c r="C771" s="3"/>
    </row>
    <row r="772">
      <c r="A772" s="1"/>
      <c r="C772" s="3"/>
    </row>
    <row r="773">
      <c r="A773" s="1"/>
      <c r="C773" s="3"/>
    </row>
    <row r="774">
      <c r="A774" s="1"/>
      <c r="C774" s="3"/>
    </row>
    <row r="775">
      <c r="A775" s="1"/>
      <c r="C775" s="3"/>
    </row>
    <row r="776">
      <c r="A776" s="1"/>
      <c r="C776" s="3"/>
    </row>
    <row r="777">
      <c r="A777" s="1"/>
      <c r="C777" s="3"/>
    </row>
    <row r="778">
      <c r="A778" s="1"/>
      <c r="C778" s="3"/>
    </row>
    <row r="779">
      <c r="A779" s="1"/>
      <c r="C779" s="3"/>
    </row>
    <row r="780">
      <c r="A780" s="1"/>
      <c r="C780" s="3"/>
    </row>
    <row r="781">
      <c r="A781" s="1"/>
      <c r="C781" s="3"/>
    </row>
    <row r="782">
      <c r="A782" s="1"/>
      <c r="C782" s="3"/>
    </row>
    <row r="783">
      <c r="A783" s="1"/>
      <c r="C783" s="3"/>
    </row>
    <row r="784">
      <c r="A784" s="1"/>
      <c r="C784" s="3"/>
    </row>
    <row r="785">
      <c r="A785" s="1"/>
      <c r="C785" s="3"/>
    </row>
    <row r="786">
      <c r="A786" s="1"/>
      <c r="C786" s="3"/>
    </row>
    <row r="787">
      <c r="A787" s="1"/>
      <c r="C787" s="3"/>
    </row>
    <row r="788">
      <c r="A788" s="1"/>
      <c r="C788" s="3"/>
    </row>
    <row r="789">
      <c r="A789" s="1"/>
      <c r="C789" s="3"/>
    </row>
    <row r="790">
      <c r="A790" s="1"/>
      <c r="C790" s="3"/>
    </row>
    <row r="791">
      <c r="A791" s="1"/>
      <c r="C791" s="3"/>
    </row>
    <row r="792">
      <c r="A792" s="1"/>
      <c r="C792" s="3"/>
    </row>
    <row r="793">
      <c r="A793" s="1"/>
      <c r="C793" s="3"/>
    </row>
    <row r="794">
      <c r="A794" s="1"/>
      <c r="C794" s="3"/>
    </row>
    <row r="795">
      <c r="A795" s="1"/>
      <c r="C795" s="3"/>
    </row>
    <row r="796">
      <c r="A796" s="1"/>
      <c r="C796" s="3"/>
    </row>
    <row r="797">
      <c r="A797" s="1"/>
      <c r="C797" s="3"/>
    </row>
    <row r="798">
      <c r="A798" s="1"/>
      <c r="C798" s="3"/>
    </row>
    <row r="799">
      <c r="A799" s="1"/>
      <c r="C799" s="3"/>
    </row>
    <row r="800">
      <c r="A800" s="1"/>
      <c r="C800" s="3"/>
    </row>
    <row r="801">
      <c r="A801" s="1"/>
      <c r="C801" s="3"/>
    </row>
    <row r="802">
      <c r="A802" s="1"/>
      <c r="C802" s="3"/>
    </row>
    <row r="803">
      <c r="A803" s="1"/>
      <c r="C803" s="3"/>
    </row>
    <row r="804">
      <c r="A804" s="1"/>
      <c r="C804" s="3"/>
    </row>
    <row r="805">
      <c r="A805" s="1"/>
      <c r="C805" s="3"/>
    </row>
    <row r="806">
      <c r="A806" s="1"/>
      <c r="C806" s="3"/>
    </row>
    <row r="807">
      <c r="A807" s="1"/>
      <c r="C807" s="3"/>
    </row>
    <row r="808">
      <c r="A808" s="1"/>
      <c r="C808" s="3"/>
    </row>
    <row r="809">
      <c r="A809" s="1"/>
      <c r="C809" s="3"/>
    </row>
    <row r="810">
      <c r="A810" s="1"/>
      <c r="C810" s="3"/>
    </row>
    <row r="811">
      <c r="A811" s="1"/>
      <c r="C811" s="3"/>
    </row>
    <row r="812">
      <c r="A812" s="1"/>
      <c r="C812" s="3"/>
    </row>
    <row r="813">
      <c r="A813" s="1"/>
      <c r="C813" s="3"/>
    </row>
    <row r="814">
      <c r="A814" s="1"/>
      <c r="C814" s="3"/>
    </row>
    <row r="815">
      <c r="A815" s="1"/>
      <c r="C815" s="3"/>
    </row>
    <row r="816">
      <c r="A816" s="1"/>
      <c r="C816" s="3"/>
    </row>
    <row r="817">
      <c r="A817" s="1"/>
      <c r="C817" s="3"/>
    </row>
    <row r="818">
      <c r="A818" s="1"/>
      <c r="C818" s="3"/>
    </row>
    <row r="819">
      <c r="A819" s="1"/>
      <c r="C819" s="3"/>
    </row>
    <row r="820">
      <c r="A820" s="1"/>
      <c r="C820" s="3"/>
    </row>
    <row r="821">
      <c r="A821" s="1"/>
      <c r="C821" s="3"/>
    </row>
    <row r="822">
      <c r="A822" s="1"/>
      <c r="C822" s="3"/>
    </row>
    <row r="823">
      <c r="A823" s="1"/>
      <c r="C823" s="3"/>
    </row>
    <row r="824">
      <c r="A824" s="1"/>
      <c r="C824" s="3"/>
    </row>
    <row r="825">
      <c r="A825" s="1"/>
      <c r="C825" s="3"/>
    </row>
    <row r="826">
      <c r="A826" s="1"/>
      <c r="C826" s="3"/>
    </row>
    <row r="827">
      <c r="A827" s="1"/>
      <c r="C827" s="3"/>
    </row>
    <row r="828">
      <c r="A828" s="1"/>
      <c r="C828" s="3"/>
    </row>
    <row r="829">
      <c r="A829" s="1"/>
      <c r="C829" s="3"/>
    </row>
    <row r="830">
      <c r="A830" s="1"/>
      <c r="C830" s="3"/>
    </row>
    <row r="831">
      <c r="A831" s="1"/>
      <c r="C831" s="3"/>
    </row>
    <row r="832">
      <c r="A832" s="1"/>
      <c r="C832" s="3"/>
    </row>
    <row r="833">
      <c r="A833" s="1"/>
      <c r="C833" s="3"/>
    </row>
    <row r="834">
      <c r="A834" s="1"/>
      <c r="C834" s="3"/>
    </row>
    <row r="835">
      <c r="A835" s="1"/>
      <c r="C835" s="3"/>
    </row>
    <row r="836">
      <c r="A836" s="1"/>
      <c r="C836" s="3"/>
    </row>
    <row r="837">
      <c r="A837" s="1"/>
      <c r="C837" s="3"/>
    </row>
    <row r="838">
      <c r="A838" s="1"/>
      <c r="C838" s="3"/>
    </row>
    <row r="839">
      <c r="A839" s="1"/>
      <c r="C839" s="3"/>
    </row>
    <row r="840">
      <c r="A840" s="1"/>
      <c r="C840" s="3"/>
    </row>
    <row r="841">
      <c r="A841" s="1"/>
      <c r="C841" s="3"/>
    </row>
    <row r="842">
      <c r="A842" s="1"/>
      <c r="C842" s="3"/>
    </row>
    <row r="843">
      <c r="A843" s="1"/>
      <c r="C843" s="3"/>
    </row>
    <row r="844">
      <c r="A844" s="1"/>
      <c r="C844" s="3"/>
    </row>
    <row r="845">
      <c r="A845" s="1"/>
      <c r="C845" s="3"/>
    </row>
    <row r="846">
      <c r="A846" s="1"/>
      <c r="C846" s="3"/>
    </row>
    <row r="847">
      <c r="A847" s="1"/>
      <c r="C847" s="3"/>
    </row>
    <row r="848">
      <c r="A848" s="1"/>
      <c r="C848" s="3"/>
    </row>
    <row r="849">
      <c r="A849" s="1"/>
      <c r="C849" s="3"/>
    </row>
    <row r="850">
      <c r="A850" s="1"/>
      <c r="C850" s="3"/>
    </row>
    <row r="851">
      <c r="A851" s="1"/>
      <c r="C851" s="3"/>
    </row>
    <row r="852">
      <c r="A852" s="1"/>
      <c r="C852" s="3"/>
    </row>
    <row r="853">
      <c r="A853" s="1"/>
      <c r="C853" s="3"/>
    </row>
    <row r="854">
      <c r="A854" s="1"/>
      <c r="C854" s="3"/>
    </row>
    <row r="855">
      <c r="A855" s="1"/>
      <c r="C855" s="3"/>
    </row>
    <row r="856">
      <c r="A856" s="1"/>
      <c r="C856" s="3"/>
    </row>
    <row r="857">
      <c r="A857" s="1"/>
      <c r="C857" s="3"/>
    </row>
    <row r="858">
      <c r="A858" s="1"/>
      <c r="C858" s="3"/>
    </row>
    <row r="859">
      <c r="A859" s="1"/>
      <c r="C859" s="3"/>
    </row>
    <row r="860">
      <c r="A860" s="1"/>
      <c r="C860" s="3"/>
    </row>
    <row r="861">
      <c r="A861" s="1"/>
      <c r="C861" s="3"/>
    </row>
    <row r="862">
      <c r="A862" s="1"/>
      <c r="C862" s="3"/>
    </row>
    <row r="863">
      <c r="A863" s="1"/>
      <c r="C863" s="3"/>
    </row>
    <row r="864">
      <c r="A864" s="1"/>
      <c r="C864" s="3"/>
    </row>
    <row r="865">
      <c r="A865" s="1"/>
      <c r="C865" s="3"/>
    </row>
    <row r="866">
      <c r="A866" s="1"/>
      <c r="C866" s="3"/>
    </row>
    <row r="867">
      <c r="A867" s="1"/>
      <c r="C867" s="3"/>
    </row>
    <row r="868">
      <c r="A868" s="1"/>
      <c r="C868" s="3"/>
    </row>
    <row r="869">
      <c r="A869" s="1"/>
      <c r="C869" s="3"/>
    </row>
    <row r="870">
      <c r="A870" s="1"/>
      <c r="C870" s="3"/>
    </row>
    <row r="871">
      <c r="A871" s="1"/>
      <c r="C871" s="3"/>
    </row>
    <row r="872">
      <c r="A872" s="1"/>
      <c r="C872" s="3"/>
    </row>
    <row r="873">
      <c r="A873" s="1"/>
      <c r="C873" s="3"/>
    </row>
    <row r="874">
      <c r="A874" s="1"/>
      <c r="C874" s="3"/>
    </row>
    <row r="875">
      <c r="A875" s="1"/>
      <c r="C875" s="3"/>
    </row>
    <row r="876">
      <c r="A876" s="1"/>
      <c r="C876" s="3"/>
    </row>
    <row r="877">
      <c r="A877" s="1"/>
      <c r="C877" s="3"/>
    </row>
    <row r="878">
      <c r="A878" s="1"/>
      <c r="C878" s="3"/>
    </row>
    <row r="879">
      <c r="A879" s="1"/>
      <c r="C879" s="3"/>
    </row>
    <row r="880">
      <c r="A880" s="1"/>
      <c r="C880" s="3"/>
    </row>
    <row r="881">
      <c r="A881" s="1"/>
      <c r="C881" s="3"/>
    </row>
    <row r="882">
      <c r="A882" s="1"/>
      <c r="C882" s="3"/>
    </row>
    <row r="883">
      <c r="A883" s="1"/>
      <c r="C883" s="3"/>
    </row>
    <row r="884">
      <c r="A884" s="1"/>
      <c r="C884" s="3"/>
    </row>
    <row r="885">
      <c r="A885" s="1"/>
      <c r="C885" s="3"/>
    </row>
    <row r="886">
      <c r="A886" s="1"/>
      <c r="C886" s="3"/>
    </row>
    <row r="887">
      <c r="A887" s="1"/>
      <c r="C887" s="3"/>
    </row>
    <row r="888">
      <c r="A888" s="1"/>
      <c r="C888" s="3"/>
    </row>
    <row r="889">
      <c r="A889" s="1"/>
      <c r="C889" s="3"/>
    </row>
    <row r="890">
      <c r="A890" s="1"/>
      <c r="C890" s="3"/>
    </row>
    <row r="891">
      <c r="A891" s="1"/>
      <c r="C891" s="3"/>
    </row>
    <row r="892">
      <c r="A892" s="1"/>
      <c r="C892" s="3"/>
    </row>
    <row r="893">
      <c r="A893" s="1"/>
      <c r="C893" s="3"/>
    </row>
    <row r="894">
      <c r="A894" s="1"/>
      <c r="C894" s="3"/>
    </row>
    <row r="895">
      <c r="A895" s="1"/>
      <c r="C895" s="3"/>
    </row>
    <row r="896">
      <c r="A896" s="1"/>
      <c r="C896" s="3"/>
    </row>
    <row r="897">
      <c r="A897" s="1"/>
      <c r="C897" s="3"/>
    </row>
    <row r="898">
      <c r="A898" s="1"/>
      <c r="C898" s="3"/>
    </row>
    <row r="899">
      <c r="A899" s="1"/>
      <c r="C899" s="3"/>
    </row>
    <row r="900">
      <c r="A900" s="1"/>
      <c r="C900" s="3"/>
    </row>
    <row r="901">
      <c r="A901" s="1"/>
      <c r="C901" s="3"/>
    </row>
    <row r="902">
      <c r="A902" s="1"/>
      <c r="C902" s="3"/>
    </row>
    <row r="903">
      <c r="A903" s="1"/>
      <c r="C903" s="3"/>
    </row>
    <row r="904">
      <c r="A904" s="1"/>
      <c r="C904" s="3"/>
    </row>
    <row r="905">
      <c r="A905" s="1"/>
      <c r="C905" s="3"/>
    </row>
    <row r="906">
      <c r="A906" s="1"/>
      <c r="C906" s="3"/>
    </row>
    <row r="907">
      <c r="A907" s="1"/>
      <c r="C907" s="3"/>
    </row>
    <row r="908">
      <c r="A908" s="1"/>
      <c r="C908" s="3"/>
    </row>
    <row r="909">
      <c r="A909" s="1"/>
      <c r="C909" s="3"/>
    </row>
    <row r="910">
      <c r="A910" s="1"/>
      <c r="C910" s="3"/>
    </row>
    <row r="911">
      <c r="A911" s="1"/>
      <c r="C911" s="3"/>
    </row>
    <row r="912">
      <c r="A912" s="1"/>
      <c r="C912" s="3"/>
    </row>
    <row r="913">
      <c r="A913" s="1"/>
      <c r="C913" s="3"/>
    </row>
    <row r="914">
      <c r="A914" s="1"/>
      <c r="C914" s="3"/>
    </row>
    <row r="915">
      <c r="A915" s="1"/>
      <c r="C915" s="3"/>
    </row>
    <row r="916">
      <c r="A916" s="1"/>
      <c r="C916" s="3"/>
    </row>
    <row r="917">
      <c r="A917" s="1"/>
      <c r="C917" s="3"/>
    </row>
    <row r="918">
      <c r="A918" s="1"/>
      <c r="C918" s="3"/>
    </row>
    <row r="919">
      <c r="A919" s="1"/>
      <c r="C919" s="3"/>
    </row>
    <row r="920">
      <c r="A920" s="1"/>
      <c r="C920" s="3"/>
    </row>
    <row r="921">
      <c r="A921" s="1"/>
      <c r="C921" s="3"/>
    </row>
    <row r="922">
      <c r="A922" s="1"/>
      <c r="C922" s="3"/>
    </row>
    <row r="923">
      <c r="A923" s="1"/>
      <c r="C923" s="3"/>
    </row>
    <row r="924">
      <c r="A924" s="1"/>
      <c r="C924" s="3"/>
    </row>
    <row r="925">
      <c r="A925" s="1"/>
      <c r="C925" s="3"/>
    </row>
    <row r="926">
      <c r="A926" s="1"/>
      <c r="C926" s="3"/>
    </row>
    <row r="927">
      <c r="A927" s="1"/>
      <c r="C927" s="3"/>
    </row>
    <row r="928">
      <c r="A928" s="1"/>
      <c r="C928" s="3"/>
    </row>
    <row r="929">
      <c r="A929" s="1"/>
      <c r="C929" s="3"/>
    </row>
    <row r="930">
      <c r="A930" s="1"/>
      <c r="C930" s="3"/>
    </row>
    <row r="931">
      <c r="A931" s="1"/>
      <c r="C931" s="3"/>
    </row>
    <row r="932">
      <c r="A932" s="1"/>
      <c r="C932" s="3"/>
    </row>
    <row r="933">
      <c r="A933" s="1"/>
      <c r="C933" s="3"/>
    </row>
    <row r="934">
      <c r="A934" s="1"/>
      <c r="C934" s="3"/>
    </row>
    <row r="935">
      <c r="A935" s="1"/>
      <c r="C935" s="3"/>
    </row>
    <row r="936">
      <c r="A936" s="1"/>
      <c r="C936" s="3"/>
    </row>
    <row r="937">
      <c r="A937" s="1"/>
      <c r="C937" s="3"/>
    </row>
    <row r="938">
      <c r="A938" s="1"/>
      <c r="C938" s="3"/>
    </row>
    <row r="939">
      <c r="A939" s="1"/>
      <c r="C939" s="3"/>
    </row>
    <row r="940">
      <c r="A940" s="1"/>
      <c r="C940" s="3"/>
    </row>
    <row r="941">
      <c r="A941" s="1"/>
      <c r="C941" s="3"/>
    </row>
    <row r="942">
      <c r="A942" s="1"/>
      <c r="C942" s="3"/>
    </row>
    <row r="943">
      <c r="A943" s="1"/>
      <c r="C943" s="3"/>
    </row>
    <row r="944">
      <c r="A944" s="1"/>
      <c r="C944" s="3"/>
    </row>
    <row r="945">
      <c r="A945" s="1"/>
      <c r="C945" s="3"/>
    </row>
    <row r="946">
      <c r="A946" s="1"/>
      <c r="C946" s="3"/>
    </row>
    <row r="947">
      <c r="A947" s="1"/>
      <c r="C947" s="3"/>
    </row>
    <row r="948">
      <c r="A948" s="1"/>
      <c r="C948" s="3"/>
    </row>
    <row r="949">
      <c r="A949" s="1"/>
      <c r="C949" s="3"/>
    </row>
    <row r="950">
      <c r="A950" s="1"/>
      <c r="C950" s="3"/>
    </row>
    <row r="951">
      <c r="A951" s="1"/>
      <c r="C951" s="3"/>
    </row>
    <row r="952">
      <c r="A952" s="1"/>
      <c r="C952" s="3"/>
    </row>
    <row r="953">
      <c r="A953" s="1"/>
      <c r="C953" s="3"/>
    </row>
    <row r="954">
      <c r="A954" s="1"/>
      <c r="C954" s="3"/>
    </row>
    <row r="955">
      <c r="A955" s="1"/>
      <c r="C955" s="3"/>
    </row>
    <row r="956">
      <c r="A956" s="1"/>
      <c r="C956" s="3"/>
    </row>
    <row r="957">
      <c r="A957" s="1"/>
      <c r="C957" s="3"/>
    </row>
    <row r="958">
      <c r="A958" s="1"/>
      <c r="C958" s="3"/>
    </row>
    <row r="959">
      <c r="A959" s="1"/>
      <c r="C959" s="3"/>
    </row>
    <row r="960">
      <c r="A960" s="1"/>
      <c r="C960" s="3"/>
    </row>
    <row r="961">
      <c r="A961" s="1"/>
      <c r="C961" s="3"/>
    </row>
    <row r="962">
      <c r="A962" s="1"/>
      <c r="C962" s="3"/>
    </row>
    <row r="963">
      <c r="A963" s="1"/>
      <c r="C963" s="3"/>
    </row>
    <row r="964">
      <c r="A964" s="1"/>
      <c r="C964" s="3"/>
    </row>
    <row r="965">
      <c r="A965" s="1"/>
      <c r="C965" s="3"/>
    </row>
    <row r="966">
      <c r="A966" s="1"/>
      <c r="C966" s="3"/>
    </row>
    <row r="967">
      <c r="A967" s="1"/>
      <c r="C967" s="3"/>
    </row>
    <row r="968">
      <c r="A968" s="1"/>
      <c r="C968" s="3"/>
    </row>
    <row r="969">
      <c r="A969" s="1"/>
      <c r="C969" s="3"/>
    </row>
    <row r="970">
      <c r="A970" s="1"/>
      <c r="C970" s="3"/>
    </row>
    <row r="971">
      <c r="A971" s="1"/>
      <c r="C971" s="3"/>
    </row>
    <row r="972">
      <c r="A972" s="1"/>
      <c r="C972" s="3"/>
    </row>
    <row r="973">
      <c r="A973" s="1"/>
      <c r="C973" s="3"/>
    </row>
    <row r="974">
      <c r="A974" s="1"/>
      <c r="C974" s="3"/>
    </row>
    <row r="975">
      <c r="A975" s="1"/>
      <c r="C975" s="3"/>
    </row>
    <row r="976">
      <c r="A976" s="1"/>
      <c r="C976" s="3"/>
    </row>
    <row r="977">
      <c r="A977" s="1"/>
      <c r="C977" s="3"/>
    </row>
    <row r="978">
      <c r="A978" s="1"/>
      <c r="C978" s="3"/>
    </row>
    <row r="979">
      <c r="A979" s="1"/>
      <c r="C979" s="3"/>
    </row>
    <row r="980">
      <c r="A980" s="1"/>
      <c r="C980" s="3"/>
    </row>
    <row r="981">
      <c r="A981" s="1"/>
      <c r="C981" s="3"/>
    </row>
    <row r="982">
      <c r="A982" s="1"/>
      <c r="C982" s="3"/>
    </row>
    <row r="983">
      <c r="A983" s="1"/>
      <c r="C983" s="3"/>
    </row>
    <row r="984">
      <c r="A984" s="1"/>
      <c r="C984" s="3"/>
    </row>
    <row r="985">
      <c r="A985" s="1"/>
      <c r="C985" s="3"/>
    </row>
    <row r="986">
      <c r="A986" s="1"/>
      <c r="C986" s="3"/>
    </row>
    <row r="987">
      <c r="A987" s="1"/>
      <c r="C987" s="3"/>
    </row>
    <row r="988">
      <c r="A988" s="1"/>
      <c r="C988" s="3"/>
    </row>
    <row r="989">
      <c r="A989" s="1"/>
      <c r="C989" s="3"/>
    </row>
    <row r="990">
      <c r="A990" s="1"/>
      <c r="C990" s="3"/>
    </row>
    <row r="991">
      <c r="A991" s="1"/>
      <c r="C991" s="3"/>
    </row>
    <row r="992">
      <c r="A992" s="1"/>
      <c r="C992" s="3"/>
    </row>
    <row r="993">
      <c r="A993" s="1"/>
      <c r="C993" s="3"/>
    </row>
    <row r="994">
      <c r="A994" s="1"/>
      <c r="C994" s="3"/>
    </row>
    <row r="995">
      <c r="A995" s="1"/>
      <c r="C995" s="3"/>
    </row>
    <row r="996">
      <c r="A996" s="1"/>
      <c r="C996" s="3"/>
    </row>
    <row r="997">
      <c r="A997" s="1"/>
      <c r="C997" s="3"/>
    </row>
    <row r="998">
      <c r="A998" s="1"/>
      <c r="C998" s="3"/>
    </row>
    <row r="999">
      <c r="A999" s="1"/>
      <c r="C999" s="3"/>
    </row>
    <row r="1000">
      <c r="A1000" s="1"/>
      <c r="C1000" s="3"/>
    </row>
  </sheetData>
  <drawing r:id="rId1"/>
</worksheet>
</file>