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/Documents/AAU/Teaching/Courses/2023/2023_PhD_Advanced_LCA/Module2/"/>
    </mc:Choice>
  </mc:AlternateContent>
  <xr:revisionPtr revIDLastSave="0" documentId="13_ncr:1_{2C2C62AE-874A-7947-8538-0DE7F51C98D0}" xr6:coauthVersionLast="47" xr6:coauthVersionMax="47" xr10:uidLastSave="{00000000-0000-0000-0000-000000000000}"/>
  <bookViews>
    <workbookView xWindow="12240" yWindow="900" windowWidth="25040" windowHeight="14500" activeTab="1" xr2:uid="{820881B9-7418-A94E-A75D-79A8B936C3DB}"/>
  </bookViews>
  <sheets>
    <sheet name="Simple" sheetId="1" r:id="rId1"/>
    <sheet name="Expanded_conseq" sheetId="2" r:id="rId2"/>
    <sheet name="Expanded_att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3" l="1"/>
  <c r="N21" i="3"/>
  <c r="M21" i="3"/>
  <c r="M22" i="3"/>
  <c r="R18" i="3"/>
  <c r="R17" i="3"/>
  <c r="R20" i="3"/>
  <c r="R19" i="3" l="1"/>
  <c r="Q19" i="3" s="1"/>
  <c r="H7" i="1"/>
  <c r="C22" i="1" a="1"/>
  <c r="C22" i="1" s="1"/>
  <c r="C35" i="2" a="1"/>
  <c r="C35" i="2" s="1"/>
  <c r="I22" i="2" a="1"/>
  <c r="I22" i="2" s="1"/>
  <c r="R21" i="3" l="1"/>
  <c r="F26" i="1"/>
  <c r="G25" i="1"/>
  <c r="C25" i="1"/>
  <c r="D24" i="1"/>
  <c r="E23" i="1"/>
  <c r="F22" i="1"/>
  <c r="E26" i="1"/>
  <c r="F25" i="1"/>
  <c r="G24" i="1"/>
  <c r="C24" i="1"/>
  <c r="D23" i="1"/>
  <c r="E22" i="1"/>
  <c r="D26" i="1"/>
  <c r="E25" i="1"/>
  <c r="F24" i="1"/>
  <c r="G23" i="1"/>
  <c r="C23" i="1"/>
  <c r="D22" i="1"/>
  <c r="G26" i="1"/>
  <c r="C26" i="1"/>
  <c r="D25" i="1"/>
  <c r="E24" i="1"/>
  <c r="F23" i="1"/>
  <c r="G22" i="1"/>
  <c r="H40" i="2"/>
  <c r="D40" i="2"/>
  <c r="F39" i="2"/>
  <c r="H38" i="2"/>
  <c r="D38" i="2"/>
  <c r="F37" i="2"/>
  <c r="H36" i="2"/>
  <c r="D36" i="2"/>
  <c r="F35" i="2"/>
  <c r="G40" i="2"/>
  <c r="C40" i="2"/>
  <c r="E39" i="2"/>
  <c r="G38" i="2"/>
  <c r="C38" i="2"/>
  <c r="E37" i="2"/>
  <c r="G36" i="2"/>
  <c r="C36" i="2"/>
  <c r="E35" i="2"/>
  <c r="F40" i="2"/>
  <c r="H39" i="2"/>
  <c r="D39" i="2"/>
  <c r="F38" i="2"/>
  <c r="H37" i="2"/>
  <c r="D37" i="2"/>
  <c r="F36" i="2"/>
  <c r="H35" i="2"/>
  <c r="D35" i="2"/>
  <c r="E40" i="2"/>
  <c r="G39" i="2"/>
  <c r="C39" i="2"/>
  <c r="E38" i="2"/>
  <c r="G37" i="2"/>
  <c r="C37" i="2"/>
  <c r="E36" i="2"/>
  <c r="G35" i="2"/>
  <c r="I15" i="3" l="1"/>
  <c r="I22" i="3"/>
  <c r="H15" i="3" l="1"/>
  <c r="C35" i="3" s="1" a="1"/>
  <c r="H22" i="3"/>
  <c r="J22" i="3" l="1" a="1"/>
  <c r="J22" i="3" s="1"/>
  <c r="C35" i="3"/>
  <c r="F39" i="3"/>
  <c r="G36" i="3"/>
  <c r="C41" i="3"/>
  <c r="H38" i="3"/>
  <c r="F36" i="3"/>
  <c r="I40" i="3"/>
  <c r="G38" i="3"/>
  <c r="E36" i="3"/>
  <c r="C40" i="3"/>
  <c r="H40" i="3"/>
  <c r="F38" i="3"/>
  <c r="D36" i="3"/>
  <c r="H41" i="3"/>
  <c r="F35" i="3"/>
  <c r="G37" i="3"/>
  <c r="H39" i="3"/>
  <c r="D35" i="3"/>
  <c r="G39" i="3"/>
  <c r="D37" i="3"/>
  <c r="E39" i="3"/>
  <c r="D39" i="3"/>
  <c r="D41" i="3"/>
  <c r="C39" i="3"/>
  <c r="E38" i="3"/>
  <c r="C36" i="3"/>
  <c r="F40" i="3"/>
  <c r="D38" i="3"/>
  <c r="I35" i="3"/>
  <c r="E40" i="3"/>
  <c r="C38" i="3"/>
  <c r="H35" i="3"/>
  <c r="I38" i="3"/>
  <c r="D40" i="3"/>
  <c r="I37" i="3"/>
  <c r="G35" i="3"/>
  <c r="H37" i="3"/>
  <c r="I39" i="3"/>
  <c r="E35" i="3"/>
  <c r="F37" i="3"/>
  <c r="I41" i="3"/>
  <c r="E37" i="3"/>
  <c r="G40" i="3"/>
  <c r="G41" i="3"/>
  <c r="F41" i="3"/>
  <c r="I36" i="3"/>
  <c r="E41" i="3"/>
  <c r="H36" i="3"/>
  <c r="C3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Massimo Pizzol</author>
  </authors>
  <commentList>
    <comment ref="F16" authorId="0" shapeId="0" xr:uid="{7A95B4ED-545B-D742-81E6-A9D96BDDB267}">
      <text>
        <r>
          <rPr>
            <b/>
            <sz val="10"/>
            <color rgb="FF000000"/>
            <rFont val="Tahoma"/>
            <family val="2"/>
          </rPr>
          <t>Massimo Pizzol: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electricity comes from power plant because co-generated electricity is constrained (dependent co-product)</t>
        </r>
      </text>
    </comment>
    <comment ref="G17" authorId="0" shapeId="0" xr:uid="{10A1C93C-0B61-9146-B8E9-0DBDB2AB9203}">
      <text>
        <r>
          <rPr>
            <b/>
            <sz val="10"/>
            <color rgb="FF000000"/>
            <rFont val="Tahoma"/>
            <family val="2"/>
          </rPr>
          <t>Massimo Pizzol: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input as electricity production from heat plant is constrained (assumption stated in the assignement text, it's tipically also the case in real life)</t>
        </r>
      </text>
    </comment>
    <comment ref="H18" authorId="0" shapeId="0" xr:uid="{7BE5EBA4-4D65-F444-AD55-2D6C9B72D6AD}">
      <text>
        <r>
          <rPr>
            <b/>
            <sz val="10"/>
            <color rgb="FF000000"/>
            <rFont val="Tahoma"/>
            <family val="2"/>
          </rPr>
          <t>Massimo Pizzol: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Avoided production of electricty (from the market)</t>
        </r>
      </text>
    </comment>
    <comment ref="G20" authorId="0" shapeId="0" xr:uid="{684C0AAF-1A11-DC40-A078-2E1647E813BD}">
      <text>
        <r>
          <rPr>
            <b/>
            <sz val="10"/>
            <color rgb="FF000000"/>
            <rFont val="Tahoma"/>
            <family val="2"/>
          </rPr>
          <t>Massimo Pizzol: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heat comes from co-generation as heat production from heat plant is constrained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tc={04B9ED03-34D7-BB44-A929-A21502965123}</author>
    <author>Massimo Pizzol</author>
    <author>tc={05A94E46-26C7-384F-AACC-B6C34B3F424B}</author>
  </authors>
  <commentList>
    <comment ref="H15" authorId="0" shapeId="0" xr:uid="{04B9ED03-34D7-BB44-A929-A2150296512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based on exergy content (see on the right). Partitioning method</t>
      </text>
    </comment>
    <comment ref="F16" authorId="1" shapeId="0" xr:uid="{C40C7997-ED78-2E41-9372-BC406D89A24F}">
      <text>
        <r>
          <rPr>
            <b/>
            <sz val="10"/>
            <color rgb="FF000000"/>
            <rFont val="Tahoma"/>
            <family val="2"/>
          </rPr>
          <t>Massimo Pizzol: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electricity suppliers included (average mix)</t>
        </r>
      </text>
    </comment>
    <comment ref="G20" authorId="1" shapeId="0" xr:uid="{B91E9B9F-EAA6-1746-9FDF-F5A69C5E6273}">
      <text>
        <r>
          <rPr>
            <b/>
            <sz val="10"/>
            <color rgb="FF000000"/>
            <rFont val="Tahoma"/>
            <family val="2"/>
          </rPr>
          <t xml:space="preserve">Massimo Pizzol:
</t>
        </r>
        <r>
          <rPr>
            <sz val="10"/>
            <color rgb="FF000000"/>
            <rFont val="Tahoma"/>
            <family val="2"/>
          </rPr>
          <t>All heat suppliers included (average market mix)</t>
        </r>
      </text>
    </comment>
    <comment ref="H22" authorId="2" shapeId="0" xr:uid="{05A94E46-26C7-384F-AACC-B6C34B3F424B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allocated</t>
      </text>
    </comment>
  </commentList>
</comments>
</file>

<file path=xl/sharedStrings.xml><?xml version="1.0" encoding="utf-8"?>
<sst xmlns="http://schemas.openxmlformats.org/spreadsheetml/2006/main" count="186" uniqueCount="41">
  <si>
    <t>coal production</t>
  </si>
  <si>
    <t>power plant</t>
  </si>
  <si>
    <t>heat plant</t>
  </si>
  <si>
    <t>market for electricity</t>
  </si>
  <si>
    <t>market for heat</t>
  </si>
  <si>
    <t>coal</t>
  </si>
  <si>
    <t>kg</t>
  </si>
  <si>
    <t>electricity, power plant</t>
  </si>
  <si>
    <t>kWh</t>
  </si>
  <si>
    <t>heat, heat plant</t>
  </si>
  <si>
    <t>MJ</t>
  </si>
  <si>
    <t>electricity, market</t>
  </si>
  <si>
    <t>heat, market</t>
  </si>
  <si>
    <t>CO2</t>
  </si>
  <si>
    <t>Final consumption</t>
  </si>
  <si>
    <t>Unallocated A matrix</t>
  </si>
  <si>
    <t>heat cogeneration</t>
  </si>
  <si>
    <t>heat, cogeneration</t>
  </si>
  <si>
    <t>electricity, cogeneration</t>
  </si>
  <si>
    <t>Identity matrix</t>
  </si>
  <si>
    <t>Consequential matrix, scaled</t>
  </si>
  <si>
    <t>Consequential A matrix</t>
  </si>
  <si>
    <t>A matrix</t>
  </si>
  <si>
    <t>A matrix, scaled</t>
  </si>
  <si>
    <r>
      <t>BA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f</t>
    </r>
  </si>
  <si>
    <r>
      <t>A(diag(A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f))</t>
    </r>
  </si>
  <si>
    <t>A(diag(A-1f))</t>
  </si>
  <si>
    <t>heat cogeneration (partiotioned)</t>
  </si>
  <si>
    <t>heat cogeneration (partitioned)</t>
  </si>
  <si>
    <t>Exergy (MJ):</t>
  </si>
  <si>
    <t>Allocation shares:</t>
  </si>
  <si>
    <t>Exergy of heat:</t>
  </si>
  <si>
    <t xml:space="preserve"> °C</t>
  </si>
  <si>
    <t xml:space="preserve"> °K</t>
  </si>
  <si>
    <t>Unit conversion</t>
  </si>
  <si>
    <t>Flow temperature</t>
  </si>
  <si>
    <t>Return temperature</t>
  </si>
  <si>
    <t>Thermodynamic mean temperature</t>
  </si>
  <si>
    <t>Environment temperature</t>
  </si>
  <si>
    <t>Exergy factor for heat</t>
  </si>
  <si>
    <t>Exergy factor for electricity (MJ/MJ)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</si>
</sst>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._-;\-* #,##0.00\ _k_r_._-;_-* &quot;-&quot;??\ _k_r_.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vertAlign val="superscript"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1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2" xfId="0" applyFill="1" applyBorder="1"/>
    <xf numFmtId="0" fontId="1" fillId="5" borderId="1" xfId="0" applyFont="1" applyFill="1" applyBorder="1"/>
    <xf numFmtId="0" fontId="0" fillId="7" borderId="0" xfId="0" applyFill="1"/>
    <xf numFmtId="0" fontId="0" fillId="7" borderId="2" xfId="0" applyFill="1" applyBorder="1"/>
    <xf numFmtId="0" fontId="0" fillId="7" borderId="1" xfId="0" applyFill="1" applyBorder="1"/>
    <xf numFmtId="164" fontId="0" fillId="0" borderId="0" xfId="1" applyFont="1"/>
    <xf numFmtId="0" fontId="0" fillId="0" borderId="1" xfId="0" applyBorder="1"/>
    <xf numFmtId="0" fontId="5" fillId="0" borderId="0" xfId="0" applyFont="1"/>
    <xf numFmtId="1" fontId="0" fillId="0" borderId="1" xfId="1" applyNumberFormat="1" applyFont="1" applyBorder="1"/>
    <xf numFmtId="165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8" borderId="0" xfId="0" applyNumberFormat="1" applyFill="1" applyAlignment="1">
      <alignment horizontal="center" vertical="center" wrapText="1"/>
    </xf>
    <xf numFmtId="165" fontId="0" fillId="9" borderId="0" xfId="0" applyNumberFormat="1" applyFill="1"/>
    <xf numFmtId="165" fontId="0" fillId="10" borderId="0" xfId="0" applyNumberFormat="1" applyFill="1" applyAlignment="1">
      <alignment horizontal="center" vertical="center" wrapText="1"/>
    </xf>
    <xf numFmtId="0" fontId="0" fillId="10" borderId="0" xfId="0" applyFill="1" applyAlignment="1">
      <alignment horizontal="center"/>
    </xf>
    <xf numFmtId="2" fontId="1" fillId="5" borderId="1" xfId="0" applyNumberFormat="1" applyFont="1" applyFill="1" applyBorder="1"/>
    <xf numFmtId="2" fontId="1" fillId="6" borderId="1" xfId="0" applyNumberFormat="1" applyFont="1" applyFill="1" applyBorder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514157</xdr:colOff>
      <xdr:row>2</xdr:row>
      <xdr:rowOff>76970</xdr:rowOff>
    </xdr:from>
    <xdr:to>
      <xdr:col>19</xdr:col>
      <xdr:colOff>412557</xdr:colOff>
      <xdr:row>30</xdr:row>
      <xdr:rowOff>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50AFE7-885C-3A49-A19C-515FCE2D8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9005" y="500303"/>
          <a:ext cx="9481128" cy="588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765735</xdr:colOff>
      <xdr:row>9</xdr:row>
      <xdr:rowOff>-1</xdr:rowOff>
    </xdr:from>
    <xdr:to>
      <xdr:col>23</xdr:col>
      <xdr:colOff>590923</xdr:colOff>
      <xdr:row>39</xdr:row>
      <xdr:rowOff>135964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D8CBE0-BF5A-BD45-A742-1048D8CD9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1176" y="1848970"/>
          <a:ext cx="8864600" cy="629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504147</xdr:colOff>
      <xdr:row>3</xdr:row>
      <xdr:rowOff>95857</xdr:rowOff>
    </xdr:from>
    <xdr:to>
      <xdr:col>30</xdr:col>
      <xdr:colOff>234016</xdr:colOff>
      <xdr:row>36</xdr:row>
      <xdr:rowOff>16524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390E20-B090-AD46-8DFD-2A944CD3E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9229" y="720447"/>
          <a:ext cx="9723312" cy="683279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ssimo Pizzol" id="{F0D75BB7-031D-7540-8A6E-39EB3EBAAA17}" userId="S::massimo@plan.aau.dk::00b074bc-c6d0-41d4-b64e-4c3dcf0e5c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1-05-11T09:59:25.60" personId="{F0D75BB7-031D-7540-8A6E-39EB3EBAAA17}" id="{04B9ED03-34D7-BB44-A929-A21502965123}">
    <text>Allocated based on exergy content (see on the right). Partitioning method</text>
  </threadedComment>
  <threadedComment ref="H22" dT="2021-05-11T09:56:55.36" personId="{F0D75BB7-031D-7540-8A6E-39EB3EBAAA17}" id="{05A94E46-26C7-384F-AACC-B6C34B3F424B}">
    <text>Also allocated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DA2B-9171-4340-BB6D-C68C032267A9}">
  <dimension ref="A1:O41"/>
  <sheetViews>
    <sheetView zoomScale="108" workbookViewId="0">
      <selection activeCell="C19" sqref="C19"/>
    </sheetView>
  </sheetViews>
  <sheetFormatPr baseColWidth="10" defaultRowHeight="16" x14ac:dyDescent="0.2"/>
  <cols>
    <col min="1" max="1" width="20.1640625" bestFit="1" customWidth="1"/>
    <col min="2" max="2" width="12.83203125" customWidth="1"/>
    <col min="3" max="5" width="16.33203125" bestFit="1" customWidth="1"/>
    <col min="6" max="6" width="18.83203125" bestFit="1" customWidth="1"/>
    <col min="7" max="7" width="16.33203125" bestFit="1" customWidth="1"/>
    <col min="8" max="8" width="17.5" bestFit="1" customWidth="1"/>
    <col min="11" max="15" width="12" bestFit="1" customWidth="1"/>
  </cols>
  <sheetData>
    <row r="1" spans="1:15" x14ac:dyDescent="0.2">
      <c r="A1" s="1" t="s">
        <v>22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14</v>
      </c>
    </row>
    <row r="2" spans="1:15" x14ac:dyDescent="0.2">
      <c r="A2" s="2" t="s">
        <v>5</v>
      </c>
      <c r="B2" s="2" t="s">
        <v>6</v>
      </c>
      <c r="C2" s="7">
        <v>1</v>
      </c>
      <c r="D2" s="7">
        <v>-0.4</v>
      </c>
      <c r="E2" s="7">
        <v>-0.4</v>
      </c>
      <c r="F2" s="7">
        <v>0</v>
      </c>
      <c r="G2" s="7">
        <v>0</v>
      </c>
      <c r="H2" s="8">
        <v>0</v>
      </c>
    </row>
    <row r="3" spans="1:15" x14ac:dyDescent="0.2">
      <c r="A3" s="2" t="s">
        <v>7</v>
      </c>
      <c r="B3" s="2" t="s">
        <v>8</v>
      </c>
      <c r="C3" s="7">
        <v>0</v>
      </c>
      <c r="D3" s="7">
        <v>1.3</v>
      </c>
      <c r="E3" s="7">
        <v>0</v>
      </c>
      <c r="F3" s="7">
        <v>-1.3</v>
      </c>
      <c r="G3" s="7">
        <v>0</v>
      </c>
      <c r="H3" s="8">
        <v>0</v>
      </c>
    </row>
    <row r="4" spans="1:15" x14ac:dyDescent="0.2">
      <c r="A4" s="2" t="s">
        <v>9</v>
      </c>
      <c r="B4" s="2" t="s">
        <v>10</v>
      </c>
      <c r="C4" s="7">
        <v>0</v>
      </c>
      <c r="D4" s="7">
        <v>0</v>
      </c>
      <c r="E4" s="7">
        <v>10</v>
      </c>
      <c r="F4" s="7">
        <v>0</v>
      </c>
      <c r="G4" s="7">
        <v>-10</v>
      </c>
      <c r="H4" s="8">
        <v>0</v>
      </c>
    </row>
    <row r="5" spans="1:15" x14ac:dyDescent="0.2">
      <c r="A5" s="3" t="s">
        <v>11</v>
      </c>
      <c r="B5" s="2" t="s">
        <v>8</v>
      </c>
      <c r="C5" s="7">
        <v>-0.04</v>
      </c>
      <c r="D5" s="7">
        <v>0</v>
      </c>
      <c r="E5" s="7">
        <v>0</v>
      </c>
      <c r="F5" s="7">
        <v>1.3</v>
      </c>
      <c r="G5" s="7">
        <v>0</v>
      </c>
      <c r="H5" s="8">
        <v>0</v>
      </c>
    </row>
    <row r="6" spans="1:15" x14ac:dyDescent="0.2">
      <c r="A6" s="3" t="s">
        <v>12</v>
      </c>
      <c r="B6" s="2" t="s">
        <v>10</v>
      </c>
      <c r="C6" s="7">
        <v>0</v>
      </c>
      <c r="D6" s="7">
        <v>0</v>
      </c>
      <c r="E6" s="7">
        <v>0</v>
      </c>
      <c r="F6" s="7">
        <v>0</v>
      </c>
      <c r="G6" s="7">
        <v>10</v>
      </c>
      <c r="H6" s="8">
        <v>10000</v>
      </c>
    </row>
    <row r="7" spans="1:15" x14ac:dyDescent="0.2">
      <c r="A7" s="4" t="s">
        <v>13</v>
      </c>
      <c r="B7" s="4" t="s">
        <v>6</v>
      </c>
      <c r="C7" s="6">
        <v>0.34</v>
      </c>
      <c r="D7" s="6">
        <v>0.84</v>
      </c>
      <c r="E7" s="6">
        <v>0.84</v>
      </c>
      <c r="F7" s="6">
        <v>0</v>
      </c>
      <c r="G7" s="6">
        <v>0</v>
      </c>
      <c r="H7" s="5">
        <f>MMULT(MMULT(C7:G7,MINVERSE(C2:G6)),H2:H6)</f>
        <v>988.16199376947054</v>
      </c>
    </row>
    <row r="12" spans="1:15" x14ac:dyDescent="0.2">
      <c r="A12" s="16" t="s">
        <v>19</v>
      </c>
      <c r="K12" s="14"/>
      <c r="L12" s="14"/>
      <c r="M12" s="14"/>
      <c r="N12" s="14"/>
      <c r="O12" s="14"/>
    </row>
    <row r="13" spans="1:15" x14ac:dyDescent="0.2">
      <c r="C13" s="15">
        <v>1</v>
      </c>
      <c r="D13" s="15">
        <v>0</v>
      </c>
      <c r="E13" s="15">
        <v>0</v>
      </c>
      <c r="F13" s="15">
        <v>0</v>
      </c>
      <c r="G13" s="15">
        <v>0</v>
      </c>
      <c r="K13" s="14"/>
      <c r="L13" s="14"/>
      <c r="M13" s="14"/>
      <c r="N13" s="14"/>
      <c r="O13" s="14"/>
    </row>
    <row r="14" spans="1:15" x14ac:dyDescent="0.2">
      <c r="C14" s="15">
        <v>0</v>
      </c>
      <c r="D14" s="15">
        <v>1</v>
      </c>
      <c r="E14" s="15">
        <v>0</v>
      </c>
      <c r="F14" s="15">
        <v>0</v>
      </c>
      <c r="G14" s="15">
        <v>0</v>
      </c>
      <c r="K14" s="14"/>
      <c r="L14" s="14"/>
      <c r="M14" s="14"/>
      <c r="N14" s="14"/>
      <c r="O14" s="14"/>
    </row>
    <row r="15" spans="1:15" x14ac:dyDescent="0.2">
      <c r="C15" s="15">
        <v>0</v>
      </c>
      <c r="D15" s="15">
        <v>0</v>
      </c>
      <c r="E15" s="15">
        <v>1</v>
      </c>
      <c r="F15" s="15">
        <v>0</v>
      </c>
      <c r="G15" s="15">
        <v>0</v>
      </c>
      <c r="K15" s="14"/>
      <c r="L15" s="14"/>
      <c r="M15" s="14"/>
      <c r="N15" s="14"/>
      <c r="O15" s="14"/>
    </row>
    <row r="16" spans="1:15" x14ac:dyDescent="0.2">
      <c r="C16" s="15">
        <v>0</v>
      </c>
      <c r="D16" s="15">
        <v>0</v>
      </c>
      <c r="E16" s="15">
        <v>0</v>
      </c>
      <c r="F16" s="15">
        <v>1</v>
      </c>
      <c r="G16" s="15">
        <v>0</v>
      </c>
      <c r="K16" s="14"/>
      <c r="L16" s="14"/>
      <c r="M16" s="14"/>
      <c r="N16" s="14"/>
      <c r="O16" s="14"/>
    </row>
    <row r="17" spans="1:7" x14ac:dyDescent="0.2">
      <c r="C17" s="15">
        <v>0</v>
      </c>
      <c r="D17" s="15">
        <v>0</v>
      </c>
      <c r="E17" s="15">
        <v>0</v>
      </c>
      <c r="F17" s="15">
        <v>0</v>
      </c>
      <c r="G17" s="15">
        <v>1</v>
      </c>
    </row>
    <row r="21" spans="1:7" ht="19" x14ac:dyDescent="0.2">
      <c r="A21" s="16" t="s">
        <v>23</v>
      </c>
      <c r="B21" s="16" t="s">
        <v>25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</row>
    <row r="22" spans="1:7" x14ac:dyDescent="0.2">
      <c r="A22" t="s">
        <v>5</v>
      </c>
      <c r="B22" t="s">
        <v>6</v>
      </c>
      <c r="C22" s="17">
        <f t="array" ref="C22:G26">MMULT(C2:G6,MMULT(MINVERSE(C2:G6),H2:H6)*C13:G17)</f>
        <v>404.98442367601251</v>
      </c>
      <c r="D22" s="17">
        <v>-4.9844236760124616</v>
      </c>
      <c r="E22" s="17">
        <v>-400</v>
      </c>
      <c r="F22" s="17">
        <v>0</v>
      </c>
      <c r="G22" s="17">
        <v>0</v>
      </c>
    </row>
    <row r="23" spans="1:7" x14ac:dyDescent="0.2">
      <c r="A23" t="s">
        <v>7</v>
      </c>
      <c r="B23" t="s">
        <v>8</v>
      </c>
      <c r="C23" s="17">
        <v>0</v>
      </c>
      <c r="D23" s="17">
        <v>16.199376947040502</v>
      </c>
      <c r="E23" s="17">
        <v>0</v>
      </c>
      <c r="F23" s="17">
        <v>-16.199376947040502</v>
      </c>
      <c r="G23" s="17">
        <v>0</v>
      </c>
    </row>
    <row r="24" spans="1:7" x14ac:dyDescent="0.2">
      <c r="A24" t="s">
        <v>9</v>
      </c>
      <c r="B24" t="s">
        <v>10</v>
      </c>
      <c r="C24" s="17">
        <v>0</v>
      </c>
      <c r="D24" s="17">
        <v>0</v>
      </c>
      <c r="E24" s="17">
        <v>10000</v>
      </c>
      <c r="F24" s="17">
        <v>0</v>
      </c>
      <c r="G24" s="17">
        <v>-10000</v>
      </c>
    </row>
    <row r="25" spans="1:7" x14ac:dyDescent="0.2">
      <c r="A25" t="s">
        <v>11</v>
      </c>
      <c r="B25" t="s">
        <v>8</v>
      </c>
      <c r="C25" s="17">
        <v>-16.199376947040502</v>
      </c>
      <c r="D25" s="17">
        <v>0</v>
      </c>
      <c r="E25" s="17">
        <v>0</v>
      </c>
      <c r="F25" s="17">
        <v>16.199376947040502</v>
      </c>
      <c r="G25" s="17">
        <v>0</v>
      </c>
    </row>
    <row r="26" spans="1:7" x14ac:dyDescent="0.2">
      <c r="A26" t="s">
        <v>12</v>
      </c>
      <c r="B26" t="s">
        <v>10</v>
      </c>
      <c r="C26" s="17">
        <v>0</v>
      </c>
      <c r="D26" s="17">
        <v>0</v>
      </c>
      <c r="E26" s="17">
        <v>0</v>
      </c>
      <c r="F26" s="17">
        <v>0</v>
      </c>
      <c r="G26" s="17">
        <v>10000</v>
      </c>
    </row>
    <row r="31" spans="1:7" x14ac:dyDescent="0.2">
      <c r="C31" s="19"/>
      <c r="D31" s="19"/>
      <c r="E31" s="19"/>
      <c r="F31" s="19"/>
      <c r="G31" s="19"/>
    </row>
    <row r="32" spans="1:7" x14ac:dyDescent="0.2">
      <c r="C32" s="19"/>
      <c r="D32" s="19"/>
      <c r="E32" s="19"/>
      <c r="F32" s="19"/>
      <c r="G32" s="19"/>
    </row>
    <row r="33" spans="3:7" x14ac:dyDescent="0.2">
      <c r="C33" s="19"/>
      <c r="D33" s="19"/>
      <c r="E33" s="19"/>
      <c r="F33" s="19"/>
      <c r="G33" s="19"/>
    </row>
    <row r="34" spans="3:7" x14ac:dyDescent="0.2">
      <c r="C34" s="19"/>
      <c r="D34" s="19"/>
      <c r="E34" s="19"/>
      <c r="F34" s="19"/>
      <c r="G34" s="19"/>
    </row>
    <row r="35" spans="3:7" x14ac:dyDescent="0.2">
      <c r="C35" s="19"/>
      <c r="D35" s="19"/>
      <c r="E35" s="19"/>
      <c r="F35" s="19"/>
      <c r="G35" s="19"/>
    </row>
    <row r="37" spans="3:7" x14ac:dyDescent="0.2">
      <c r="C37" s="19"/>
      <c r="D37" s="19"/>
      <c r="E37" s="19"/>
      <c r="F37" s="19"/>
      <c r="G37" s="19"/>
    </row>
    <row r="38" spans="3:7" x14ac:dyDescent="0.2">
      <c r="C38" s="19"/>
      <c r="D38" s="19"/>
      <c r="E38" s="19"/>
      <c r="F38" s="19"/>
      <c r="G38" s="19"/>
    </row>
    <row r="39" spans="3:7" x14ac:dyDescent="0.2">
      <c r="C39" s="19"/>
      <c r="D39" s="19"/>
      <c r="E39" s="19"/>
      <c r="F39" s="19"/>
      <c r="G39" s="19"/>
    </row>
    <row r="40" spans="3:7" x14ac:dyDescent="0.2">
      <c r="C40" s="19"/>
      <c r="D40" s="19"/>
      <c r="E40" s="19"/>
      <c r="F40" s="19"/>
      <c r="G40" s="19"/>
    </row>
    <row r="41" spans="3:7" x14ac:dyDescent="0.2">
      <c r="C41" s="19"/>
      <c r="D41" s="19"/>
      <c r="E41" s="19"/>
      <c r="F41" s="19"/>
      <c r="G41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84D6-CF58-5F4E-9F7F-6C121CA52732}">
  <dimension ref="A1:I40"/>
  <sheetViews>
    <sheetView tabSelected="1" zoomScale="109" workbookViewId="0">
      <selection activeCell="I24" sqref="I24"/>
    </sheetView>
  </sheetViews>
  <sheetFormatPr baseColWidth="10" defaultRowHeight="16" x14ac:dyDescent="0.2"/>
  <cols>
    <col min="9" max="9" width="17.5" bestFit="1" customWidth="1"/>
  </cols>
  <sheetData>
    <row r="1" spans="1:9" x14ac:dyDescent="0.2">
      <c r="A1" s="16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16</v>
      </c>
    </row>
    <row r="2" spans="1:9" x14ac:dyDescent="0.2">
      <c r="A2" t="s">
        <v>5</v>
      </c>
      <c r="B2" t="s">
        <v>6</v>
      </c>
      <c r="C2" s="7">
        <v>1</v>
      </c>
      <c r="D2" s="7">
        <v>-0.4</v>
      </c>
      <c r="E2" s="7">
        <v>-0.4</v>
      </c>
      <c r="F2" s="7">
        <v>0</v>
      </c>
      <c r="G2" s="7">
        <v>0</v>
      </c>
      <c r="H2" s="7">
        <v>-0.4</v>
      </c>
      <c r="I2" s="2" t="s">
        <v>14</v>
      </c>
    </row>
    <row r="3" spans="1:9" x14ac:dyDescent="0.2">
      <c r="A3" t="s">
        <v>7</v>
      </c>
      <c r="B3" t="s">
        <v>8</v>
      </c>
      <c r="C3" s="7">
        <v>0</v>
      </c>
      <c r="D3" s="7">
        <v>1.3</v>
      </c>
      <c r="E3" s="7">
        <v>0</v>
      </c>
      <c r="F3" s="7">
        <v>-1.3</v>
      </c>
      <c r="G3" s="7">
        <v>0</v>
      </c>
      <c r="H3" s="7">
        <v>0</v>
      </c>
      <c r="I3" s="8">
        <v>0</v>
      </c>
    </row>
    <row r="4" spans="1:9" x14ac:dyDescent="0.2">
      <c r="A4" t="s">
        <v>9</v>
      </c>
      <c r="B4" t="s">
        <v>10</v>
      </c>
      <c r="C4" s="7">
        <v>0</v>
      </c>
      <c r="D4" s="7">
        <v>0</v>
      </c>
      <c r="E4" s="7">
        <v>10</v>
      </c>
      <c r="F4" s="7">
        <v>0</v>
      </c>
      <c r="G4" s="7">
        <v>-10</v>
      </c>
      <c r="H4" s="7">
        <v>0</v>
      </c>
      <c r="I4" s="8">
        <v>0</v>
      </c>
    </row>
    <row r="5" spans="1:9" x14ac:dyDescent="0.2">
      <c r="A5" t="s">
        <v>11</v>
      </c>
      <c r="B5" t="s">
        <v>8</v>
      </c>
      <c r="C5" s="7">
        <v>-0.04</v>
      </c>
      <c r="D5" s="7">
        <v>0</v>
      </c>
      <c r="E5" s="7">
        <v>0</v>
      </c>
      <c r="F5" s="7">
        <v>2.6</v>
      </c>
      <c r="G5" s="7">
        <v>0</v>
      </c>
      <c r="H5" s="7">
        <v>0</v>
      </c>
      <c r="I5" s="8">
        <v>0</v>
      </c>
    </row>
    <row r="6" spans="1:9" x14ac:dyDescent="0.2">
      <c r="A6" t="s">
        <v>12</v>
      </c>
      <c r="B6" t="s">
        <v>10</v>
      </c>
      <c r="C6" s="7">
        <v>0</v>
      </c>
      <c r="D6" s="7">
        <v>0</v>
      </c>
      <c r="E6" s="7">
        <v>0</v>
      </c>
      <c r="F6" s="7">
        <v>0</v>
      </c>
      <c r="G6" s="7">
        <v>15</v>
      </c>
      <c r="H6" s="7">
        <v>0</v>
      </c>
      <c r="I6" s="8">
        <v>10000</v>
      </c>
    </row>
    <row r="7" spans="1:9" x14ac:dyDescent="0.2">
      <c r="A7" t="s">
        <v>17</v>
      </c>
      <c r="B7" t="s">
        <v>10</v>
      </c>
      <c r="C7" s="7">
        <v>0</v>
      </c>
      <c r="D7" s="7">
        <v>0</v>
      </c>
      <c r="E7" s="7">
        <v>0</v>
      </c>
      <c r="F7" s="7">
        <v>0</v>
      </c>
      <c r="G7" s="7">
        <v>-5</v>
      </c>
      <c r="H7" s="7">
        <v>5</v>
      </c>
      <c r="I7" s="8">
        <v>0</v>
      </c>
    </row>
    <row r="8" spans="1:9" x14ac:dyDescent="0.2">
      <c r="A8" t="s">
        <v>18</v>
      </c>
      <c r="B8" t="s">
        <v>8</v>
      </c>
      <c r="C8" s="9">
        <v>0</v>
      </c>
      <c r="D8" s="9">
        <v>0</v>
      </c>
      <c r="E8" s="9">
        <v>0</v>
      </c>
      <c r="F8" s="9">
        <v>-1.3</v>
      </c>
      <c r="G8" s="9">
        <v>0</v>
      </c>
      <c r="H8" s="9">
        <v>1.3</v>
      </c>
      <c r="I8" s="8">
        <v>0</v>
      </c>
    </row>
    <row r="9" spans="1:9" ht="19" x14ac:dyDescent="0.2">
      <c r="A9" t="s">
        <v>13</v>
      </c>
      <c r="C9" s="8">
        <v>0.34</v>
      </c>
      <c r="D9" s="8">
        <v>0.84</v>
      </c>
      <c r="E9" s="8">
        <v>0.84</v>
      </c>
      <c r="F9" s="8">
        <v>0</v>
      </c>
      <c r="G9" s="8">
        <v>0</v>
      </c>
      <c r="H9" s="8">
        <v>0.84</v>
      </c>
      <c r="I9" s="16" t="s">
        <v>24</v>
      </c>
    </row>
    <row r="14" spans="1:9" x14ac:dyDescent="0.2">
      <c r="A14" s="16" t="s">
        <v>21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16</v>
      </c>
      <c r="I14" s="2" t="s">
        <v>14</v>
      </c>
    </row>
    <row r="15" spans="1:9" x14ac:dyDescent="0.2">
      <c r="A15" t="s">
        <v>5</v>
      </c>
      <c r="B15" t="s">
        <v>6</v>
      </c>
      <c r="C15" s="7">
        <v>1</v>
      </c>
      <c r="D15" s="7">
        <v>-0.4</v>
      </c>
      <c r="E15" s="7">
        <v>-0.4</v>
      </c>
      <c r="F15" s="7">
        <v>0</v>
      </c>
      <c r="G15" s="7">
        <v>0</v>
      </c>
      <c r="H15" s="7">
        <v>-0.4</v>
      </c>
      <c r="I15" s="8">
        <v>0</v>
      </c>
    </row>
    <row r="16" spans="1:9" x14ac:dyDescent="0.2">
      <c r="A16" t="s">
        <v>7</v>
      </c>
      <c r="B16" t="s">
        <v>8</v>
      </c>
      <c r="C16" s="7">
        <v>0</v>
      </c>
      <c r="D16" s="7">
        <v>1.3</v>
      </c>
      <c r="E16" s="7">
        <v>0</v>
      </c>
      <c r="F16" s="10">
        <v>-2.6</v>
      </c>
      <c r="G16" s="7">
        <v>0</v>
      </c>
      <c r="H16" s="7">
        <v>0</v>
      </c>
      <c r="I16" s="8">
        <v>0</v>
      </c>
    </row>
    <row r="17" spans="1:9" x14ac:dyDescent="0.2">
      <c r="A17" t="s">
        <v>9</v>
      </c>
      <c r="B17" t="s">
        <v>10</v>
      </c>
      <c r="C17" s="7">
        <v>0</v>
      </c>
      <c r="D17" s="7">
        <v>0</v>
      </c>
      <c r="E17" s="7">
        <v>10</v>
      </c>
      <c r="F17" s="7">
        <v>0</v>
      </c>
      <c r="G17" s="10">
        <v>0</v>
      </c>
      <c r="H17" s="7">
        <v>0</v>
      </c>
      <c r="I17" s="8">
        <v>0</v>
      </c>
    </row>
    <row r="18" spans="1:9" x14ac:dyDescent="0.2">
      <c r="A18" t="s">
        <v>11</v>
      </c>
      <c r="B18" t="s">
        <v>8</v>
      </c>
      <c r="C18" s="7">
        <v>-0.04</v>
      </c>
      <c r="D18" s="7">
        <v>0</v>
      </c>
      <c r="E18" s="7">
        <v>0</v>
      </c>
      <c r="F18" s="7">
        <v>2.6</v>
      </c>
      <c r="G18" s="7">
        <v>0</v>
      </c>
      <c r="H18" s="10">
        <v>1.3</v>
      </c>
      <c r="I18" s="8">
        <v>0</v>
      </c>
    </row>
    <row r="19" spans="1:9" x14ac:dyDescent="0.2">
      <c r="A19" t="s">
        <v>12</v>
      </c>
      <c r="B19" t="s">
        <v>10</v>
      </c>
      <c r="C19" s="7">
        <v>0</v>
      </c>
      <c r="D19" s="7">
        <v>0</v>
      </c>
      <c r="E19" s="7">
        <v>0</v>
      </c>
      <c r="F19" s="7">
        <v>0</v>
      </c>
      <c r="G19" s="7">
        <v>15</v>
      </c>
      <c r="H19" s="7">
        <v>0</v>
      </c>
      <c r="I19" s="8">
        <v>10000</v>
      </c>
    </row>
    <row r="20" spans="1:9" x14ac:dyDescent="0.2">
      <c r="A20" t="s">
        <v>17</v>
      </c>
      <c r="B20" t="s">
        <v>10</v>
      </c>
      <c r="C20" s="7">
        <v>0</v>
      </c>
      <c r="D20" s="7">
        <v>0</v>
      </c>
      <c r="E20" s="7">
        <v>0</v>
      </c>
      <c r="F20" s="7">
        <v>0</v>
      </c>
      <c r="G20" s="10">
        <v>-15</v>
      </c>
      <c r="H20" s="7">
        <v>5</v>
      </c>
      <c r="I20" s="8">
        <v>0</v>
      </c>
    </row>
    <row r="21" spans="1:9" x14ac:dyDescent="0.2">
      <c r="A21" s="11" t="s">
        <v>18</v>
      </c>
      <c r="B21" s="11" t="s">
        <v>8</v>
      </c>
      <c r="C21" s="12">
        <v>0</v>
      </c>
      <c r="D21" s="12">
        <v>0</v>
      </c>
      <c r="E21" s="12">
        <v>0</v>
      </c>
      <c r="F21" s="12">
        <v>-1.3</v>
      </c>
      <c r="G21" s="12">
        <v>0</v>
      </c>
      <c r="H21" s="12">
        <v>1.3</v>
      </c>
      <c r="I21" s="13">
        <v>0</v>
      </c>
    </row>
    <row r="22" spans="1:9" x14ac:dyDescent="0.2">
      <c r="A22" t="s">
        <v>13</v>
      </c>
      <c r="C22" s="8">
        <v>0.34</v>
      </c>
      <c r="D22" s="8">
        <v>0.84</v>
      </c>
      <c r="E22" s="8">
        <v>0.84</v>
      </c>
      <c r="F22" s="8">
        <v>0</v>
      </c>
      <c r="G22" s="8">
        <v>0</v>
      </c>
      <c r="H22" s="8">
        <v>0.84</v>
      </c>
      <c r="I22" s="5">
        <f t="array" ref="I22">MMULT(MMULT(C22:H22,MINVERSE(C15:H20)),I15:I20)</f>
        <v>0</v>
      </c>
    </row>
    <row r="25" spans="1:9" x14ac:dyDescent="0.2">
      <c r="A25" s="16" t="s">
        <v>19</v>
      </c>
    </row>
    <row r="26" spans="1:9" x14ac:dyDescent="0.2">
      <c r="C26" s="15">
        <v>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9" x14ac:dyDescent="0.2">
      <c r="C27" s="15">
        <v>0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</row>
    <row r="28" spans="1:9" x14ac:dyDescent="0.2">
      <c r="C28" s="15">
        <v>0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</row>
    <row r="29" spans="1:9" x14ac:dyDescent="0.2">
      <c r="C29" s="15">
        <v>0</v>
      </c>
      <c r="D29" s="15">
        <v>0</v>
      </c>
      <c r="E29" s="15">
        <v>0</v>
      </c>
      <c r="F29" s="15">
        <v>1</v>
      </c>
      <c r="G29" s="15">
        <v>0</v>
      </c>
      <c r="H29" s="15">
        <v>0</v>
      </c>
    </row>
    <row r="30" spans="1:9" x14ac:dyDescent="0.2">
      <c r="C30" s="15">
        <v>0</v>
      </c>
      <c r="D30" s="15">
        <v>0</v>
      </c>
      <c r="E30" s="15">
        <v>0</v>
      </c>
      <c r="F30" s="15">
        <v>0</v>
      </c>
      <c r="G30" s="15">
        <v>1</v>
      </c>
      <c r="H30" s="15">
        <v>0</v>
      </c>
    </row>
    <row r="31" spans="1:9" x14ac:dyDescent="0.2"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</row>
    <row r="34" spans="1:8" x14ac:dyDescent="0.2">
      <c r="A34" s="16" t="s">
        <v>20</v>
      </c>
      <c r="B34" s="16" t="s">
        <v>26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16</v>
      </c>
    </row>
    <row r="35" spans="1:8" x14ac:dyDescent="0.2">
      <c r="A35" t="s">
        <v>5</v>
      </c>
      <c r="B35" t="s">
        <v>6</v>
      </c>
      <c r="C35" s="15">
        <f t="array" ref="C35:H40">MMULT(C15:H20,MMULT(MINVERSE(C15:H20),I15:I20)*C26:H31)</f>
        <v>0</v>
      </c>
      <c r="D35" s="15">
        <v>800</v>
      </c>
      <c r="E35" s="15">
        <v>0</v>
      </c>
      <c r="F35" s="15">
        <v>0</v>
      </c>
      <c r="G35" s="15">
        <v>0</v>
      </c>
      <c r="H35" s="15">
        <v>-800</v>
      </c>
    </row>
    <row r="36" spans="1:8" x14ac:dyDescent="0.2">
      <c r="A36" t="s">
        <v>7</v>
      </c>
      <c r="B36" t="s">
        <v>8</v>
      </c>
      <c r="C36" s="15">
        <v>0</v>
      </c>
      <c r="D36" s="15">
        <v>-2600</v>
      </c>
      <c r="E36" s="15">
        <v>0</v>
      </c>
      <c r="F36" s="15">
        <v>2600</v>
      </c>
      <c r="G36" s="15">
        <v>0</v>
      </c>
      <c r="H36" s="15">
        <v>0</v>
      </c>
    </row>
    <row r="37" spans="1:8" x14ac:dyDescent="0.2">
      <c r="A37" t="s">
        <v>9</v>
      </c>
      <c r="B37" t="s">
        <v>10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1:8" x14ac:dyDescent="0.2">
      <c r="A38" t="s">
        <v>11</v>
      </c>
      <c r="B38" t="s">
        <v>8</v>
      </c>
      <c r="C38" s="15">
        <v>0</v>
      </c>
      <c r="D38" s="15">
        <v>0</v>
      </c>
      <c r="E38" s="15">
        <v>0</v>
      </c>
      <c r="F38" s="15">
        <v>-2600</v>
      </c>
      <c r="G38" s="15">
        <v>0</v>
      </c>
      <c r="H38" s="15">
        <v>2600</v>
      </c>
    </row>
    <row r="39" spans="1:8" x14ac:dyDescent="0.2">
      <c r="A39" t="s">
        <v>12</v>
      </c>
      <c r="B39" t="s">
        <v>10</v>
      </c>
      <c r="C39" s="15">
        <v>0</v>
      </c>
      <c r="D39" s="15">
        <v>0</v>
      </c>
      <c r="E39" s="15">
        <v>0</v>
      </c>
      <c r="F39" s="15">
        <v>0</v>
      </c>
      <c r="G39" s="15">
        <v>10000</v>
      </c>
      <c r="H39" s="15">
        <v>0</v>
      </c>
    </row>
    <row r="40" spans="1:8" x14ac:dyDescent="0.2">
      <c r="A40" t="s">
        <v>17</v>
      </c>
      <c r="B40" t="s">
        <v>10</v>
      </c>
      <c r="C40" s="15">
        <v>0</v>
      </c>
      <c r="D40" s="15">
        <v>0</v>
      </c>
      <c r="E40" s="15">
        <v>0</v>
      </c>
      <c r="F40" s="15">
        <v>0</v>
      </c>
      <c r="G40" s="15">
        <v>-10000</v>
      </c>
      <c r="H40" s="15">
        <v>10000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DF28-287A-484C-9729-760741151A1D}">
  <dimension ref="A1:R41"/>
  <sheetViews>
    <sheetView zoomScale="50" workbookViewId="0">
      <selection activeCell="N34" sqref="N34"/>
    </sheetView>
  </sheetViews>
  <sheetFormatPr baseColWidth="10" defaultRowHeight="16" x14ac:dyDescent="0.2"/>
  <cols>
    <col min="3" max="6" width="11" bestFit="1" customWidth="1"/>
    <col min="7" max="7" width="11.6640625" bestFit="1" customWidth="1"/>
    <col min="8" max="8" width="11" bestFit="1" customWidth="1"/>
    <col min="9" max="9" width="11.83203125" customWidth="1"/>
    <col min="16" max="16" width="31.33203125" customWidth="1"/>
  </cols>
  <sheetData>
    <row r="1" spans="1:18" x14ac:dyDescent="0.2">
      <c r="A1" s="16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16</v>
      </c>
    </row>
    <row r="2" spans="1:18" x14ac:dyDescent="0.2">
      <c r="A2" t="s">
        <v>5</v>
      </c>
      <c r="B2" t="s">
        <v>6</v>
      </c>
      <c r="C2" s="7">
        <v>1</v>
      </c>
      <c r="D2" s="7">
        <v>-0.4</v>
      </c>
      <c r="E2" s="7">
        <v>-0.4</v>
      </c>
      <c r="F2" s="7">
        <v>0</v>
      </c>
      <c r="G2" s="7">
        <v>0</v>
      </c>
      <c r="H2" s="7">
        <v>-0.4</v>
      </c>
      <c r="I2" s="2" t="s">
        <v>14</v>
      </c>
    </row>
    <row r="3" spans="1:18" x14ac:dyDescent="0.2">
      <c r="A3" t="s">
        <v>7</v>
      </c>
      <c r="B3" t="s">
        <v>8</v>
      </c>
      <c r="C3" s="7">
        <v>0</v>
      </c>
      <c r="D3" s="7">
        <v>1.3</v>
      </c>
      <c r="E3" s="7">
        <v>0</v>
      </c>
      <c r="F3" s="7">
        <v>-1.3</v>
      </c>
      <c r="G3" s="7">
        <v>0</v>
      </c>
      <c r="H3" s="7">
        <v>0</v>
      </c>
      <c r="I3" s="8">
        <v>0</v>
      </c>
    </row>
    <row r="4" spans="1:18" x14ac:dyDescent="0.2">
      <c r="A4" t="s">
        <v>9</v>
      </c>
      <c r="B4" t="s">
        <v>10</v>
      </c>
      <c r="C4" s="7">
        <v>0</v>
      </c>
      <c r="D4" s="7">
        <v>0</v>
      </c>
      <c r="E4" s="7">
        <v>10</v>
      </c>
      <c r="F4" s="7">
        <v>0</v>
      </c>
      <c r="G4" s="7">
        <v>-10</v>
      </c>
      <c r="H4" s="7">
        <v>0</v>
      </c>
      <c r="I4" s="8">
        <v>0</v>
      </c>
    </row>
    <row r="5" spans="1:18" x14ac:dyDescent="0.2">
      <c r="A5" t="s">
        <v>11</v>
      </c>
      <c r="B5" t="s">
        <v>8</v>
      </c>
      <c r="C5" s="7">
        <v>-0.04</v>
      </c>
      <c r="D5" s="7">
        <v>0</v>
      </c>
      <c r="E5" s="7">
        <v>0</v>
      </c>
      <c r="F5" s="7">
        <v>2.6</v>
      </c>
      <c r="G5" s="7">
        <v>0</v>
      </c>
      <c r="H5" s="7">
        <v>0</v>
      </c>
      <c r="I5" s="8">
        <v>0</v>
      </c>
    </row>
    <row r="6" spans="1:18" x14ac:dyDescent="0.2">
      <c r="A6" t="s">
        <v>12</v>
      </c>
      <c r="B6" t="s">
        <v>10</v>
      </c>
      <c r="C6" s="7">
        <v>0</v>
      </c>
      <c r="D6" s="7">
        <v>0</v>
      </c>
      <c r="E6" s="7">
        <v>0</v>
      </c>
      <c r="F6" s="7">
        <v>0</v>
      </c>
      <c r="G6" s="7">
        <v>15</v>
      </c>
      <c r="H6" s="7">
        <v>0</v>
      </c>
      <c r="I6" s="8">
        <v>10000</v>
      </c>
    </row>
    <row r="7" spans="1:18" x14ac:dyDescent="0.2">
      <c r="A7" t="s">
        <v>17</v>
      </c>
      <c r="B7" t="s">
        <v>10</v>
      </c>
      <c r="C7" s="7">
        <v>0</v>
      </c>
      <c r="D7" s="7">
        <v>0</v>
      </c>
      <c r="E7" s="7">
        <v>0</v>
      </c>
      <c r="F7" s="7">
        <v>0</v>
      </c>
      <c r="G7" s="7">
        <v>-5</v>
      </c>
      <c r="H7" s="7">
        <v>5</v>
      </c>
      <c r="I7" s="8">
        <v>0</v>
      </c>
    </row>
    <row r="8" spans="1:18" x14ac:dyDescent="0.2">
      <c r="A8" t="s">
        <v>18</v>
      </c>
      <c r="B8" t="s">
        <v>8</v>
      </c>
      <c r="C8" s="9">
        <v>0</v>
      </c>
      <c r="D8" s="9">
        <v>0</v>
      </c>
      <c r="E8" s="9">
        <v>0</v>
      </c>
      <c r="F8" s="9">
        <v>-1.3</v>
      </c>
      <c r="G8" s="9">
        <v>0</v>
      </c>
      <c r="H8" s="9">
        <v>1.3</v>
      </c>
      <c r="I8" s="8">
        <v>0</v>
      </c>
    </row>
    <row r="9" spans="1:18" ht="19" x14ac:dyDescent="0.2">
      <c r="A9" t="s">
        <v>13</v>
      </c>
      <c r="C9" s="8">
        <v>0.34</v>
      </c>
      <c r="D9" s="8">
        <v>0.84</v>
      </c>
      <c r="E9" s="8">
        <v>0.84</v>
      </c>
      <c r="F9" s="8">
        <v>0</v>
      </c>
      <c r="G9" s="8">
        <v>0</v>
      </c>
      <c r="H9" s="8">
        <v>0.84</v>
      </c>
      <c r="I9" s="16" t="s">
        <v>24</v>
      </c>
    </row>
    <row r="14" spans="1:18" x14ac:dyDescent="0.2">
      <c r="A14" s="16" t="s">
        <v>21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s="30" t="s">
        <v>27</v>
      </c>
      <c r="I14" s="30" t="s">
        <v>28</v>
      </c>
      <c r="J14" s="2" t="s">
        <v>14</v>
      </c>
    </row>
    <row r="15" spans="1:18" x14ac:dyDescent="0.2">
      <c r="A15" t="s">
        <v>5</v>
      </c>
      <c r="B15" t="s">
        <v>6</v>
      </c>
      <c r="C15" s="7">
        <v>1</v>
      </c>
      <c r="D15" s="7">
        <v>-0.4</v>
      </c>
      <c r="E15" s="7">
        <v>-0.4</v>
      </c>
      <c r="F15" s="7">
        <v>0</v>
      </c>
      <c r="G15" s="7">
        <v>0</v>
      </c>
      <c r="H15" s="28">
        <f>H2*N21</f>
        <v>-6.4499325930523599E-2</v>
      </c>
      <c r="I15" s="28">
        <f>H2*N22</f>
        <v>-0.33550067406947637</v>
      </c>
      <c r="J15" s="8">
        <v>0</v>
      </c>
      <c r="M15" t="s">
        <v>29</v>
      </c>
      <c r="N15" t="s">
        <v>30</v>
      </c>
      <c r="P15" t="s">
        <v>31</v>
      </c>
      <c r="Q15" s="21" t="s">
        <v>32</v>
      </c>
      <c r="R15" s="21" t="s">
        <v>33</v>
      </c>
    </row>
    <row r="16" spans="1:18" x14ac:dyDescent="0.2">
      <c r="A16" t="s">
        <v>7</v>
      </c>
      <c r="B16" t="s">
        <v>8</v>
      </c>
      <c r="C16" s="7">
        <v>0</v>
      </c>
      <c r="D16" s="7">
        <v>1.3</v>
      </c>
      <c r="E16" s="7">
        <v>0</v>
      </c>
      <c r="F16" s="7">
        <v>-1.3</v>
      </c>
      <c r="G16" s="7">
        <v>0</v>
      </c>
      <c r="H16" s="10">
        <v>0</v>
      </c>
      <c r="I16" s="10">
        <v>0</v>
      </c>
      <c r="J16" s="8">
        <v>0</v>
      </c>
      <c r="P16" t="s">
        <v>34</v>
      </c>
      <c r="Q16" s="22">
        <v>0</v>
      </c>
      <c r="R16" s="23">
        <v>273.14999999999998</v>
      </c>
    </row>
    <row r="17" spans="1:18" x14ac:dyDescent="0.2">
      <c r="A17" t="s">
        <v>9</v>
      </c>
      <c r="B17" t="s">
        <v>10</v>
      </c>
      <c r="C17" s="7">
        <v>0</v>
      </c>
      <c r="D17" s="7">
        <v>0</v>
      </c>
      <c r="E17" s="7">
        <v>10</v>
      </c>
      <c r="F17" s="7">
        <v>0</v>
      </c>
      <c r="G17" s="7">
        <v>-10</v>
      </c>
      <c r="H17" s="10">
        <v>0</v>
      </c>
      <c r="I17" s="10">
        <v>0</v>
      </c>
      <c r="J17" s="8">
        <v>0</v>
      </c>
      <c r="P17" s="21" t="s">
        <v>35</v>
      </c>
      <c r="Q17" s="24">
        <v>121</v>
      </c>
      <c r="R17" s="23">
        <f>Q17+R16</f>
        <v>394.15</v>
      </c>
    </row>
    <row r="18" spans="1:18" x14ac:dyDescent="0.2">
      <c r="A18" t="s">
        <v>11</v>
      </c>
      <c r="B18" t="s">
        <v>8</v>
      </c>
      <c r="C18" s="7">
        <v>-0.04</v>
      </c>
      <c r="D18" s="7">
        <v>0</v>
      </c>
      <c r="E18" s="7">
        <v>0</v>
      </c>
      <c r="F18" s="7">
        <v>2.6</v>
      </c>
      <c r="G18" s="7">
        <v>0</v>
      </c>
      <c r="H18" s="10">
        <v>0</v>
      </c>
      <c r="I18" s="10">
        <v>0</v>
      </c>
      <c r="J18" s="8">
        <v>0</v>
      </c>
      <c r="M18" s="18"/>
      <c r="N18" s="18"/>
      <c r="P18" s="21" t="s">
        <v>36</v>
      </c>
      <c r="Q18" s="24">
        <v>50</v>
      </c>
      <c r="R18" s="23">
        <f>Q18+R16</f>
        <v>323.14999999999998</v>
      </c>
    </row>
    <row r="19" spans="1:18" x14ac:dyDescent="0.2">
      <c r="A19" t="s">
        <v>12</v>
      </c>
      <c r="B19" t="s">
        <v>10</v>
      </c>
      <c r="C19" s="7">
        <v>0</v>
      </c>
      <c r="D19" s="7">
        <v>0</v>
      </c>
      <c r="E19" s="7">
        <v>0</v>
      </c>
      <c r="F19" s="7">
        <v>0</v>
      </c>
      <c r="G19" s="7">
        <v>15</v>
      </c>
      <c r="H19" s="10">
        <v>0</v>
      </c>
      <c r="I19" s="10">
        <v>0</v>
      </c>
      <c r="J19" s="8">
        <v>10000</v>
      </c>
      <c r="M19" s="18"/>
      <c r="N19" s="18"/>
      <c r="P19" s="21" t="s">
        <v>37</v>
      </c>
      <c r="Q19" s="22">
        <f>R19-R16</f>
        <v>84.325633517123777</v>
      </c>
      <c r="R19" s="22">
        <f>(R17-R18)/LN(R17/R18)</f>
        <v>357.47563351712375</v>
      </c>
    </row>
    <row r="20" spans="1:18" x14ac:dyDescent="0.2">
      <c r="A20" t="s">
        <v>17</v>
      </c>
      <c r="B20" t="s">
        <v>10</v>
      </c>
      <c r="C20" s="7">
        <v>0</v>
      </c>
      <c r="D20" s="7">
        <v>0</v>
      </c>
      <c r="E20" s="7">
        <v>0</v>
      </c>
      <c r="F20" s="7">
        <v>0</v>
      </c>
      <c r="G20" s="7">
        <v>-5</v>
      </c>
      <c r="H20" s="10">
        <v>5</v>
      </c>
      <c r="I20" s="10">
        <v>0</v>
      </c>
      <c r="J20" s="8">
        <v>0</v>
      </c>
      <c r="P20" s="21" t="s">
        <v>38</v>
      </c>
      <c r="Q20" s="22">
        <v>20</v>
      </c>
      <c r="R20" s="23">
        <f>Q20+R16</f>
        <v>293.14999999999998</v>
      </c>
    </row>
    <row r="21" spans="1:18" x14ac:dyDescent="0.2">
      <c r="A21" t="s">
        <v>18</v>
      </c>
      <c r="B21" t="s">
        <v>8</v>
      </c>
      <c r="C21" s="7">
        <v>0</v>
      </c>
      <c r="D21" s="7">
        <v>0</v>
      </c>
      <c r="E21" s="7">
        <v>0</v>
      </c>
      <c r="F21" s="7">
        <v>-1.3</v>
      </c>
      <c r="G21" s="7">
        <v>0</v>
      </c>
      <c r="H21" s="10">
        <v>0</v>
      </c>
      <c r="I21" s="10">
        <v>1.3</v>
      </c>
      <c r="J21" s="8">
        <v>0</v>
      </c>
      <c r="M21" s="25">
        <f>H7*R21</f>
        <v>0.8997205331764585</v>
      </c>
      <c r="N21" s="25">
        <f>M21/SUM(M21:M22)</f>
        <v>0.161248314826309</v>
      </c>
      <c r="P21" s="21" t="s">
        <v>39</v>
      </c>
      <c r="R21" s="26">
        <f>(R19-R20)/(R19)</f>
        <v>0.1799441066352917</v>
      </c>
    </row>
    <row r="22" spans="1:18" x14ac:dyDescent="0.2">
      <c r="A22" t="s">
        <v>13</v>
      </c>
      <c r="C22" s="8">
        <v>0.34</v>
      </c>
      <c r="D22" s="8">
        <v>0.84</v>
      </c>
      <c r="E22" s="8">
        <v>0.84</v>
      </c>
      <c r="F22" s="8">
        <v>0</v>
      </c>
      <c r="G22" s="8">
        <v>0</v>
      </c>
      <c r="H22" s="29">
        <f>H9*N21</f>
        <v>0.13544858445409955</v>
      </c>
      <c r="I22" s="29">
        <f>H9*N22</f>
        <v>0.70455141554590039</v>
      </c>
      <c r="J22" s="5">
        <f t="array" ref="J22">MMULT(MMULT(C22:I22,MINVERSE(C15:I21)),J15:J21)</f>
        <v>764.23317036415051</v>
      </c>
      <c r="M22" s="25">
        <f>H8*3.6*R23</f>
        <v>4.6800000000000006</v>
      </c>
      <c r="N22" s="25">
        <f>M22/SUM(M21:M22)</f>
        <v>0.83875168517369092</v>
      </c>
      <c r="P22" s="21"/>
      <c r="R22" s="26"/>
    </row>
    <row r="23" spans="1:18" x14ac:dyDescent="0.2">
      <c r="P23" s="21" t="s">
        <v>40</v>
      </c>
      <c r="R23" s="27">
        <v>1</v>
      </c>
    </row>
    <row r="25" spans="1:18" x14ac:dyDescent="0.2">
      <c r="A25" s="16" t="s">
        <v>19</v>
      </c>
    </row>
    <row r="26" spans="1:18" x14ac:dyDescent="0.2">
      <c r="C26" s="15">
        <v>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18" x14ac:dyDescent="0.2">
      <c r="C27" s="15">
        <v>0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1:18" x14ac:dyDescent="0.2">
      <c r="C28" s="15">
        <v>0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  <c r="I28" s="15">
        <v>0</v>
      </c>
    </row>
    <row r="29" spans="1:18" x14ac:dyDescent="0.2">
      <c r="C29" s="15">
        <v>0</v>
      </c>
      <c r="D29" s="15">
        <v>0</v>
      </c>
      <c r="E29" s="15">
        <v>0</v>
      </c>
      <c r="F29" s="15">
        <v>1</v>
      </c>
      <c r="G29" s="15">
        <v>0</v>
      </c>
      <c r="H29" s="15">
        <v>0</v>
      </c>
      <c r="I29" s="15">
        <v>0</v>
      </c>
    </row>
    <row r="30" spans="1:18" x14ac:dyDescent="0.2">
      <c r="C30" s="15">
        <v>0</v>
      </c>
      <c r="D30" s="15">
        <v>0</v>
      </c>
      <c r="E30" s="15">
        <v>0</v>
      </c>
      <c r="F30" s="15">
        <v>0</v>
      </c>
      <c r="G30" s="15">
        <v>1</v>
      </c>
      <c r="H30" s="15">
        <v>0</v>
      </c>
      <c r="I30" s="15">
        <v>0</v>
      </c>
    </row>
    <row r="31" spans="1:18" x14ac:dyDescent="0.2"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0</v>
      </c>
    </row>
    <row r="32" spans="1:18" x14ac:dyDescent="0.2"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1</v>
      </c>
    </row>
    <row r="34" spans="1:9" x14ac:dyDescent="0.2">
      <c r="A34" s="16" t="s">
        <v>20</v>
      </c>
      <c r="B34" s="16" t="s">
        <v>26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16</v>
      </c>
    </row>
    <row r="35" spans="1:9" x14ac:dyDescent="0.2">
      <c r="A35" t="s">
        <v>5</v>
      </c>
      <c r="B35" t="s">
        <v>6</v>
      </c>
      <c r="C35" s="20">
        <f t="array" ref="C35:I41">MMULT(C15:I21,MMULT(MINVERSE(C15:I21),J15:J21)*C26:I32)</f>
        <v>313.21031572301246</v>
      </c>
      <c r="D35" s="20">
        <v>-1.9274480967570005</v>
      </c>
      <c r="E35" s="20">
        <v>-266.66666666666669</v>
      </c>
      <c r="F35" s="20">
        <v>0</v>
      </c>
      <c r="G35" s="20">
        <v>0</v>
      </c>
      <c r="H35" s="20">
        <v>-42.999550620349062</v>
      </c>
      <c r="I35" s="20">
        <v>-1.6166503392397573</v>
      </c>
    </row>
    <row r="36" spans="1:9" x14ac:dyDescent="0.2">
      <c r="A36" t="s">
        <v>7</v>
      </c>
      <c r="B36" t="s">
        <v>8</v>
      </c>
      <c r="C36" s="20">
        <v>0</v>
      </c>
      <c r="D36" s="20">
        <v>6.2642063144602513</v>
      </c>
      <c r="E36" s="20">
        <v>0</v>
      </c>
      <c r="F36" s="20">
        <v>-6.2642063144602513</v>
      </c>
      <c r="G36" s="20">
        <v>0</v>
      </c>
      <c r="H36" s="20">
        <v>0</v>
      </c>
      <c r="I36" s="20">
        <v>0</v>
      </c>
    </row>
    <row r="37" spans="1:9" x14ac:dyDescent="0.2">
      <c r="A37" t="s">
        <v>9</v>
      </c>
      <c r="B37" t="s">
        <v>10</v>
      </c>
      <c r="C37" s="20">
        <v>0</v>
      </c>
      <c r="D37" s="20">
        <v>0</v>
      </c>
      <c r="E37" s="20">
        <v>6666.6666666666661</v>
      </c>
      <c r="F37" s="20">
        <v>0</v>
      </c>
      <c r="G37" s="20">
        <v>-6666.6666666666661</v>
      </c>
      <c r="H37" s="20">
        <v>0</v>
      </c>
      <c r="I37" s="20">
        <v>0</v>
      </c>
    </row>
    <row r="38" spans="1:9" x14ac:dyDescent="0.2">
      <c r="A38" t="s">
        <v>11</v>
      </c>
      <c r="B38" t="s">
        <v>8</v>
      </c>
      <c r="C38" s="20">
        <v>-12.528412628920499</v>
      </c>
      <c r="D38" s="20">
        <v>0</v>
      </c>
      <c r="E38" s="20">
        <v>0</v>
      </c>
      <c r="F38" s="20">
        <v>12.528412628920503</v>
      </c>
      <c r="G38" s="20">
        <v>0</v>
      </c>
      <c r="H38" s="20">
        <v>0</v>
      </c>
      <c r="I38" s="20">
        <v>0</v>
      </c>
    </row>
    <row r="39" spans="1:9" x14ac:dyDescent="0.2">
      <c r="A39" t="s">
        <v>12</v>
      </c>
      <c r="B39" t="s">
        <v>10</v>
      </c>
      <c r="C39" s="20">
        <v>0</v>
      </c>
      <c r="D39" s="20">
        <v>0</v>
      </c>
      <c r="E39" s="20">
        <v>0</v>
      </c>
      <c r="F39" s="20">
        <v>0</v>
      </c>
      <c r="G39" s="20">
        <v>10000</v>
      </c>
      <c r="H39" s="20">
        <v>0</v>
      </c>
      <c r="I39" s="20">
        <v>0</v>
      </c>
    </row>
    <row r="40" spans="1:9" x14ac:dyDescent="0.2">
      <c r="A40" t="s">
        <v>17</v>
      </c>
      <c r="B40" t="s">
        <v>10</v>
      </c>
      <c r="C40" s="20">
        <v>0</v>
      </c>
      <c r="D40" s="20">
        <v>0</v>
      </c>
      <c r="E40" s="20">
        <v>0</v>
      </c>
      <c r="F40" s="20">
        <v>0</v>
      </c>
      <c r="G40" s="20">
        <v>-3333.333333333333</v>
      </c>
      <c r="H40" s="20">
        <v>3333.333333333333</v>
      </c>
      <c r="I40" s="20">
        <v>0</v>
      </c>
    </row>
    <row r="41" spans="1:9" x14ac:dyDescent="0.2">
      <c r="C41" s="20">
        <v>0</v>
      </c>
      <c r="D41" s="20">
        <v>0</v>
      </c>
      <c r="E41" s="20">
        <v>0</v>
      </c>
      <c r="F41" s="20">
        <v>-6.2642063144602513</v>
      </c>
      <c r="G41" s="20">
        <v>0</v>
      </c>
      <c r="H41" s="20">
        <v>0</v>
      </c>
      <c r="I41" s="20">
        <v>6.2642063144602513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Expanded_conseq</vt:lpstr>
      <vt:lpstr>Expanded_attr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Pizzol</dc:creator>
  <cp:lastModifiedBy>Massimo Pizzol</cp:lastModifiedBy>
  <dcterms:created xsi:type="dcterms:W3CDTF">2019-04-27T09:41:21Z</dcterms:created>
  <dcterms:modified xsi:type="dcterms:W3CDTF">2023-04-18T05:54:13Z</dcterms:modified>
</cp:coreProperties>
</file>