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esktop\Pastas\2023.2 Presencial\Operações Unitárias II\"/>
    </mc:Choice>
  </mc:AlternateContent>
  <xr:revisionPtr revIDLastSave="0" documentId="8_{9F25D524-2237-4998-9832-5850113E24E2}" xr6:coauthVersionLast="47" xr6:coauthVersionMax="47" xr10:uidLastSave="{00000000-0000-0000-0000-000000000000}"/>
  <bookViews>
    <workbookView xWindow="-108" yWindow="-108" windowWidth="23256" windowHeight="12456" xr2:uid="{A4510E25-C5EB-4FAF-B048-00CFBB96921C}"/>
  </bookViews>
  <sheets>
    <sheet name="Determinação Alf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B50" i="2"/>
  <c r="L16" i="2" l="1"/>
  <c r="N7" i="2"/>
  <c r="N8" i="2"/>
  <c r="N9" i="2"/>
  <c r="N10" i="2"/>
  <c r="N11" i="2"/>
  <c r="N12" i="2"/>
  <c r="N13" i="2"/>
  <c r="N14" i="2"/>
  <c r="N15" i="2"/>
  <c r="N16" i="2"/>
  <c r="N6" i="2"/>
  <c r="M7" i="2"/>
  <c r="M8" i="2"/>
  <c r="M9" i="2"/>
  <c r="M10" i="2"/>
  <c r="M11" i="2"/>
  <c r="M12" i="2"/>
  <c r="M13" i="2"/>
  <c r="M14" i="2"/>
  <c r="M15" i="2"/>
  <c r="M16" i="2"/>
  <c r="M6" i="2"/>
  <c r="L8" i="2"/>
  <c r="L9" i="2"/>
  <c r="L10" i="2"/>
  <c r="L11" i="2"/>
  <c r="L12" i="2"/>
  <c r="L13" i="2"/>
  <c r="L14" i="2"/>
  <c r="L15" i="2"/>
  <c r="L7" i="2"/>
  <c r="O6" i="2" l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19" i="2" s="1"/>
  <c r="E48" i="2" s="1"/>
  <c r="C41" i="2" s="1"/>
</calcChain>
</file>

<file path=xl/sharedStrings.xml><?xml version="1.0" encoding="utf-8"?>
<sst xmlns="http://schemas.openxmlformats.org/spreadsheetml/2006/main" count="22" uniqueCount="22">
  <si>
    <t>X_C7H16</t>
  </si>
  <si>
    <t>Y_C7H16</t>
  </si>
  <si>
    <t>K1</t>
  </si>
  <si>
    <t>X_C8H10</t>
  </si>
  <si>
    <t>Y_C8H10</t>
  </si>
  <si>
    <t>K2</t>
  </si>
  <si>
    <t>α</t>
  </si>
  <si>
    <t>α_médio</t>
  </si>
  <si>
    <t>Carga</t>
  </si>
  <si>
    <t>F (kmol/h)</t>
  </si>
  <si>
    <t xml:space="preserve">zf </t>
  </si>
  <si>
    <t>β</t>
  </si>
  <si>
    <t>q</t>
  </si>
  <si>
    <t>T (K)</t>
  </si>
  <si>
    <t>Cálculo do Número de Estágios Reais</t>
  </si>
  <si>
    <t>Estágios Reais:</t>
  </si>
  <si>
    <r>
      <t xml:space="preserve">Cálculo da Eficiência - </t>
    </r>
    <r>
      <rPr>
        <sz val="14"/>
        <color theme="1"/>
        <rFont val="Calibri"/>
        <family val="2"/>
        <scheme val="minor"/>
      </rPr>
      <t>Modelo de O'Connell</t>
    </r>
  </si>
  <si>
    <t>Viscosidade dos componentes da Carga a 20ºC</t>
  </si>
  <si>
    <t>μ_C7H16 (cP)</t>
  </si>
  <si>
    <t>ηG (%)</t>
  </si>
  <si>
    <t>μ_C8H10 (cP)</t>
  </si>
  <si>
    <t>μ_mix (cP)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</si>
</sst>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543385</xdr:colOff>
      <xdr:row>18</xdr:row>
      <xdr:rowOff>65689</xdr:rowOff>
    </xdr:from>
    <xdr:to>
      <xdr:col>1</xdr:col>
      <xdr:colOff>545224</xdr:colOff>
      <xdr:row>26</xdr:row>
      <xdr:rowOff>2103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70D42216-972B-0170-9AC6-CCCBB819E973}"/>
            </a:ext>
          </a:extLst>
        </xdr:cNvPr>
        <xdr:cNvCxnSpPr/>
      </xdr:nvCxnSpPr>
      <xdr:spPr>
        <a:xfrm flipH="1">
          <a:off x="1154299" y="3376448"/>
          <a:ext cx="1839" cy="140786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370621</xdr:colOff>
      <xdr:row>13</xdr:row>
      <xdr:rowOff>95250</xdr:rowOff>
    </xdr:from>
    <xdr:to>
      <xdr:col>2</xdr:col>
      <xdr:colOff>371146</xdr:colOff>
      <xdr:row>26</xdr:row>
      <xdr:rowOff>6701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AF1BCC5-0994-4296-981C-2701EB814803}"/>
            </a:ext>
          </a:extLst>
        </xdr:cNvPr>
        <xdr:cNvCxnSpPr/>
      </xdr:nvCxnSpPr>
      <xdr:spPr>
        <a:xfrm flipH="1">
          <a:off x="1592449" y="2486353"/>
          <a:ext cx="525" cy="230255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210996</xdr:colOff>
      <xdr:row>10</xdr:row>
      <xdr:rowOff>65690</xdr:rowOff>
    </xdr:from>
    <xdr:to>
      <xdr:col>3</xdr:col>
      <xdr:colOff>213492</xdr:colOff>
      <xdr:row>26</xdr:row>
      <xdr:rowOff>11300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BFDEF3EC-53DC-42EB-AAA8-8626B481BD2F}"/>
            </a:ext>
          </a:extLst>
        </xdr:cNvPr>
        <xdr:cNvCxnSpPr/>
      </xdr:nvCxnSpPr>
      <xdr:spPr>
        <a:xfrm flipH="1">
          <a:off x="2043737" y="1905000"/>
          <a:ext cx="2496" cy="288850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478352</xdr:colOff>
      <xdr:row>6</xdr:row>
      <xdr:rowOff>98535</xdr:rowOff>
    </xdr:from>
    <xdr:to>
      <xdr:col>4</xdr:col>
      <xdr:colOff>489388</xdr:colOff>
      <xdr:row>26</xdr:row>
      <xdr:rowOff>15899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6F7830AF-024F-4FD2-9A95-EF4C5C5550FE}"/>
            </a:ext>
          </a:extLst>
        </xdr:cNvPr>
        <xdr:cNvCxnSpPr/>
      </xdr:nvCxnSpPr>
      <xdr:spPr>
        <a:xfrm flipH="1">
          <a:off x="2922007" y="1202121"/>
          <a:ext cx="11036" cy="359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322011</xdr:colOff>
      <xdr:row>5</xdr:row>
      <xdr:rowOff>85397</xdr:rowOff>
    </xdr:from>
    <xdr:to>
      <xdr:col>5</xdr:col>
      <xdr:colOff>325164</xdr:colOff>
      <xdr:row>26</xdr:row>
      <xdr:rowOff>7359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9BB67D6-A916-4B70-A819-67D743EB9D55}"/>
            </a:ext>
          </a:extLst>
        </xdr:cNvPr>
        <xdr:cNvCxnSpPr/>
      </xdr:nvCxnSpPr>
      <xdr:spPr>
        <a:xfrm flipH="1">
          <a:off x="3376580" y="1005052"/>
          <a:ext cx="3153" cy="37845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147801</xdr:colOff>
      <xdr:row>4</xdr:row>
      <xdr:rowOff>108388</xdr:rowOff>
    </xdr:from>
    <xdr:to>
      <xdr:col>6</xdr:col>
      <xdr:colOff>165670</xdr:colOff>
      <xdr:row>25</xdr:row>
      <xdr:rowOff>176182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00C3A6BA-8CC5-4FDB-A0BA-BFE51204C312}"/>
            </a:ext>
          </a:extLst>
        </xdr:cNvPr>
        <xdr:cNvCxnSpPr/>
      </xdr:nvCxnSpPr>
      <xdr:spPr>
        <a:xfrm>
          <a:off x="3813284" y="844112"/>
          <a:ext cx="17869" cy="393034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601060</xdr:colOff>
      <xdr:row>4</xdr:row>
      <xdr:rowOff>3285</xdr:rowOff>
    </xdr:from>
    <xdr:to>
      <xdr:col>6</xdr:col>
      <xdr:colOff>607105</xdr:colOff>
      <xdr:row>26</xdr:row>
      <xdr:rowOff>9987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9489F725-220A-4BDE-81E2-43B79D63036C}"/>
            </a:ext>
          </a:extLst>
        </xdr:cNvPr>
        <xdr:cNvCxnSpPr/>
      </xdr:nvCxnSpPr>
      <xdr:spPr>
        <a:xfrm>
          <a:off x="4266543" y="739009"/>
          <a:ext cx="6045" cy="40531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436836</xdr:colOff>
      <xdr:row>3</xdr:row>
      <xdr:rowOff>98535</xdr:rowOff>
    </xdr:from>
    <xdr:to>
      <xdr:col>7</xdr:col>
      <xdr:colOff>444194</xdr:colOff>
      <xdr:row>26</xdr:row>
      <xdr:rowOff>11300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EB7A2254-40A2-42EA-9E04-B3416CD5BEEC}"/>
            </a:ext>
          </a:extLst>
        </xdr:cNvPr>
        <xdr:cNvCxnSpPr/>
      </xdr:nvCxnSpPr>
      <xdr:spPr>
        <a:xfrm>
          <a:off x="4713233" y="650328"/>
          <a:ext cx="7358" cy="414317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75543</xdr:colOff>
      <xdr:row>18</xdr:row>
      <xdr:rowOff>68974</xdr:rowOff>
    </xdr:from>
    <xdr:to>
      <xdr:col>1</xdr:col>
      <xdr:colOff>554552</xdr:colOff>
      <xdr:row>18</xdr:row>
      <xdr:rowOff>72391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969ED4E3-9BD8-4E2D-8A9C-6636E6FDF62D}"/>
            </a:ext>
          </a:extLst>
        </xdr:cNvPr>
        <xdr:cNvCxnSpPr/>
      </xdr:nvCxnSpPr>
      <xdr:spPr>
        <a:xfrm>
          <a:off x="686457" y="3379733"/>
          <a:ext cx="479009" cy="341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98534</xdr:colOff>
      <xdr:row>13</xdr:row>
      <xdr:rowOff>106550</xdr:rowOff>
    </xdr:from>
    <xdr:to>
      <xdr:col>2</xdr:col>
      <xdr:colOff>371935</xdr:colOff>
      <xdr:row>13</xdr:row>
      <xdr:rowOff>111673</xdr:rowOff>
    </xdr:to>
    <xdr:cxnSp macro="">
      <xdr:nvCxnSpPr>
        <xdr:cNvPr id="27" name="Conector reto 26">
          <a:extLst>
            <a:ext uri="{FF2B5EF4-FFF2-40B4-BE49-F238E27FC236}">
              <a16:creationId xmlns:a16="http://schemas.microsoft.com/office/drawing/2014/main" id="{BA6DA68D-6274-47ED-988B-353F84445D45}"/>
            </a:ext>
          </a:extLst>
        </xdr:cNvPr>
        <xdr:cNvCxnSpPr/>
      </xdr:nvCxnSpPr>
      <xdr:spPr>
        <a:xfrm flipV="1">
          <a:off x="709448" y="2497653"/>
          <a:ext cx="884315" cy="512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101819</xdr:colOff>
      <xdr:row>10</xdr:row>
      <xdr:rowOff>62406</xdr:rowOff>
    </xdr:from>
    <xdr:to>
      <xdr:col>3</xdr:col>
      <xdr:colOff>218879</xdr:colOff>
      <xdr:row>10</xdr:row>
      <xdr:rowOff>75019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F2608DC5-D53B-49F4-B8D2-4A5554FF4357}"/>
            </a:ext>
          </a:extLst>
        </xdr:cNvPr>
        <xdr:cNvCxnSpPr/>
      </xdr:nvCxnSpPr>
      <xdr:spPr>
        <a:xfrm>
          <a:off x="712733" y="1901716"/>
          <a:ext cx="1338887" cy="1261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44800</xdr:colOff>
      <xdr:row>8</xdr:row>
      <xdr:rowOff>16423</xdr:rowOff>
    </xdr:from>
    <xdr:to>
      <xdr:col>4</xdr:col>
      <xdr:colOff>45983</xdr:colOff>
      <xdr:row>26</xdr:row>
      <xdr:rowOff>35605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6AC464D7-AAED-4E57-AEFF-25F709FF15E8}"/>
            </a:ext>
          </a:extLst>
        </xdr:cNvPr>
        <xdr:cNvCxnSpPr/>
      </xdr:nvCxnSpPr>
      <xdr:spPr>
        <a:xfrm flipH="1">
          <a:off x="2488455" y="1487871"/>
          <a:ext cx="1183" cy="332994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108388</xdr:colOff>
      <xdr:row>8</xdr:row>
      <xdr:rowOff>20496</xdr:rowOff>
    </xdr:from>
    <xdr:to>
      <xdr:col>4</xdr:col>
      <xdr:colOff>55968</xdr:colOff>
      <xdr:row>8</xdr:row>
      <xdr:rowOff>26276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30F6A384-78A8-4DAD-AD26-E7160E29DC1B}"/>
            </a:ext>
          </a:extLst>
        </xdr:cNvPr>
        <xdr:cNvCxnSpPr/>
      </xdr:nvCxnSpPr>
      <xdr:spPr>
        <a:xfrm flipV="1">
          <a:off x="719302" y="1491944"/>
          <a:ext cx="1780321" cy="578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91965</xdr:colOff>
      <xdr:row>6</xdr:row>
      <xdr:rowOff>98535</xdr:rowOff>
    </xdr:from>
    <xdr:to>
      <xdr:col>4</xdr:col>
      <xdr:colOff>503972</xdr:colOff>
      <xdr:row>6</xdr:row>
      <xdr:rowOff>100637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508F8216-3D8B-4FDE-AFBD-1B282739B75E}"/>
            </a:ext>
          </a:extLst>
        </xdr:cNvPr>
        <xdr:cNvCxnSpPr/>
      </xdr:nvCxnSpPr>
      <xdr:spPr>
        <a:xfrm>
          <a:off x="702879" y="1202121"/>
          <a:ext cx="2244748" cy="210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108388</xdr:colOff>
      <xdr:row>5</xdr:row>
      <xdr:rowOff>75543</xdr:rowOff>
    </xdr:from>
    <xdr:to>
      <xdr:col>5</xdr:col>
      <xdr:colOff>337778</xdr:colOff>
      <xdr:row>5</xdr:row>
      <xdr:rowOff>82244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5C8E5506-7F1F-44D4-94AF-B64A83959091}"/>
            </a:ext>
          </a:extLst>
        </xdr:cNvPr>
        <xdr:cNvCxnSpPr/>
      </xdr:nvCxnSpPr>
      <xdr:spPr>
        <a:xfrm>
          <a:off x="719302" y="995198"/>
          <a:ext cx="2673045" cy="670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114957</xdr:colOff>
      <xdr:row>4</xdr:row>
      <xdr:rowOff>85397</xdr:rowOff>
    </xdr:from>
    <xdr:to>
      <xdr:col>6</xdr:col>
      <xdr:colOff>145307</xdr:colOff>
      <xdr:row>4</xdr:row>
      <xdr:rowOff>109834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384291A7-0A70-4400-B56A-7CC96C125C20}"/>
            </a:ext>
          </a:extLst>
        </xdr:cNvPr>
        <xdr:cNvCxnSpPr/>
      </xdr:nvCxnSpPr>
      <xdr:spPr>
        <a:xfrm>
          <a:off x="725871" y="821121"/>
          <a:ext cx="3084919" cy="2443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108388</xdr:colOff>
      <xdr:row>3</xdr:row>
      <xdr:rowOff>180122</xdr:rowOff>
    </xdr:from>
    <xdr:to>
      <xdr:col>7</xdr:col>
      <xdr:colOff>5388</xdr:colOff>
      <xdr:row>4</xdr:row>
      <xdr:rowOff>0</xdr:rowOff>
    </xdr:to>
    <xdr:cxnSp macro="">
      <xdr:nvCxnSpPr>
        <xdr:cNvPr id="42" name="Conector reto 41">
          <a:extLst>
            <a:ext uri="{FF2B5EF4-FFF2-40B4-BE49-F238E27FC236}">
              <a16:creationId xmlns:a16="http://schemas.microsoft.com/office/drawing/2014/main" id="{2F6A1928-E8E7-4284-B0A1-A79B4B8153DE}"/>
            </a:ext>
          </a:extLst>
        </xdr:cNvPr>
        <xdr:cNvCxnSpPr/>
      </xdr:nvCxnSpPr>
      <xdr:spPr>
        <a:xfrm flipV="1">
          <a:off x="719302" y="731915"/>
          <a:ext cx="3562483" cy="380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118241</xdr:colOff>
      <xdr:row>3</xdr:row>
      <xdr:rowOff>92755</xdr:rowOff>
    </xdr:from>
    <xdr:to>
      <xdr:col>7</xdr:col>
      <xdr:colOff>430400</xdr:colOff>
      <xdr:row>3</xdr:row>
      <xdr:rowOff>95250</xdr:rowOff>
    </xdr:to>
    <xdr:cxnSp macro="">
      <xdr:nvCxnSpPr>
        <xdr:cNvPr id="44" name="Conector reto 43">
          <a:extLst>
            <a:ext uri="{FF2B5EF4-FFF2-40B4-BE49-F238E27FC236}">
              <a16:creationId xmlns:a16="http://schemas.microsoft.com/office/drawing/2014/main" id="{8D88CCBC-F729-4E08-B87B-44E4DE7DD9D3}"/>
            </a:ext>
          </a:extLst>
        </xdr:cNvPr>
        <xdr:cNvCxnSpPr/>
      </xdr:nvCxnSpPr>
      <xdr:spPr>
        <a:xfrm flipV="1">
          <a:off x="729155" y="644548"/>
          <a:ext cx="3977642" cy="249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66675</xdr:colOff>
      <xdr:row>0</xdr:row>
      <xdr:rowOff>57150</xdr:rowOff>
    </xdr:from>
    <xdr:to>
      <xdr:col>8</xdr:col>
      <xdr:colOff>228600</xdr:colOff>
      <xdr:row>27</xdr:row>
      <xdr:rowOff>133350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BB66712-54CC-5876-03B6-4779F15F5FF6}"/>
            </a:ext>
            <a:ext uri="{147F2762-F138-4A5C-976F-8EAC2B608ADB}">
              <a16:predDERef xmlns:a16="http://schemas.microsoft.com/office/drawing/2014/main" pred="{39A62DE6-4DAA-3F08-5EBA-20E1BA307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7150"/>
          <a:ext cx="5286375" cy="5095875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48</xdr:row>
      <xdr:rowOff>0</xdr:rowOff>
    </xdr:from>
    <xdr:to>
      <xdr:col>5</xdr:col>
      <xdr:colOff>514350</xdr:colOff>
      <xdr:row>49</xdr:row>
      <xdr:rowOff>133350</xdr:rowOff>
    </xdr:to>
    <xdr:pic>
      <xdr:nvPicPr>
        <xdr:cNvPr id="6" name="Imagem 11">
          <a:extLst>
            <a:ext uri="{FF2B5EF4-FFF2-40B4-BE49-F238E27FC236}">
              <a16:creationId xmlns:a16="http://schemas.microsoft.com/office/drawing/2014/main" id="{5D505143-CB03-4A99-B9FB-72D20AEEE3D9}"/>
            </a:ext>
            <a:ext uri="{147F2762-F138-4A5C-976F-8EAC2B608ADB}">
              <a16:predDERef xmlns:a16="http://schemas.microsoft.com/office/drawing/2014/main" pred="{2BB66712-54CC-5876-03B6-4779F15F5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4975" y="3543300"/>
          <a:ext cx="21907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8963-8188-4C24-8484-9164ECF6737E}">
  <dimension ref="A5:P54"/>
  <sheetViews>
    <sheetView showGridLines="0" tabSelected="1" topLeftCell="A16" zoomScale="98" zoomScaleNormal="98" workbookViewId="0">
      <selection activeCell="M33" sqref="M33"/>
    </sheetView>
  </sheetViews>
  <sheetFormatPr defaultRowHeight="14.45"/>
  <cols>
    <col min="1" max="1" width="12.85546875" bestFit="1" customWidth="1"/>
  </cols>
  <sheetData>
    <row r="5" spans="10:16" ht="15">
      <c r="J5" s="4" t="s">
        <v>0</v>
      </c>
      <c r="K5" s="4" t="s">
        <v>1</v>
      </c>
      <c r="L5" s="4" t="s">
        <v>2</v>
      </c>
      <c r="M5" s="4" t="s">
        <v>3</v>
      </c>
      <c r="N5" s="4" t="s">
        <v>4</v>
      </c>
      <c r="O5" s="4" t="s">
        <v>5</v>
      </c>
      <c r="P5" s="4" t="s">
        <v>6</v>
      </c>
    </row>
    <row r="6" spans="10:16" ht="15">
      <c r="J6" s="6">
        <v>0</v>
      </c>
      <c r="K6" s="8">
        <v>0</v>
      </c>
      <c r="L6" s="6"/>
      <c r="M6" s="6">
        <f>1-J6</f>
        <v>1</v>
      </c>
      <c r="N6" s="6">
        <f>1-K6</f>
        <v>1</v>
      </c>
      <c r="O6" s="6">
        <f>N6/M6</f>
        <v>1</v>
      </c>
      <c r="P6" s="6"/>
    </row>
    <row r="7" spans="10:16" ht="15">
      <c r="J7" s="6">
        <v>0.1</v>
      </c>
      <c r="K7" s="8">
        <v>0.313</v>
      </c>
      <c r="L7" s="6">
        <f>K7/J7</f>
        <v>3.13</v>
      </c>
      <c r="M7" s="6">
        <f t="shared" ref="M7:M16" si="0">1-J7</f>
        <v>0.9</v>
      </c>
      <c r="N7" s="6">
        <f t="shared" ref="N7:N16" si="1">1-K7</f>
        <v>0.68700000000000006</v>
      </c>
      <c r="O7" s="6">
        <f t="shared" ref="O7:O16" si="2">N7/M7</f>
        <v>0.76333333333333342</v>
      </c>
      <c r="P7" s="6">
        <f>L7/O7</f>
        <v>4.1004366812227069</v>
      </c>
    </row>
    <row r="8" spans="10:16" ht="15">
      <c r="J8" s="6">
        <v>0.2</v>
      </c>
      <c r="K8" s="8">
        <v>0.45</v>
      </c>
      <c r="L8" s="6">
        <f t="shared" ref="L8:L16" si="3">K8/J8</f>
        <v>2.25</v>
      </c>
      <c r="M8" s="6">
        <f t="shared" si="0"/>
        <v>0.8</v>
      </c>
      <c r="N8" s="6">
        <f t="shared" si="1"/>
        <v>0.55000000000000004</v>
      </c>
      <c r="O8" s="6">
        <f t="shared" si="2"/>
        <v>0.6875</v>
      </c>
      <c r="P8" s="6">
        <f t="shared" ref="P8:P15" si="4">L8/O8</f>
        <v>3.2727272727272729</v>
      </c>
    </row>
    <row r="9" spans="10:16" ht="15">
      <c r="J9" s="6">
        <v>0.3</v>
      </c>
      <c r="K9" s="8">
        <v>0.57899999999999996</v>
      </c>
      <c r="L9" s="6">
        <f t="shared" si="3"/>
        <v>1.93</v>
      </c>
      <c r="M9" s="6">
        <f t="shared" si="0"/>
        <v>0.7</v>
      </c>
      <c r="N9" s="6">
        <f t="shared" si="1"/>
        <v>0.42100000000000004</v>
      </c>
      <c r="O9" s="6">
        <f t="shared" si="2"/>
        <v>0.60142857142857153</v>
      </c>
      <c r="P9" s="6">
        <f t="shared" si="4"/>
        <v>3.2090261282660326</v>
      </c>
    </row>
    <row r="10" spans="10:16" ht="15">
      <c r="J10" s="6">
        <v>0.4</v>
      </c>
      <c r="K10" s="8">
        <v>0.65700000000000003</v>
      </c>
      <c r="L10" s="6">
        <f t="shared" si="3"/>
        <v>1.6425000000000001</v>
      </c>
      <c r="M10" s="6">
        <f t="shared" si="0"/>
        <v>0.6</v>
      </c>
      <c r="N10" s="6">
        <f t="shared" si="1"/>
        <v>0.34299999999999997</v>
      </c>
      <c r="O10" s="6">
        <f t="shared" si="2"/>
        <v>0.57166666666666666</v>
      </c>
      <c r="P10" s="6">
        <f t="shared" si="4"/>
        <v>2.8731778425655978</v>
      </c>
    </row>
    <row r="11" spans="10:16" ht="15">
      <c r="J11" s="6">
        <v>0.5</v>
      </c>
      <c r="K11" s="8">
        <v>0.73</v>
      </c>
      <c r="L11" s="6">
        <f t="shared" si="3"/>
        <v>1.46</v>
      </c>
      <c r="M11" s="6">
        <f t="shared" si="0"/>
        <v>0.5</v>
      </c>
      <c r="N11" s="6">
        <f t="shared" si="1"/>
        <v>0.27</v>
      </c>
      <c r="O11" s="6">
        <f t="shared" si="2"/>
        <v>0.54</v>
      </c>
      <c r="P11" s="6">
        <f t="shared" si="4"/>
        <v>2.7037037037037033</v>
      </c>
    </row>
    <row r="12" spans="10:16" ht="15">
      <c r="J12" s="6">
        <v>0.6</v>
      </c>
      <c r="K12" s="8">
        <v>0.8</v>
      </c>
      <c r="L12" s="6">
        <f t="shared" si="3"/>
        <v>1.3333333333333335</v>
      </c>
      <c r="M12" s="6">
        <f t="shared" si="0"/>
        <v>0.4</v>
      </c>
      <c r="N12" s="6">
        <f t="shared" si="1"/>
        <v>0.19999999999999996</v>
      </c>
      <c r="O12" s="6">
        <f t="shared" si="2"/>
        <v>0.49999999999999989</v>
      </c>
      <c r="P12" s="6">
        <f t="shared" si="4"/>
        <v>2.6666666666666674</v>
      </c>
    </row>
    <row r="13" spans="10:16" ht="15">
      <c r="J13" s="6">
        <v>0.7</v>
      </c>
      <c r="K13" s="8">
        <v>0.86</v>
      </c>
      <c r="L13" s="6">
        <f t="shared" si="3"/>
        <v>1.2285714285714286</v>
      </c>
      <c r="M13" s="6">
        <f t="shared" si="0"/>
        <v>0.30000000000000004</v>
      </c>
      <c r="N13" s="6">
        <f t="shared" si="1"/>
        <v>0.14000000000000001</v>
      </c>
      <c r="O13" s="6">
        <f t="shared" si="2"/>
        <v>0.46666666666666662</v>
      </c>
      <c r="P13" s="6">
        <f t="shared" si="4"/>
        <v>2.6326530612244903</v>
      </c>
    </row>
    <row r="14" spans="10:16" ht="15">
      <c r="J14" s="6">
        <v>0.8</v>
      </c>
      <c r="K14" s="8">
        <v>0.91</v>
      </c>
      <c r="L14" s="6">
        <f t="shared" si="3"/>
        <v>1.1375</v>
      </c>
      <c r="M14" s="6">
        <f t="shared" si="0"/>
        <v>0.19999999999999996</v>
      </c>
      <c r="N14" s="6">
        <f t="shared" si="1"/>
        <v>8.9999999999999969E-2</v>
      </c>
      <c r="O14" s="6">
        <f t="shared" si="2"/>
        <v>0.44999999999999996</v>
      </c>
      <c r="P14" s="6">
        <f t="shared" si="4"/>
        <v>2.5277777777777781</v>
      </c>
    </row>
    <row r="15" spans="10:16" ht="15">
      <c r="J15" s="6">
        <v>0.9</v>
      </c>
      <c r="K15" s="8">
        <v>0.96</v>
      </c>
      <c r="L15" s="6">
        <f t="shared" si="3"/>
        <v>1.0666666666666667</v>
      </c>
      <c r="M15" s="6">
        <f t="shared" si="0"/>
        <v>9.9999999999999978E-2</v>
      </c>
      <c r="N15" s="6">
        <f t="shared" si="1"/>
        <v>4.0000000000000036E-2</v>
      </c>
      <c r="O15" s="6">
        <f t="shared" si="2"/>
        <v>0.40000000000000047</v>
      </c>
      <c r="P15" s="6">
        <f t="shared" si="4"/>
        <v>2.6666666666666634</v>
      </c>
    </row>
    <row r="16" spans="10:16" ht="15">
      <c r="J16" s="6">
        <v>1</v>
      </c>
      <c r="K16" s="8">
        <v>1</v>
      </c>
      <c r="L16" s="6">
        <f t="shared" si="3"/>
        <v>1</v>
      </c>
      <c r="M16" s="6">
        <f t="shared" si="0"/>
        <v>0</v>
      </c>
      <c r="N16" s="6">
        <f t="shared" si="1"/>
        <v>0</v>
      </c>
      <c r="O16" s="6"/>
      <c r="P16" s="6"/>
    </row>
    <row r="19" spans="1:15" ht="15">
      <c r="N19" t="s">
        <v>7</v>
      </c>
      <c r="O19" s="3">
        <f>AVERAGE(P7:P15)</f>
        <v>2.9614262000912128</v>
      </c>
    </row>
    <row r="24" spans="1:15" ht="15"/>
    <row r="30" spans="1:15" ht="15"/>
    <row r="31" spans="1:15" ht="15"/>
    <row r="32" spans="1:15" ht="15">
      <c r="A32" s="2"/>
      <c r="B32" s="14" t="s">
        <v>8</v>
      </c>
      <c r="C32" s="14"/>
      <c r="D32" s="2"/>
      <c r="E32" s="2"/>
      <c r="F32" s="2"/>
    </row>
    <row r="33" spans="1:6" ht="15">
      <c r="B33" s="4" t="s">
        <v>9</v>
      </c>
      <c r="C33" s="4">
        <v>1000</v>
      </c>
    </row>
    <row r="34" spans="1:6" ht="15">
      <c r="A34" s="1"/>
      <c r="B34" s="4" t="s">
        <v>10</v>
      </c>
      <c r="C34" s="4">
        <v>0.5</v>
      </c>
      <c r="D34" s="1"/>
      <c r="E34" s="1"/>
      <c r="F34" s="1"/>
    </row>
    <row r="35" spans="1:6" ht="15">
      <c r="A35" s="1"/>
      <c r="B35" s="4" t="s">
        <v>11</v>
      </c>
      <c r="C35" s="4">
        <v>0</v>
      </c>
      <c r="D35" s="1"/>
      <c r="E35" s="1"/>
      <c r="F35" s="1"/>
    </row>
    <row r="36" spans="1:6" ht="15">
      <c r="A36" s="1"/>
      <c r="B36" s="4" t="s">
        <v>12</v>
      </c>
      <c r="C36" s="4">
        <f>1-C35</f>
        <v>1</v>
      </c>
      <c r="D36" s="1"/>
      <c r="E36" s="1"/>
      <c r="F36" s="1"/>
    </row>
    <row r="37" spans="1:6" ht="15">
      <c r="A37" s="1"/>
      <c r="B37" s="4" t="s">
        <v>13</v>
      </c>
      <c r="C37" s="4">
        <v>365</v>
      </c>
      <c r="D37" s="1"/>
      <c r="E37" s="1"/>
      <c r="F37" s="1"/>
    </row>
    <row r="38" spans="1:6" ht="15.75">
      <c r="A38" s="15"/>
      <c r="B38" s="15"/>
      <c r="C38" s="15"/>
      <c r="D38" s="15"/>
      <c r="E38" s="1"/>
    </row>
    <row r="39" spans="1:6" ht="15.75">
      <c r="A39" s="15" t="s">
        <v>14</v>
      </c>
      <c r="B39" s="15"/>
      <c r="C39" s="15"/>
      <c r="D39" s="15"/>
      <c r="E39" s="15"/>
      <c r="F39" s="1"/>
    </row>
    <row r="40" spans="1:6" ht="15">
      <c r="A40" s="1"/>
      <c r="D40" s="17"/>
      <c r="E40" s="17"/>
      <c r="F40" s="1"/>
    </row>
    <row r="41" spans="1:6" ht="15">
      <c r="A41" s="13"/>
      <c r="B41" s="1" t="s">
        <v>15</v>
      </c>
      <c r="C41" s="5">
        <f>10/(E48/100)</f>
        <v>21.109282183634384</v>
      </c>
      <c r="D41" s="1"/>
      <c r="E41" s="1"/>
    </row>
    <row r="42" spans="1:6" ht="15">
      <c r="A42" s="13"/>
      <c r="B42" s="12"/>
      <c r="C42" s="12"/>
      <c r="D42" s="1"/>
      <c r="E42" s="1"/>
      <c r="F42" s="1"/>
    </row>
    <row r="43" spans="1:6" ht="15">
      <c r="A43" s="13"/>
      <c r="B43" s="12"/>
      <c r="C43" s="12"/>
      <c r="D43" s="1"/>
      <c r="E43" s="1"/>
      <c r="F43" s="1"/>
    </row>
    <row r="44" spans="1:6" ht="18.75">
      <c r="A44" s="16" t="s">
        <v>16</v>
      </c>
      <c r="B44" s="16"/>
      <c r="C44" s="16"/>
      <c r="D44" s="16"/>
      <c r="E44" s="16"/>
      <c r="F44" s="1"/>
    </row>
    <row r="45" spans="1:6" ht="15"/>
    <row r="46" spans="1:6" ht="15">
      <c r="A46" s="1"/>
      <c r="B46" s="1"/>
      <c r="C46" s="1" t="s">
        <v>17</v>
      </c>
      <c r="D46" s="1"/>
      <c r="E46" s="1"/>
      <c r="F46" s="1"/>
    </row>
    <row r="47" spans="1:6" ht="15">
      <c r="B47" s="1"/>
      <c r="C47" s="1"/>
      <c r="D47" s="1"/>
      <c r="E47" s="1"/>
      <c r="F47" s="1"/>
    </row>
    <row r="48" spans="1:6" ht="15">
      <c r="A48" s="7" t="s">
        <v>18</v>
      </c>
      <c r="B48" s="11">
        <v>7.2246999999999997E-3</v>
      </c>
      <c r="C48" s="1"/>
      <c r="D48" s="9" t="s">
        <v>19</v>
      </c>
      <c r="E48" s="10">
        <f>49.2*('Determinação Alfa'!O19*B50)^(-0.245)</f>
        <v>47.372525095868987</v>
      </c>
      <c r="F48" s="1"/>
    </row>
    <row r="49" spans="1:6" ht="15">
      <c r="A49" s="7" t="s">
        <v>20</v>
      </c>
      <c r="B49" s="7">
        <v>0.65200000000000002</v>
      </c>
      <c r="C49" s="1"/>
      <c r="F49" s="1"/>
    </row>
    <row r="50" spans="1:6" ht="15">
      <c r="A50" s="7" t="s">
        <v>21</v>
      </c>
      <c r="B50" s="11">
        <f>(0.4*B48)+(0.6*B49)</f>
        <v>0.39408988</v>
      </c>
      <c r="C50" s="1"/>
      <c r="D50" s="1"/>
      <c r="E50" s="1"/>
      <c r="F50" s="1"/>
    </row>
    <row r="51" spans="1:6" ht="15">
      <c r="A51" s="1"/>
      <c r="B51" s="1"/>
      <c r="C51" s="1"/>
      <c r="D51" s="1"/>
      <c r="E51" s="1"/>
      <c r="F51" s="1"/>
    </row>
    <row r="52" spans="1:6" ht="15">
      <c r="A52" s="13"/>
      <c r="B52" s="12"/>
      <c r="C52" s="12"/>
      <c r="E52" s="1"/>
      <c r="F52" s="1"/>
    </row>
    <row r="53" spans="1:6" ht="15">
      <c r="A53" s="13"/>
      <c r="B53" s="12"/>
      <c r="C53" s="12"/>
      <c r="D53" s="1"/>
      <c r="E53" s="1"/>
      <c r="F53" s="1"/>
    </row>
    <row r="54" spans="1:6" ht="15"/>
  </sheetData>
  <mergeCells count="5">
    <mergeCell ref="B32:C32"/>
    <mergeCell ref="A39:E39"/>
    <mergeCell ref="A44:E44"/>
    <mergeCell ref="A38:D38"/>
    <mergeCell ref="D40:E4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 Rubil</dc:creator>
  <cp:keywords/>
  <dc:description/>
  <cp:lastModifiedBy/>
  <cp:revision/>
  <dcterms:created xsi:type="dcterms:W3CDTF">2023-10-01T20:44:37Z</dcterms:created>
  <dcterms:modified xsi:type="dcterms:W3CDTF">2024-10-10T02:12:28Z</dcterms:modified>
  <cp:category/>
  <cp:contentStatus/>
</cp:coreProperties>
</file>