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estamo\Documents\Integrador\NetflixMovies\NetflixMovies\Doscumentation\Experiment\"/>
    </mc:Choice>
  </mc:AlternateContent>
  <bookViews>
    <workbookView xWindow="-105" yWindow="-105" windowWidth="23250" windowHeight="12570" firstSheet="3" activeTab="4"/>
  </bookViews>
  <sheets>
    <sheet name="General" sheetId="1" r:id="rId1"/>
    <sheet name="Niveles" sheetId="2" r:id="rId2"/>
    <sheet name="Tratamientos" sheetId="3" r:id="rId3"/>
    <sheet name="Ejecución" sheetId="4" r:id="rId4"/>
    <sheet name="ANOVA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F22" i="5"/>
  <c r="E22" i="5"/>
  <c r="E23" i="5"/>
  <c r="D23" i="5"/>
  <c r="D22" i="5"/>
  <c r="D21" i="5"/>
  <c r="C23" i="5"/>
  <c r="C22" i="5"/>
  <c r="C21" i="5"/>
  <c r="I28" i="4"/>
  <c r="I27" i="4"/>
  <c r="I26" i="4"/>
  <c r="I25" i="4"/>
  <c r="I24" i="4"/>
  <c r="J14" i="4"/>
  <c r="J15" i="4"/>
  <c r="J16" i="4"/>
  <c r="J17" i="4"/>
  <c r="J18" i="4"/>
  <c r="J19" i="4"/>
  <c r="J20" i="4"/>
  <c r="J21" i="4"/>
  <c r="J13" i="4"/>
  <c r="J5" i="4"/>
  <c r="J6" i="4"/>
  <c r="J7" i="4"/>
  <c r="J8" i="4"/>
  <c r="J9" i="4"/>
  <c r="J10" i="4"/>
  <c r="J11" i="4"/>
  <c r="J12" i="4"/>
  <c r="I23" i="4"/>
  <c r="I22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4" i="4"/>
  <c r="D10" i="5"/>
  <c r="D35" i="4"/>
  <c r="D34" i="4"/>
  <c r="E30" i="4" l="1"/>
  <c r="E31" i="4"/>
  <c r="E29" i="4"/>
  <c r="E27" i="4"/>
  <c r="E28" i="4"/>
  <c r="E26" i="4"/>
  <c r="C16" i="1" l="1"/>
</calcChain>
</file>

<file path=xl/sharedStrings.xml><?xml version="1.0" encoding="utf-8"?>
<sst xmlns="http://schemas.openxmlformats.org/spreadsheetml/2006/main" count="125" uniqueCount="55">
  <si>
    <t>Fenómeno, sistema o proceso:</t>
  </si>
  <si>
    <t>Objetivo del experimento:</t>
  </si>
  <si>
    <t>Unidad experimental:</t>
  </si>
  <si>
    <t>Variable(s) de respuesta:</t>
  </si>
  <si>
    <t>Factores controlables:</t>
  </si>
  <si>
    <t>RAM del computador donde se ejecuta el algoritmo, cantidad de aplicaciones en ejecución,</t>
  </si>
  <si>
    <t>procesador, nivel de fragmentación del disco duro, lenguaje de programación, sistema operativo.</t>
  </si>
  <si>
    <t>Factores NO controlables:</t>
  </si>
  <si>
    <t>Factores de estudio:</t>
  </si>
  <si>
    <t>Niveles:</t>
  </si>
  <si>
    <t>Tratamiento:</t>
  </si>
  <si>
    <t>Número de repeticiones:</t>
  </si>
  <si>
    <t>Experimento  que permite comparar los resultados obtenidos por los dos módulos de clasificación.</t>
  </si>
  <si>
    <t>Identificar qué módulo de clasificación es más efectivo.</t>
  </si>
  <si>
    <t>Precisión del módulo</t>
  </si>
  <si>
    <t>Módulo de clasificación, variable de entrenamiento</t>
  </si>
  <si>
    <t>Tipo de compilador, implementación interna del módulo de clasificación externo al propio.</t>
  </si>
  <si>
    <t>Módulo de clasificación, RAM del computador donde se ejecuta el algoritmo</t>
  </si>
  <si>
    <t>Módulo de clasificación( 2 niveles), Ram (3 niveles)</t>
  </si>
  <si>
    <t>2*3*3=18</t>
  </si>
  <si>
    <t>Módulo de clasificación</t>
  </si>
  <si>
    <t>Librería ML</t>
  </si>
  <si>
    <t>Implementación propia</t>
  </si>
  <si>
    <t>Ram del computador donde se ejecuta</t>
  </si>
  <si>
    <t>8GB</t>
  </si>
  <si>
    <t>12GB</t>
  </si>
  <si>
    <t>16GB</t>
  </si>
  <si>
    <t>Módulo clasificación</t>
  </si>
  <si>
    <t>Ram donde se ejecuta</t>
  </si>
  <si>
    <t>Librería</t>
  </si>
  <si>
    <t>Ram</t>
  </si>
  <si>
    <t>Porcentaje promedio</t>
  </si>
  <si>
    <t>H0</t>
  </si>
  <si>
    <t>H1</t>
  </si>
  <si>
    <t>M1</t>
  </si>
  <si>
    <t>M2</t>
  </si>
  <si>
    <t>M1=M2</t>
  </si>
  <si>
    <t>Media Total</t>
  </si>
  <si>
    <t>Suma de cuadrados total</t>
  </si>
  <si>
    <t>Suma de cuadrados tratamiento</t>
  </si>
  <si>
    <t>Suma de cuadrados residual</t>
  </si>
  <si>
    <t>Grados de libertad SCT</t>
  </si>
  <si>
    <t>Grados de libertad SCF</t>
  </si>
  <si>
    <t>Grados de libertad SCR</t>
  </si>
  <si>
    <t xml:space="preserve">CM Total </t>
  </si>
  <si>
    <t>Total</t>
  </si>
  <si>
    <t>Tratamiento</t>
  </si>
  <si>
    <t>Residual</t>
  </si>
  <si>
    <t>Origen variación</t>
  </si>
  <si>
    <t>Suma de cuadrados</t>
  </si>
  <si>
    <t>Grados de libertad</t>
  </si>
  <si>
    <t>Cuadrado medio</t>
  </si>
  <si>
    <t>F ratio</t>
  </si>
  <si>
    <t>Rechazamos la hipótesis nula, lo que quiere decir que hay diferencias significativas entre las dos implementaciones</t>
  </si>
  <si>
    <t>M1 ≠ 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</si>
</sst>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Roboto"/>
    </font>
    <font>
      <b/>
      <sz val="10"/>
      <color theme="1"/>
      <name val="Arial"/>
      <family val="2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1" fontId="7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3" fillId="2" borderId="0" xfId="0" applyFont="1" applyFill="1" applyAlignme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/>
    <xf numFmtId="10" fontId="0" fillId="0" borderId="1" xfId="0" applyNumberFormat="1" applyBorder="1"/>
    <xf numFmtId="9" fontId="0" fillId="0" borderId="1" xfId="0" applyNumberFormat="1" applyBorder="1"/>
    <xf numFmtId="0" fontId="0" fillId="0" borderId="1" xfId="0" applyBorder="1"/>
    <xf numFmtId="0" fontId="0" fillId="0" borderId="2" xfId="0" applyBorder="1"/>
    <xf numFmtId="10" fontId="0" fillId="0" borderId="3" xfId="1" applyNumberFormat="1" applyFont="1" applyBorder="1"/>
    <xf numFmtId="0" fontId="0" fillId="0" borderId="4" xfId="0" applyBorder="1"/>
    <xf numFmtId="0" fontId="0" fillId="0" borderId="5" xfId="0" applyBorder="1"/>
    <xf numFmtId="10" fontId="0" fillId="0" borderId="6" xfId="1" applyNumberFormat="1" applyFont="1" applyBorder="1"/>
    <xf numFmtId="0" fontId="0" fillId="0" borderId="7" xfId="0" applyBorder="1"/>
    <xf numFmtId="0" fontId="0" fillId="0" borderId="8" xfId="0" applyBorder="1"/>
    <xf numFmtId="10" fontId="0" fillId="0" borderId="9" xfId="1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1" applyNumberFormat="1" applyFont="1"/>
    <xf numFmtId="10" fontId="0" fillId="0" borderId="1" xfId="1" applyNumberFormat="1" applyFont="1" applyBorder="1"/>
    <xf numFmtId="10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5" xfId="0" applyBorder="1"/>
    <xf numFmtId="10" fontId="0" fillId="0" borderId="16" xfId="1" applyNumberFormat="1" applyFont="1" applyBorder="1"/>
    <xf numFmtId="0" fontId="0" fillId="0" borderId="17" xfId="0" applyBorder="1"/>
    <xf numFmtId="0" fontId="0" fillId="0" borderId="0" xfId="2" applyNumberFormat="1" applyFont="1"/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8"/>
  <sheetViews>
    <sheetView workbookViewId="0">
      <selection activeCell="C16" sqref="C16"/>
    </sheetView>
  </sheetViews>
  <sheetFormatPr baseColWidth="10" defaultRowHeight="15"/>
  <cols>
    <col min="2" max="2" width="29.5703125" customWidth="1"/>
    <col min="7" max="7" width="39.85546875" customWidth="1"/>
    <col min="8" max="8" width="25.42578125" customWidth="1"/>
  </cols>
  <sheetData>
    <row r="5" spans="2:8" ht="21" customHeight="1">
      <c r="B5" s="1" t="s">
        <v>0</v>
      </c>
      <c r="C5" s="4" t="s">
        <v>12</v>
      </c>
      <c r="D5" s="5"/>
      <c r="E5" s="5"/>
    </row>
    <row r="6" spans="2:8">
      <c r="B6" s="2" t="s">
        <v>1</v>
      </c>
      <c r="C6" s="4" t="s">
        <v>13</v>
      </c>
      <c r="D6" s="5"/>
    </row>
    <row r="7" spans="2:8">
      <c r="B7" s="2" t="s">
        <v>2</v>
      </c>
      <c r="C7" s="27" t="s">
        <v>14</v>
      </c>
      <c r="D7" s="28"/>
    </row>
    <row r="8" spans="2:8">
      <c r="B8" s="2" t="s">
        <v>3</v>
      </c>
      <c r="C8" s="27"/>
      <c r="D8" s="28"/>
      <c r="E8" s="28"/>
      <c r="F8" s="28"/>
    </row>
    <row r="9" spans="2:8">
      <c r="B9" s="26" t="s">
        <v>4</v>
      </c>
      <c r="C9" s="6" t="s">
        <v>15</v>
      </c>
      <c r="D9" s="5"/>
      <c r="E9" s="5"/>
      <c r="F9" s="5"/>
      <c r="G9" s="5"/>
    </row>
    <row r="10" spans="2:8">
      <c r="B10" s="26"/>
      <c r="C10" s="7" t="s">
        <v>5</v>
      </c>
      <c r="D10" s="5"/>
      <c r="E10" s="5"/>
      <c r="F10" s="5"/>
      <c r="G10" s="5"/>
    </row>
    <row r="11" spans="2:8">
      <c r="B11" s="26"/>
      <c r="C11" s="7" t="s">
        <v>6</v>
      </c>
      <c r="D11" s="5"/>
      <c r="E11" s="5"/>
      <c r="F11" s="5"/>
      <c r="G11" s="5"/>
    </row>
    <row r="12" spans="2:8">
      <c r="B12" s="2" t="s">
        <v>7</v>
      </c>
      <c r="C12" s="2" t="s">
        <v>16</v>
      </c>
    </row>
    <row r="13" spans="2:8">
      <c r="B13" s="2" t="s">
        <v>8</v>
      </c>
      <c r="C13" s="6" t="s">
        <v>17</v>
      </c>
      <c r="D13" s="5"/>
      <c r="E13" s="5"/>
      <c r="F13" s="5"/>
      <c r="G13" s="5"/>
      <c r="H13" s="5"/>
    </row>
    <row r="14" spans="2:8">
      <c r="B14" s="2" t="s">
        <v>9</v>
      </c>
      <c r="C14" s="4" t="s">
        <v>18</v>
      </c>
      <c r="D14" s="5"/>
      <c r="E14" s="5"/>
      <c r="F14" s="5"/>
    </row>
    <row r="15" spans="2:8">
      <c r="B15" s="2" t="s">
        <v>10</v>
      </c>
      <c r="C15" s="9" t="s">
        <v>19</v>
      </c>
    </row>
    <row r="16" spans="2:8">
      <c r="B16" s="2" t="s">
        <v>11</v>
      </c>
      <c r="C16" s="3">
        <f>3</f>
        <v>3</v>
      </c>
    </row>
    <row r="18" spans="7:7">
      <c r="G18" s="8"/>
    </row>
  </sheetData>
  <mergeCells count="3">
    <mergeCell ref="B9:B11"/>
    <mergeCell ref="C7:D7"/>
    <mergeCell ref="C8:F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9"/>
  <sheetViews>
    <sheetView workbookViewId="0">
      <selection activeCell="H9" sqref="H9"/>
    </sheetView>
  </sheetViews>
  <sheetFormatPr baseColWidth="10" defaultRowHeight="15"/>
  <sheetData>
    <row r="6" spans="2:7">
      <c r="B6" s="30" t="s">
        <v>20</v>
      </c>
      <c r="C6" s="30"/>
      <c r="E6" s="29" t="s">
        <v>23</v>
      </c>
      <c r="F6" s="29"/>
      <c r="G6" s="29"/>
    </row>
    <row r="7" spans="2:7">
      <c r="B7" s="30" t="s">
        <v>21</v>
      </c>
      <c r="C7" s="30"/>
      <c r="E7" s="29" t="s">
        <v>24</v>
      </c>
      <c r="F7" s="29"/>
      <c r="G7" s="29"/>
    </row>
    <row r="8" spans="2:7">
      <c r="B8" s="30" t="s">
        <v>22</v>
      </c>
      <c r="C8" s="30"/>
      <c r="E8" s="29" t="s">
        <v>25</v>
      </c>
      <c r="F8" s="29"/>
      <c r="G8" s="29"/>
    </row>
    <row r="9" spans="2:7">
      <c r="E9" s="29" t="s">
        <v>26</v>
      </c>
      <c r="F9" s="29"/>
      <c r="G9" s="29"/>
    </row>
  </sheetData>
  <mergeCells count="7">
    <mergeCell ref="E9:G9"/>
    <mergeCell ref="B6:C6"/>
    <mergeCell ref="B7:C7"/>
    <mergeCell ref="B8:C8"/>
    <mergeCell ref="E6:G6"/>
    <mergeCell ref="E7:G7"/>
    <mergeCell ref="E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2"/>
  <sheetViews>
    <sheetView workbookViewId="0">
      <selection activeCell="C7" sqref="C7:F12"/>
    </sheetView>
  </sheetViews>
  <sheetFormatPr baseColWidth="10" defaultRowHeight="15"/>
  <sheetData>
    <row r="6" spans="3:8">
      <c r="C6" s="30" t="s">
        <v>27</v>
      </c>
      <c r="D6" s="30"/>
      <c r="E6" s="30" t="s">
        <v>28</v>
      </c>
      <c r="F6" s="30"/>
    </row>
    <row r="7" spans="3:8">
      <c r="C7" s="30" t="s">
        <v>21</v>
      </c>
      <c r="D7" s="30"/>
      <c r="E7" s="30" t="s">
        <v>24</v>
      </c>
      <c r="F7" s="30"/>
      <c r="H7" s="10"/>
    </row>
    <row r="8" spans="3:8">
      <c r="C8" s="30" t="s">
        <v>21</v>
      </c>
      <c r="D8" s="30"/>
      <c r="E8" s="30" t="s">
        <v>25</v>
      </c>
      <c r="F8" s="30"/>
    </row>
    <row r="9" spans="3:8">
      <c r="C9" s="30" t="s">
        <v>21</v>
      </c>
      <c r="D9" s="30"/>
      <c r="E9" s="30" t="s">
        <v>26</v>
      </c>
      <c r="F9" s="30"/>
    </row>
    <row r="10" spans="3:8">
      <c r="C10" s="30" t="s">
        <v>22</v>
      </c>
      <c r="D10" s="30"/>
      <c r="E10" s="30" t="s">
        <v>24</v>
      </c>
      <c r="F10" s="30"/>
    </row>
    <row r="11" spans="3:8">
      <c r="C11" s="30" t="s">
        <v>22</v>
      </c>
      <c r="D11" s="30"/>
      <c r="E11" s="30" t="s">
        <v>25</v>
      </c>
      <c r="F11" s="30"/>
    </row>
    <row r="12" spans="3:8">
      <c r="C12" s="30" t="s">
        <v>22</v>
      </c>
      <c r="D12" s="30"/>
      <c r="E12" s="30" t="s">
        <v>26</v>
      </c>
      <c r="F12" s="30"/>
    </row>
  </sheetData>
  <mergeCells count="14">
    <mergeCell ref="E9:F9"/>
    <mergeCell ref="E10:F10"/>
    <mergeCell ref="E11:F11"/>
    <mergeCell ref="E12:F12"/>
    <mergeCell ref="C9:D9"/>
    <mergeCell ref="C10:D10"/>
    <mergeCell ref="C11:D11"/>
    <mergeCell ref="C12:D12"/>
    <mergeCell ref="C6:D6"/>
    <mergeCell ref="E6:F6"/>
    <mergeCell ref="C7:D7"/>
    <mergeCell ref="E7:F7"/>
    <mergeCell ref="E8:F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5"/>
  <sheetViews>
    <sheetView topLeftCell="G14" workbookViewId="0">
      <selection activeCell="J4" sqref="J4"/>
    </sheetView>
  </sheetViews>
  <sheetFormatPr baseColWidth="10" defaultRowHeight="15"/>
  <cols>
    <col min="3" max="3" width="22" bestFit="1" customWidth="1"/>
    <col min="5" max="5" width="19.85546875" bestFit="1" customWidth="1"/>
    <col min="8" max="8" width="29.42578125" bestFit="1" customWidth="1"/>
    <col min="9" max="9" width="11.85546875" bestFit="1" customWidth="1"/>
  </cols>
  <sheetData>
    <row r="4" spans="2:10">
      <c r="B4" s="30" t="s">
        <v>21</v>
      </c>
      <c r="C4" s="30"/>
      <c r="D4" s="30" t="s">
        <v>24</v>
      </c>
      <c r="E4" s="30"/>
      <c r="F4" s="12">
        <v>0.40200000000000002</v>
      </c>
      <c r="I4" s="33">
        <f>(F4-ANOVA!D$10)^2</f>
        <v>1.0443704475308648E-2</v>
      </c>
      <c r="J4" s="31">
        <f>(F4-D$34)^2</f>
        <v>3.5679012345678841E-6</v>
      </c>
    </row>
    <row r="5" spans="2:10">
      <c r="B5" s="30" t="s">
        <v>21</v>
      </c>
      <c r="C5" s="30"/>
      <c r="D5" s="30" t="s">
        <v>25</v>
      </c>
      <c r="E5" s="30"/>
      <c r="F5" s="12">
        <v>0.36799999999999999</v>
      </c>
      <c r="I5" s="33">
        <f>(F5-ANOVA!D$10)^2</f>
        <v>1.8548926697530881E-2</v>
      </c>
      <c r="J5" s="31">
        <f t="shared" ref="J5:J21" si="0">(F5-D$34)^2</f>
        <v>1.2880123456790141E-3</v>
      </c>
    </row>
    <row r="6" spans="2:10">
      <c r="B6" s="30" t="s">
        <v>21</v>
      </c>
      <c r="C6" s="30"/>
      <c r="D6" s="30" t="s">
        <v>26</v>
      </c>
      <c r="E6" s="30"/>
      <c r="F6" s="12">
        <v>0.43099999999999999</v>
      </c>
      <c r="I6" s="33">
        <f>(F6-ANOVA!D$10)^2</f>
        <v>5.3574266975308735E-3</v>
      </c>
      <c r="J6" s="31">
        <f t="shared" si="0"/>
        <v>7.3501234567901097E-4</v>
      </c>
    </row>
    <row r="7" spans="2:10">
      <c r="B7" s="30" t="s">
        <v>21</v>
      </c>
      <c r="C7" s="30"/>
      <c r="D7" s="30" t="s">
        <v>24</v>
      </c>
      <c r="E7" s="30"/>
      <c r="F7" s="12">
        <v>0.41499999999999998</v>
      </c>
      <c r="I7" s="33">
        <f>(F7-ANOVA!D$10)^2</f>
        <v>7.9556489197530993E-3</v>
      </c>
      <c r="J7" s="31">
        <f t="shared" si="0"/>
        <v>1.2345679012345593E-4</v>
      </c>
    </row>
    <row r="8" spans="2:10">
      <c r="B8" s="30" t="s">
        <v>21</v>
      </c>
      <c r="C8" s="30"/>
      <c r="D8" s="30" t="s">
        <v>25</v>
      </c>
      <c r="E8" s="30"/>
      <c r="F8" s="13">
        <v>0.39</v>
      </c>
      <c r="I8" s="33">
        <f>(F8-ANOVA!D$10)^2</f>
        <v>1.3040371141975319E-2</v>
      </c>
      <c r="J8" s="31">
        <f t="shared" si="0"/>
        <v>1.9290123456790141E-4</v>
      </c>
    </row>
    <row r="9" spans="2:10">
      <c r="B9" s="30" t="s">
        <v>21</v>
      </c>
      <c r="C9" s="30"/>
      <c r="D9" s="30" t="s">
        <v>26</v>
      </c>
      <c r="E9" s="30"/>
      <c r="F9" s="12">
        <v>0.40350000000000003</v>
      </c>
      <c r="I9" s="33">
        <f>(F9-ANOVA!D$10)^2</f>
        <v>1.0139371141975315E-2</v>
      </c>
      <c r="J9" s="31">
        <f t="shared" si="0"/>
        <v>1.5123456790123004E-7</v>
      </c>
    </row>
    <row r="10" spans="2:10">
      <c r="B10" s="30" t="s">
        <v>21</v>
      </c>
      <c r="C10" s="30"/>
      <c r="D10" s="30" t="s">
        <v>24</v>
      </c>
      <c r="E10" s="30"/>
      <c r="F10" s="12">
        <v>0.38700000000000001</v>
      </c>
      <c r="I10" s="33">
        <f>(F10-ANOVA!D$10)^2</f>
        <v>1.3734537808641986E-2</v>
      </c>
      <c r="J10" s="31">
        <f t="shared" si="0"/>
        <v>2.8523456790123487E-4</v>
      </c>
    </row>
    <row r="11" spans="2:10">
      <c r="B11" s="30" t="s">
        <v>21</v>
      </c>
      <c r="C11" s="30"/>
      <c r="D11" s="30" t="s">
        <v>25</v>
      </c>
      <c r="E11" s="30"/>
      <c r="F11" s="12">
        <v>0.41249999999999998</v>
      </c>
      <c r="I11" s="33">
        <f>(F11-ANOVA!D$10)^2</f>
        <v>8.4078711419753229E-3</v>
      </c>
      <c r="J11" s="31">
        <f t="shared" si="0"/>
        <v>7.4151234567900519E-5</v>
      </c>
    </row>
    <row r="12" spans="2:10">
      <c r="B12" s="30" t="s">
        <v>21</v>
      </c>
      <c r="C12" s="30"/>
      <c r="D12" s="30" t="s">
        <v>26</v>
      </c>
      <c r="E12" s="30"/>
      <c r="F12" s="12">
        <v>0.42599999999999999</v>
      </c>
      <c r="I12" s="33">
        <f>(F12-ANOVA!D$10)^2</f>
        <v>6.114371141975319E-3</v>
      </c>
      <c r="J12" s="31">
        <f t="shared" si="0"/>
        <v>4.8890123456789996E-4</v>
      </c>
    </row>
    <row r="13" spans="2:10">
      <c r="B13" s="30" t="s">
        <v>22</v>
      </c>
      <c r="C13" s="30"/>
      <c r="D13" s="30" t="s">
        <v>24</v>
      </c>
      <c r="E13" s="30"/>
      <c r="F13" s="13">
        <v>0.62</v>
      </c>
      <c r="I13" s="33">
        <f>(F13-ANOVA!D$10)^2</f>
        <v>1.3410926697530851E-2</v>
      </c>
      <c r="J13" s="31">
        <f>(F13-D$35)^2</f>
        <v>2.4024999999999871E-4</v>
      </c>
    </row>
    <row r="14" spans="2:10">
      <c r="B14" s="30" t="s">
        <v>22</v>
      </c>
      <c r="C14" s="30"/>
      <c r="D14" s="30" t="s">
        <v>25</v>
      </c>
      <c r="E14" s="30"/>
      <c r="F14" s="12">
        <v>0.61499999999999999</v>
      </c>
      <c r="I14" s="33">
        <f>(F14-ANOVA!D$10)^2</f>
        <v>1.2277871141975294E-2</v>
      </c>
      <c r="J14" s="31">
        <f t="shared" ref="J14:J21" si="1">(F14-D$35)^2</f>
        <v>1.1024999999999903E-4</v>
      </c>
    </row>
    <row r="15" spans="2:10">
      <c r="B15" s="30" t="s">
        <v>22</v>
      </c>
      <c r="C15" s="30"/>
      <c r="D15" s="30" t="s">
        <v>26</v>
      </c>
      <c r="E15" s="30"/>
      <c r="F15" s="12">
        <v>0.58299999999999996</v>
      </c>
      <c r="I15" s="33">
        <f>(F15-ANOVA!D$10)^2</f>
        <v>6.2103155864197384E-3</v>
      </c>
      <c r="J15" s="31">
        <f t="shared" si="1"/>
        <v>4.6225000000000319E-4</v>
      </c>
    </row>
    <row r="16" spans="2:10">
      <c r="B16" s="30" t="s">
        <v>22</v>
      </c>
      <c r="C16" s="30"/>
      <c r="D16" s="30" t="s">
        <v>24</v>
      </c>
      <c r="E16" s="30"/>
      <c r="F16" s="12">
        <v>0.60250000000000004</v>
      </c>
      <c r="I16" s="33">
        <f>(F16-ANOVA!D$10)^2</f>
        <v>9.6639822530864162E-3</v>
      </c>
      <c r="J16" s="31">
        <f t="shared" si="1"/>
        <v>4.0000000000000074E-6</v>
      </c>
    </row>
    <row r="17" spans="2:10">
      <c r="B17" s="30" t="s">
        <v>22</v>
      </c>
      <c r="C17" s="30"/>
      <c r="D17" s="30" t="s">
        <v>25</v>
      </c>
      <c r="E17" s="30"/>
      <c r="F17" s="12">
        <v>0.59299999999999997</v>
      </c>
      <c r="I17" s="33">
        <f>(F17-ANOVA!D$10)^2</f>
        <v>7.8864266975308493E-3</v>
      </c>
      <c r="J17" s="31">
        <f t="shared" si="1"/>
        <v>1.3225000000000151E-4</v>
      </c>
    </row>
    <row r="18" spans="2:10">
      <c r="B18" s="30" t="s">
        <v>22</v>
      </c>
      <c r="C18" s="30"/>
      <c r="D18" s="30" t="s">
        <v>26</v>
      </c>
      <c r="E18" s="30"/>
      <c r="F18" s="12">
        <v>0.626</v>
      </c>
      <c r="I18" s="33">
        <f>(F18-ANOVA!D$10)^2</f>
        <v>1.4836593364197518E-2</v>
      </c>
      <c r="J18" s="31">
        <f t="shared" si="1"/>
        <v>4.6224999999999842E-4</v>
      </c>
    </row>
    <row r="19" spans="2:10">
      <c r="B19" s="30" t="s">
        <v>22</v>
      </c>
      <c r="C19" s="30"/>
      <c r="D19" s="30" t="s">
        <v>24</v>
      </c>
      <c r="E19" s="30"/>
      <c r="F19" s="12">
        <v>0.61450000000000005</v>
      </c>
      <c r="I19" s="33">
        <f>(F19-ANOVA!D$10)^2</f>
        <v>1.2167315586419751E-2</v>
      </c>
      <c r="J19" s="31">
        <f t="shared" si="1"/>
        <v>1.0000000000000018E-4</v>
      </c>
    </row>
    <row r="20" spans="2:10">
      <c r="B20" s="30" t="s">
        <v>22</v>
      </c>
      <c r="C20" s="30"/>
      <c r="D20" s="30" t="s">
        <v>25</v>
      </c>
      <c r="E20" s="30"/>
      <c r="F20" s="12">
        <v>0.58750000000000002</v>
      </c>
      <c r="I20" s="33">
        <f>(F20-ANOVA!D$10)^2</f>
        <v>6.9398155864197472E-3</v>
      </c>
      <c r="J20" s="31">
        <f t="shared" si="1"/>
        <v>2.8900000000000052E-4</v>
      </c>
    </row>
    <row r="21" spans="2:10">
      <c r="B21" s="30" t="s">
        <v>22</v>
      </c>
      <c r="C21" s="30"/>
      <c r="D21" s="30" t="s">
        <v>26</v>
      </c>
      <c r="E21" s="30"/>
      <c r="F21" s="12">
        <v>0.59899999999999998</v>
      </c>
      <c r="I21" s="33">
        <f>(F21-ANOVA!D$10)^2</f>
        <v>8.988093364197515E-3</v>
      </c>
      <c r="J21" s="31">
        <f t="shared" si="1"/>
        <v>3.0250000000000664E-5</v>
      </c>
    </row>
    <row r="22" spans="2:10">
      <c r="H22" s="11" t="s">
        <v>38</v>
      </c>
      <c r="I22" s="33">
        <f>SUM(I4:I21)</f>
        <v>0.18612356944444441</v>
      </c>
    </row>
    <row r="23" spans="2:10">
      <c r="H23" t="s">
        <v>39</v>
      </c>
      <c r="I23" s="31">
        <f>(10*((D34-ANOVA!D10)^2)+10*((D35-ANOVA!D10)^2))</f>
        <v>0.20122408950617288</v>
      </c>
    </row>
    <row r="24" spans="2:10" ht="15.75" thickBot="1">
      <c r="H24" t="s">
        <v>40</v>
      </c>
      <c r="I24" s="33">
        <f>SUM(J4:J21)</f>
        <v>5.0218888888888882E-3</v>
      </c>
    </row>
    <row r="25" spans="2:10" ht="15.75" thickBot="1">
      <c r="C25" s="23" t="s">
        <v>29</v>
      </c>
      <c r="D25" s="24" t="s">
        <v>30</v>
      </c>
      <c r="E25" s="25" t="s">
        <v>31</v>
      </c>
      <c r="H25" t="s">
        <v>41</v>
      </c>
      <c r="I25">
        <f>(18-1)</f>
        <v>17</v>
      </c>
    </row>
    <row r="26" spans="2:10">
      <c r="C26" s="20" t="s">
        <v>21</v>
      </c>
      <c r="D26" s="21" t="s">
        <v>24</v>
      </c>
      <c r="E26" s="22">
        <f>(F4+F7+F10)/3</f>
        <v>0.40133333333333332</v>
      </c>
      <c r="H26" t="s">
        <v>42</v>
      </c>
      <c r="I26">
        <f>(2-1)</f>
        <v>1</v>
      </c>
    </row>
    <row r="27" spans="2:10">
      <c r="C27" s="15" t="s">
        <v>21</v>
      </c>
      <c r="D27" s="14" t="s">
        <v>25</v>
      </c>
      <c r="E27" s="16">
        <f>(F5+F8+F11)/3</f>
        <v>0.39016666666666672</v>
      </c>
      <c r="H27" t="s">
        <v>43</v>
      </c>
      <c r="I27">
        <f>I25-I26</f>
        <v>16</v>
      </c>
    </row>
    <row r="28" spans="2:10">
      <c r="C28" s="15" t="s">
        <v>21</v>
      </c>
      <c r="D28" s="14" t="s">
        <v>26</v>
      </c>
      <c r="E28" s="16">
        <f t="shared" ref="E28" si="2">(F6+F9+F12)/3</f>
        <v>0.42016666666666663</v>
      </c>
      <c r="H28" t="s">
        <v>44</v>
      </c>
      <c r="I28" s="31">
        <f>VAR(F4:F21)</f>
        <v>1.0948445261437822E-2</v>
      </c>
    </row>
    <row r="29" spans="2:10">
      <c r="C29" s="15" t="s">
        <v>22</v>
      </c>
      <c r="D29" s="14" t="s">
        <v>24</v>
      </c>
      <c r="E29" s="16">
        <f>(F13+F16+F19)/3</f>
        <v>0.6123333333333334</v>
      </c>
    </row>
    <row r="30" spans="2:10">
      <c r="C30" s="15" t="s">
        <v>22</v>
      </c>
      <c r="D30" s="14" t="s">
        <v>25</v>
      </c>
      <c r="E30" s="16">
        <f t="shared" ref="E30:E31" si="3">(F14+F17+F20)/3</f>
        <v>0.59850000000000003</v>
      </c>
    </row>
    <row r="31" spans="2:10" ht="15.75" thickBot="1">
      <c r="C31" s="17" t="s">
        <v>22</v>
      </c>
      <c r="D31" s="18" t="s">
        <v>26</v>
      </c>
      <c r="E31" s="19">
        <f t="shared" si="3"/>
        <v>0.60266666666666668</v>
      </c>
    </row>
    <row r="34" spans="3:4">
      <c r="C34" s="15" t="s">
        <v>21</v>
      </c>
      <c r="D34" s="32">
        <f>(E26+E27+E28)/3</f>
        <v>0.40388888888888891</v>
      </c>
    </row>
    <row r="35" spans="3:4">
      <c r="C35" s="15" t="s">
        <v>22</v>
      </c>
      <c r="D35" s="32">
        <f>(E29+E30+E31)/3</f>
        <v>0.60450000000000004</v>
      </c>
    </row>
  </sheetData>
  <mergeCells count="36">
    <mergeCell ref="B4:C4"/>
    <mergeCell ref="D4:E4"/>
    <mergeCell ref="B5:C5"/>
    <mergeCell ref="D5:E5"/>
    <mergeCell ref="B6:C6"/>
    <mergeCell ref="D6:E6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B12:C12"/>
    <mergeCell ref="D12:E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tabSelected="1" zoomScale="72" workbookViewId="0">
      <selection activeCell="E30" sqref="E30"/>
    </sheetView>
  </sheetViews>
  <sheetFormatPr baseColWidth="10" defaultRowHeight="15"/>
  <cols>
    <col min="2" max="2" width="35.28515625" customWidth="1"/>
    <col min="3" max="3" width="25.140625" bestFit="1" customWidth="1"/>
    <col min="4" max="4" width="20.5703125" bestFit="1" customWidth="1"/>
    <col min="5" max="5" width="18.42578125" bestFit="1" customWidth="1"/>
  </cols>
  <sheetData>
    <row r="3" spans="2:4">
      <c r="B3" t="s">
        <v>32</v>
      </c>
      <c r="C3" t="s">
        <v>36</v>
      </c>
    </row>
    <row r="4" spans="2:4">
      <c r="B4" t="s">
        <v>33</v>
      </c>
      <c r="C4" t="s">
        <v>54</v>
      </c>
    </row>
    <row r="7" spans="2:4" ht="15.75" thickBot="1"/>
    <row r="8" spans="2:4">
      <c r="B8" s="34" t="s">
        <v>34</v>
      </c>
      <c r="C8" s="36" t="s">
        <v>21</v>
      </c>
      <c r="D8" s="37">
        <v>0.40388888888888891</v>
      </c>
    </row>
    <row r="9" spans="2:4" ht="15.75" thickBot="1">
      <c r="B9" s="35" t="s">
        <v>35</v>
      </c>
      <c r="C9" s="38" t="s">
        <v>22</v>
      </c>
      <c r="D9" s="19">
        <v>0.60450000000000004</v>
      </c>
    </row>
    <row r="10" spans="2:4">
      <c r="B10" t="s">
        <v>37</v>
      </c>
      <c r="D10" s="31">
        <f>(D8+D9)/2</f>
        <v>0.5041944444444445</v>
      </c>
    </row>
    <row r="13" spans="2:4">
      <c r="B13" t="s">
        <v>38</v>
      </c>
      <c r="C13" s="31">
        <v>0.18612356944444441</v>
      </c>
    </row>
    <row r="14" spans="2:4">
      <c r="B14" t="s">
        <v>39</v>
      </c>
      <c r="C14" s="31">
        <v>0.20122408950617288</v>
      </c>
    </row>
    <row r="15" spans="2:4">
      <c r="B15" t="s">
        <v>40</v>
      </c>
      <c r="C15" s="31">
        <v>5.0218888888888882E-3</v>
      </c>
    </row>
    <row r="16" spans="2:4">
      <c r="B16" t="s">
        <v>41</v>
      </c>
      <c r="C16">
        <v>17</v>
      </c>
    </row>
    <row r="17" spans="2:6">
      <c r="B17" t="s">
        <v>42</v>
      </c>
      <c r="C17">
        <v>1</v>
      </c>
    </row>
    <row r="18" spans="2:6">
      <c r="B18" t="s">
        <v>43</v>
      </c>
      <c r="C18">
        <v>16</v>
      </c>
    </row>
    <row r="20" spans="2:6">
      <c r="B20" t="s">
        <v>48</v>
      </c>
      <c r="C20" t="s">
        <v>49</v>
      </c>
      <c r="D20" t="s">
        <v>50</v>
      </c>
      <c r="E20" t="s">
        <v>51</v>
      </c>
      <c r="F20" t="s">
        <v>52</v>
      </c>
    </row>
    <row r="21" spans="2:6">
      <c r="B21" t="s">
        <v>45</v>
      </c>
      <c r="C21" s="33">
        <f>C13</f>
        <v>0.18612356944444441</v>
      </c>
      <c r="D21">
        <f>C16</f>
        <v>17</v>
      </c>
    </row>
    <row r="22" spans="2:6">
      <c r="B22" t="s">
        <v>46</v>
      </c>
      <c r="C22" s="33">
        <f>C14</f>
        <v>0.20122408950617288</v>
      </c>
      <c r="D22">
        <f>C17</f>
        <v>1</v>
      </c>
      <c r="E22" s="31">
        <f t="shared" ref="E22:E23" si="0">C22/D22</f>
        <v>0.20122408950617288</v>
      </c>
      <c r="F22" s="39">
        <f>E22/E23</f>
        <v>641.11044735024223</v>
      </c>
    </row>
    <row r="23" spans="2:6">
      <c r="B23" t="s">
        <v>47</v>
      </c>
      <c r="C23" s="33">
        <f>C15</f>
        <v>5.0218888888888882E-3</v>
      </c>
      <c r="D23">
        <f>C18</f>
        <v>16</v>
      </c>
      <c r="E23" s="31">
        <f t="shared" si="0"/>
        <v>3.1386805555555551E-4</v>
      </c>
    </row>
    <row r="25" spans="2:6">
      <c r="B2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</vt:lpstr>
      <vt:lpstr>Niveles</vt:lpstr>
      <vt:lpstr>Tratamientos</vt:lpstr>
      <vt:lpstr>Ejecución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prestamo</cp:lastModifiedBy>
  <dcterms:created xsi:type="dcterms:W3CDTF">2021-06-02T03:12:41Z</dcterms:created>
  <dcterms:modified xsi:type="dcterms:W3CDTF">2021-06-09T03:42:13Z</dcterms:modified>
</cp:coreProperties>
</file>