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OnlyValid" sheetId="2" r:id="rId5"/>
    <sheet state="visible" name="Plots" sheetId="3" r:id="rId6"/>
  </sheets>
  <definedNames>
    <definedName localSheetId="1" name="Subjects">OnlyValid!$I$2:$I$80</definedName>
    <definedName name="Subjects">#REF!</definedName>
    <definedName name="AR_tech">#REF!</definedName>
    <definedName localSheetId="1" name="AR_tech">OnlyValid!$J:$J</definedName>
  </definedNames>
  <calcPr/>
</workbook>
</file>

<file path=xl/sharedStrings.xml><?xml version="1.0" encoding="utf-8"?>
<sst xmlns="http://schemas.openxmlformats.org/spreadsheetml/2006/main" count="5427" uniqueCount="1208">
  <si>
    <t>Timestamp</t>
  </si>
  <si>
    <t>Which paper are you reviewing? Please copy-paste the TITLE from the GSheet.</t>
  </si>
  <si>
    <t>What is the target student group?</t>
  </si>
  <si>
    <t>Is the application interactive?</t>
  </si>
  <si>
    <t>Is the application multi-user?</t>
  </si>
  <si>
    <t>Is the application collaborative?</t>
  </si>
  <si>
    <t>Does the paper describe an app which is interactive or multi-user or collaborative?</t>
  </si>
  <si>
    <t>What is the subject covered by the app?</t>
  </si>
  <si>
    <t>What kind of AR technology is used? (please select all that apply)</t>
  </si>
  <si>
    <t>Is the code of the app publicly available?</t>
  </si>
  <si>
    <t>What hardware does the app support?</t>
  </si>
  <si>
    <t>Which software frameworks/libraries has been used to develop the app?</t>
  </si>
  <si>
    <t>Does the paper provide information regarding the number of users who tested the app?</t>
  </si>
  <si>
    <t>If you answer was Yes, could you specify how many?</t>
  </si>
  <si>
    <t>Please add a short text specifying the main findings of the study</t>
  </si>
  <si>
    <t>Please add a very brief description of the purpose of the app described in the paper</t>
  </si>
  <si>
    <t>Do the authors mention the impact of the work? (Did the students improve retention? Did the app make learning easier?) How was the impact measured?</t>
  </si>
  <si>
    <t>Do the authors specify any ADVANTAGES of their approach? If so, which ones?</t>
  </si>
  <si>
    <t>Do the authors specify any DISADVANTAGES of their approach? If so, which ones?</t>
  </si>
  <si>
    <t>Do you have any comments about the study? Is there something that makes this study especially interesting or relevant? Is it especially original?</t>
  </si>
  <si>
    <t>When was the paper published?</t>
  </si>
  <si>
    <t>From which database was the paper retrieved</t>
  </si>
  <si>
    <t>Who are the authors?</t>
  </si>
  <si>
    <t>What is the DOI (if available)?</t>
  </si>
  <si>
    <t>On which Journal or Conference proceedings was the study published?</t>
  </si>
  <si>
    <t>Could you please copy-paste the text which references the app interactivity?</t>
  </si>
  <si>
    <t>Could you please copy-paste the text which references the app multi-user capabilities?</t>
  </si>
  <si>
    <t>Could you please copy-paste the text which references the app collaboration capabilities?</t>
  </si>
  <si>
    <t>Does the paper describe a valid technological solution, that is, does it describe an AUGMENTED REALITY SYSTEM FOR EDUCATION which has actually been implemented?</t>
  </si>
  <si>
    <t>Is the application intended for students in primary or secondary, or if not specified to students in the 6-18 age group?</t>
  </si>
  <si>
    <t>Application of Augmented Reality Technology to Promote Interactive Learning</t>
  </si>
  <si>
    <t>College/University</t>
  </si>
  <si>
    <t>[DC] Learning Tornado Formation via Collaborative Mixed Reality</t>
  </si>
  <si>
    <t>Secondary</t>
  </si>
  <si>
    <t>No</t>
  </si>
  <si>
    <t>Interactive Augmented Reality-based System for Traditional Educational Media using Marker-derived Contextual Overlays</t>
  </si>
  <si>
    <t>Unspecified</t>
  </si>
  <si>
    <t>Yes</t>
  </si>
  <si>
    <t xml:space="preserve">Applying Augmented Reality Technology to Book Publication Business </t>
  </si>
  <si>
    <t>Primary</t>
  </si>
  <si>
    <t>STEM (Math, Physics, Engineering, Chemistry, Infromatics, ...)</t>
  </si>
  <si>
    <t>Marker-based (QR, image or 3d model based)</t>
  </si>
  <si>
    <t>Tablet</t>
  </si>
  <si>
    <t>Vuforia</t>
  </si>
  <si>
    <t>Adding AR capabilities to books should be a perfect way to enable new services for book publishers</t>
  </si>
  <si>
    <t>Learn solar system. Do self assessment through AR app</t>
  </si>
  <si>
    <t>Yes. 35 out of 37 students found the app useful</t>
  </si>
  <si>
    <t>It has been found that the AR application in textbook
publication can help students increase their learning
performance and make the lessons in classroom more
interesting</t>
  </si>
  <si>
    <t>It sees application of AR from the point of view of the publishers rather than from student/educators</t>
  </si>
  <si>
    <t>IEEEXplore</t>
  </si>
  <si>
    <t xml:space="preserve">Andy S.Y. Lai ; Chris Y.K. Wong ; Oscar C.H. Lo </t>
  </si>
  <si>
    <t>10.1109/ICEBE.2015.55</t>
  </si>
  <si>
    <t>International Conference on e-Business Engineering</t>
  </si>
  <si>
    <t xml:space="preserve">AR technology provides online web-based selfassessment. Figure 8 illustrates an example in which, when
the mobile tablet camera is managed by reader to focus on
the self-assessment form of a textbook, the “Submit the
Form Online” label button will be instantly shown on the top
right corner of the mobile tablet. </t>
  </si>
  <si>
    <t xml:space="preserve">Learning to Create 3D Models via an Augmented Reality Smartphone Interface </t>
  </si>
  <si>
    <t>3D modeling</t>
  </si>
  <si>
    <t>Phone</t>
  </si>
  <si>
    <t>Unity, Vuforia, OpenGL ES</t>
  </si>
  <si>
    <t>AR allows learning 3D modeling concepts in a WYSIWIG approach</t>
  </si>
  <si>
    <t>Learn 3d modeling</t>
  </si>
  <si>
    <t>Among 8 survey questions, proposed solution compares similarly to no-AR tool, except for question about ease of use.</t>
  </si>
  <si>
    <t>Nice introduction to 3d modeling</t>
  </si>
  <si>
    <t>No auto alignment. Cannot get complex models using the app</t>
  </si>
  <si>
    <t>Very interactive content, as user are tasked with building 3D models using basic 3D blocks</t>
  </si>
  <si>
    <t>J. K. T. Tang and T. A. Duong and Y. Ng and H. Luk</t>
  </si>
  <si>
    <t>10.1109/TALE.2015.7386050</t>
  </si>
  <si>
    <t>International Conference on Teaching, Assessment, and Learning for Engineering (TALE)</t>
  </si>
  <si>
    <t>Our tool provides users a natural way of 3D model creation.
We adopted a hybrid AR interaction, where the user can touch
the smartphone screen and pick the interested AR marker with
their finger. User can touch the screen to control the system, for
example, touching a button for selecting a special function on
the menu shown on screen.</t>
  </si>
  <si>
    <t>Enhancing STEM Education using Augmented Reality and Machine Learning</t>
  </si>
  <si>
    <t>Object recognition (Content added when specific person or object category is detected)</t>
  </si>
  <si>
    <t>ARCore, A DeepLearning framework (PyTorch, Tensorflow, Caffe, Theano, ...), Cloud Vision API</t>
  </si>
  <si>
    <t xml:space="preserve"> A mobile platform combining Augmented Reality
and Machine Learning, which is named as AUREL is
proposed in this paper to improve the STEM education</t>
  </si>
  <si>
    <t>Increase students' engagement by providing augmented content on the textbook</t>
  </si>
  <si>
    <t>No marker requirements. Specific ML models for different subjects.</t>
  </si>
  <si>
    <t xml:space="preserve">One of the few implementing obj rec, but AR is marginal (used only for visualization) </t>
  </si>
  <si>
    <t xml:space="preserve">Ivan Jie Xiong Ang ; King Hann Lim </t>
  </si>
  <si>
    <t>10.1109/ICSCC.2019.8843619</t>
  </si>
  <si>
    <t>International Conference on Smart Computing &amp; Communications (ICSCC)</t>
  </si>
  <si>
    <t>In Broad Learning, the user can take a picture of any
object that the user is interested to learn more about. If the
device is connected to the Internet, the application uses Cloud
Vision API to detect the object in the picture. This
functionality allows the user to search for objects even if they
don’t know what the name of the object is.</t>
  </si>
  <si>
    <t xml:space="preserve">Cultiventura software architecture tool supporting the learning of the Moche culture </t>
  </si>
  <si>
    <t>Speaky Notes Learn languages with augmented reality</t>
  </si>
  <si>
    <t>Foreign language</t>
  </si>
  <si>
    <t>Junaio</t>
  </si>
  <si>
    <t>The main objective of Speaky Notes is to give educators a
system that uses a dataset of validated words that allows the
creation of personal dictionaries, easy to share among
colleagues</t>
  </si>
  <si>
    <t>1) Promote educational innovation by providing educators
with a novel tool for teaching;
2) Allow a self-regulated learning at home with the
participation of parents;
3) Analyse the possibilities that augmented reality
techniques can have on children education</t>
  </si>
  <si>
    <t>Even though it's single user, it can be used collaboratively by students sharing the phone</t>
  </si>
  <si>
    <t>It envisions a collaborative use of the app, even though it's not supported by the technology.</t>
  </si>
  <si>
    <t>F. Sorrentino and L. D. Spano and R. Scateni</t>
  </si>
  <si>
    <t>10.1109/IMCTL.2015.7359574</t>
  </si>
  <si>
    <t>International Conference on Interactive Mobile Communication Technologies and Learning (IMCL)</t>
  </si>
  <si>
    <t>Fig. 2. Augmented reality content that shows the same word (and phonetic
transcription) in different languages and allows to listen to an audio file
tapping over.</t>
  </si>
  <si>
    <t>Playful and Interactive Environment-Based Augmented Reality to Stimulate Learning of Children</t>
  </si>
  <si>
    <t>Unity, Vuforia</t>
  </si>
  <si>
    <t>They developed and tested a 3D AR app to check if it provided better learning process</t>
  </si>
  <si>
    <t>Learn about solar system</t>
  </si>
  <si>
    <t>Yes. they measured test results on user who used the pp vs. users who did not.</t>
  </si>
  <si>
    <t xml:space="preserve">After a quantitative evaluation, it has been concluded that the ratings of children have improved significantly after the learning process based on Augmented Reality application. </t>
  </si>
  <si>
    <t xml:space="preserve">Claudia Arcos ; Walter Fuertes ; César Villacís ; Margarita Zambrano ; Tatiana Noboa ; Ana Tacuri </t>
  </si>
  <si>
    <t>10.1109/MELCON.2016.7495421</t>
  </si>
  <si>
    <t>Mediterranean Electrotechnical Conference (MELECON)</t>
  </si>
  <si>
    <t>No direct text, but video shows user can rotate objects etc.</t>
  </si>
  <si>
    <t>Augmented Reality Application for Plant Learning</t>
  </si>
  <si>
    <t>Markerless (plane detection, user clicks to add 3d content, ...)</t>
  </si>
  <si>
    <t>They developed a markerless AR system for studying plants</t>
  </si>
  <si>
    <t>In this paper, AR technology is combined with the
previously developed plant knowledge expansion learning
system to design an plants augmented reality information
display module</t>
  </si>
  <si>
    <t>It's markerless</t>
  </si>
  <si>
    <t xml:space="preserve">Gang Zhao; Qing Zhang ; Jie Chu ; Yaxu Li ; Shan Liu ; Luyu Lin  </t>
  </si>
  <si>
    <t>10.1109/ICSESS.2018.8663953</t>
  </si>
  <si>
    <t>International Conference on Software Engineering and Service Science (ICSESS)</t>
  </si>
  <si>
    <t>Learners can interact with the model by rotating and scaling, which effectively enhances learners' interest in learning</t>
  </si>
  <si>
    <t>Augmented reality enhanced computer aided learning for young children</t>
  </si>
  <si>
    <t>A Study of the Interactive Mathematics Mobile Application Development</t>
  </si>
  <si>
    <t>Using AR Math app increases students' grade by an average of 3.4 points (over 100)</t>
  </si>
  <si>
    <t>Learn about volumes and 3D objects</t>
  </si>
  <si>
    <t>Yes, improvements in grade when using Math Learning app, by comparing pre/post results</t>
  </si>
  <si>
    <t xml:space="preserve"> According to the questionnaire analysis, 85.1% of students think this Math learning App is easy to use; 87.9% of students think that using AR digital textbook helps
to understand the calculation of volume.</t>
  </si>
  <si>
    <t>W. Chao and C. Yang and R. Chang</t>
  </si>
  <si>
    <t>10.1109/ICKII.2018.8569126</t>
  </si>
  <si>
    <t>IEEE International Conference on Knowledge Innovation and Invention (ICKII)</t>
  </si>
  <si>
    <t>When a handheld device reads an AR card, you can create three-dimensional objects and enter interactive learning. Learning Fun provides interactive features such as interactive rotation, object stacking, and object removal (Fig. 2), allowing students to observe and understand the three-dimensional structure</t>
  </si>
  <si>
    <t>Augmented Reality Applied to Geometry Education</t>
  </si>
  <si>
    <t>Collocated learning experience within collaborative augmented environment (anatomy course)</t>
  </si>
  <si>
    <t>wARna — Mobile-based augmented reality colouring book</t>
  </si>
  <si>
    <t>Application of amplified reality to the cognitive effect of children with attention deficit hyperactivity disorder(ADHD) – An example of Italian Chicco-app interactive building block</t>
  </si>
  <si>
    <t>Pre-school</t>
  </si>
  <si>
    <t>An augmented reality platform targeted to promote learning about planetary systems</t>
  </si>
  <si>
    <t>Marker-based (QR, image or 3d model based), Location based (GPS, bluetooth, wi-fi, accelerometer, ...)</t>
  </si>
  <si>
    <t>The authors developed an AR game for learning about planets. The system is customizable through a backend so that every teacher can add new content</t>
  </si>
  <si>
    <t>Learn about the objects in the solar system</t>
  </si>
  <si>
    <t>It can be easily customized without modifying the source code. Plus, teachers can track each students' results.</t>
  </si>
  <si>
    <t>App didn't work well on a phone with lower performances (and bad gyroscope/accelerometer)</t>
  </si>
  <si>
    <t>Poorly written paper but interesting app: It provides an interface for teacher. Content can be easily added (through object repos)</t>
  </si>
  <si>
    <t xml:space="preserve">M. C. Costa ; A. Manso ; J.M. Patrício ; A. Carvalho ; B. Alegria ; V. Zinatulins </t>
  </si>
  <si>
    <t>10.1109/SIIE48397.2019.8970136</t>
  </si>
  <si>
    <t>International Symposium on Computers in Education (SIIE)</t>
  </si>
  <si>
    <t>ARCode: Augmented Reality Application for Learning Elementary Computer Programming</t>
  </si>
  <si>
    <t>Warping Space and Time - xR Reviving Educational Tools of the 19th Century</t>
  </si>
  <si>
    <t>Exploring the Use of Augmented Reality in a Kinesthetic Learning Application Integrated with an Intelligent Virtual Embodied Agent</t>
  </si>
  <si>
    <t>Phone, Tablet</t>
  </si>
  <si>
    <t>Proof of concept about providing adaptive learning methodology in AR</t>
  </si>
  <si>
    <t>Learn about PC components</t>
  </si>
  <si>
    <t>Muhammad Zahid Iqbal ; Eleni Mangina ; Abraham G. Campbell</t>
  </si>
  <si>
    <t>10.1109/ISMAR-Adjunct.2019.00018</t>
  </si>
  <si>
    <t>International Symposium on Mixed and Augmented Reality Adjunct (ISMAR-Adjunct)</t>
  </si>
  <si>
    <t>Figure 4 shows a screenshot of the Test Mode with the virtual robot and scoreboard. There is an intelligent virtual robot which detects the user activities and provide different gestures on component insertion and task completion. When a user chooses the correct component to insert it jumps in joy, while on wrong selection, it shows a push gesture to indicate that component is wrong</t>
  </si>
  <si>
    <t>Quiz Cube: an AR mobile learning application</t>
  </si>
  <si>
    <t>Awe.js</t>
  </si>
  <si>
    <t>They developed  a web based AR app using a cube as an interface (6 markers, one on each side). As it is web based it is easily customizable by teachers</t>
  </si>
  <si>
    <t>Based on tests, app has a very high usability. The educator and students could use the building of
the interactive system to map out knowledge of the subject
matter by setting questions for specific subjects and make the
entire learning procedure more interactive</t>
  </si>
  <si>
    <t>Interesting approach: using the cube as the means of interacting with the app. Plus: web technologies simplify customization and tailoring to specific needs.</t>
  </si>
  <si>
    <t xml:space="preserve">Aristidis Protopsaltis ; Markos Mentzelopoulos ; Jeffrey Ferguson ; Kanchev Kaloyan </t>
  </si>
  <si>
    <t>10.1109/SMAP.2016.7753401</t>
  </si>
  <si>
    <t>International Workshop on Semantic and Social Media Adaptation and Personalization (SMAP)</t>
  </si>
  <si>
    <t xml:space="preserve">When moved to the left side, each fiducial will present a
unique image from look up table and, if more than one fiducial
is present, the left side of the screen will be divided on the
horizontal axis to show the fiducials vertical order in the
camera’s frame (Fig.2). Rearranging the fiducials will result in
the images following and being rearranged. </t>
  </si>
  <si>
    <t>Words Worth Learning - Augmented Literacy Content for ADHD Students</t>
  </si>
  <si>
    <t>Humanities (First language, Art, History, Music, ...)</t>
  </si>
  <si>
    <t>The use of AR in education has a vast potential to allow the
students to stay focused on learning and the teachers to support
them more effectively.</t>
  </si>
  <si>
    <t>Help children with ADHD learn English</t>
  </si>
  <si>
    <t>No (not tested on children with ADHD due to ethical reasons)</t>
  </si>
  <si>
    <t>It was highlighted that AR has potential to bring more interactivity, possibly allowing users to become more engaged in the content, if properly presented, according to different needs of users</t>
  </si>
  <si>
    <t>Objects overlapping from time to time</t>
  </si>
  <si>
    <t>Jazheel Luna ; Rita Treacy ; Tomonori Hasegawa ; Abraham Campbell ; Eleni Mangina</t>
  </si>
  <si>
    <t>10.1109/GEM.2018.8516483</t>
  </si>
  <si>
    <t>IEEE Games, Entertainment, Media Conference (GEM)</t>
  </si>
  <si>
    <t>As it turned out, the users generally believed that the integration of AR with the WWL content would enhance the learning experience of children because of the interactivity
aspect and that they would highly recommend the application</t>
  </si>
  <si>
    <t>Hand ControlAR: An Augmented Reality Application for Learning 3D Geometry</t>
  </si>
  <si>
    <t>PC + webcam + leap motion</t>
  </si>
  <si>
    <t>Vuforia, A Computer vision library (OpenCV, Halcon, EasyCV, PCL, Dlib, ...)</t>
  </si>
  <si>
    <t>Using AR app the students improve their understandings of 3D geometry. Gesture recognition as a simple and intuitive UI</t>
  </si>
  <si>
    <t>Help students learn property of circumscribed spheres</t>
  </si>
  <si>
    <t>yes. Increase of 1.4 avg points in score results</t>
  </si>
  <si>
    <t>Usage of gesture recognuition</t>
  </si>
  <si>
    <t>They need to show a virtual hand interacting with the AR content, in order not to occlude the motion leap sensor</t>
  </si>
  <si>
    <t>UI based on hand gestures is interesting. Only app (so far) using Motion Leap</t>
  </si>
  <si>
    <t xml:space="preserve">Rui Cao ; Yue Liu </t>
  </si>
  <si>
    <t>10.1109/ISMAR-Adjunct.2019.00-60</t>
  </si>
  <si>
    <t>2019 IEEE International Symposium on Mixed and Augmented Reality Adjunct (ISMAR-Adjunct)</t>
  </si>
  <si>
    <t>In order to interact with the help of gesture interaction, the Leap
Motion device is used to track hand positions and trigger gestures
using a detection module whenever users make certain gestures</t>
  </si>
  <si>
    <t>Integrating augmented reality into problem based learning: The effects on learning achievement and attitude in physics education</t>
  </si>
  <si>
    <t>Augmented Reality-Based Procedural Task Training Application for Less Privileged Children and Autistic Individuals</t>
  </si>
  <si>
    <t>HeroMirror Interactive: A Gesture Controlled Augmented Reality Gaming Experience</t>
  </si>
  <si>
    <t>Not for students</t>
  </si>
  <si>
    <t>Peppy: A Paper-Based Augmented Reality Application to Help Children Against Dysgraphia</t>
  </si>
  <si>
    <t xml:space="preserve">ARTitser: A Mobile Augmented Reality in Classroom Interactive Learning Tool on Biological Science for Junior High School Students </t>
  </si>
  <si>
    <t>ARKit</t>
  </si>
  <si>
    <t>They developed an app which the students like and make the subject (biology) more interesting</t>
  </si>
  <si>
    <t>Add 3D, audio and video material to biology subject. Test knowledge via quiz</t>
  </si>
  <si>
    <t>App improves understanding, offers high usability</t>
  </si>
  <si>
    <t>Requires powerful processor + Apple device. Limited content, insufficient quality of 3D objects</t>
  </si>
  <si>
    <t>The part about the teacher interface to provide quiz.</t>
  </si>
  <si>
    <t>Scopus</t>
  </si>
  <si>
    <t>Ramos, M.J.H. and Comendador, B.E.V.</t>
  </si>
  <si>
    <t xml:space="preserve">10.1145/3337682.3337700  </t>
  </si>
  <si>
    <t>International Conference on Education and Training Technologies</t>
  </si>
  <si>
    <t>ARTitser is a system for managing and creating interactive
educational supplemental learning tool which makes use of
certain affordances of AR, based on quiz</t>
  </si>
  <si>
    <t>An educational augmented reality application for elementary school students focusing on the human skeletal system</t>
  </si>
  <si>
    <t>Using AR app, students show 16% increase in correct response rate about human skeleton</t>
  </si>
  <si>
    <t>Learn about human skeletal system</t>
  </si>
  <si>
    <t>Yes, 3 surveys (2 for students, 1 for teachers) and a set of questions to verify improvements after using the app.</t>
  </si>
  <si>
    <t>App is easy to use, virtual buttons to show bone names</t>
  </si>
  <si>
    <t>Sensor triggering virtual buttons fail from time to time.</t>
  </si>
  <si>
    <t>Kouzi, M.E. and Mao, A. and Zambrano, D.</t>
  </si>
  <si>
    <t>10.1109/VR.2019.8798058</t>
  </si>
  <si>
    <t xml:space="preserve"> IEEE Conference on Virtual Reality and 3D User Interfaces</t>
  </si>
  <si>
    <t>Pressing the virtual button on the marker results in the bone name appearing.</t>
  </si>
  <si>
    <t>AR-VIS: Augmented Reality Interactive Visualization Environment for Exploring Dynamic Scientific Data</t>
  </si>
  <si>
    <t>Head mounted display</t>
  </si>
  <si>
    <t>Unity, Microsoft Mixed Reality Toolkit</t>
  </si>
  <si>
    <t>Multi-user app to show real-time 3d visualization</t>
  </si>
  <si>
    <t>Show magnetic field visualization through head mounted display</t>
  </si>
  <si>
    <t>Multi-user, AR as best approach to visualize 3D data</t>
  </si>
  <si>
    <t>Interesting as it is one of the few multi-user approaches. Unfortunately not tested in schools.</t>
  </si>
  <si>
    <t>Kum-Biocca, H.H. and Kim, H. and Biocca, F. and Cho, Y.</t>
  </si>
  <si>
    <t>10.1007/978-3-030-30712-7_47</t>
  </si>
  <si>
    <t>Communications in Computer and Information Science</t>
  </si>
  <si>
    <t>These interactions visualization map data at different scales directly around the body of the
user to engage embodied cognition and tangible interaction.</t>
  </si>
  <si>
    <t>Because users and scientists often interact with data in teams, the interactive simulations design for two or more observers of the environment. Both are able to simultaneously view
shared visualization. Models are shared across devices in real time.</t>
  </si>
  <si>
    <t>Augmented Immersive Reality (AIR) for Improved Learning Performance: A Quantitative Evaluation</t>
  </si>
  <si>
    <t>App stimulated significant improvements in understanding and retention (measured quantitatively)</t>
  </si>
  <si>
    <t>Learn chemistry</t>
  </si>
  <si>
    <t>Yes, the app improves understanding. Measured through surveys and test scores.</t>
  </si>
  <si>
    <t>Improves learning, helps especially weaker students</t>
  </si>
  <si>
    <t>It has the most detailed quantitative analysis of students' evaluation after using the app</t>
  </si>
  <si>
    <t>Cen, L. and Ruta, D. and Mahmoud Mohd Said Al Qassem, L. and Ng, J.</t>
  </si>
  <si>
    <t>10.1109/TLT.2019.2937525</t>
  </si>
  <si>
    <t>IEEE Transactions on Learning Technologies</t>
  </si>
  <si>
    <t>Instead of using collision to trigger chemical reactions as in the general chemistry scene, virtual buttons located on the image targets are used here as triggers. Touching different parts of a card triggers different functions, e.g. showing 3D models, linking online videos that are related to the presented material, etc</t>
  </si>
  <si>
    <t>Animating eco-education: To see, feel, and discover in an augmented reality-based experiential learning environment</t>
  </si>
  <si>
    <t>Best learning performance by the group which used AR + a guide commenting</t>
  </si>
  <si>
    <t>Help students learn about biology when visiting a botanical garden</t>
  </si>
  <si>
    <t>Yes. They conduct several tests and survey. Validated through statistical analysis of results.</t>
  </si>
  <si>
    <t>They have 3 groups (instead of the usual 2): One using AR, one control group, one using AR + person talking.</t>
  </si>
  <si>
    <t>Huang, T.-C. and Chen, C.-C. and Chou, Y.-W.</t>
  </si>
  <si>
    <t>10.1016/j.compedu.2016.02.008</t>
  </si>
  <si>
    <t>Computers and Education</t>
  </si>
  <si>
    <t>Screen shot of an interactive virtual plant silhouette</t>
  </si>
  <si>
    <t>Applications of augmented reality-based natural interactive learning in magnetic field instruction</t>
  </si>
  <si>
    <t>PC with Kinect camera</t>
  </si>
  <si>
    <t>A Computer vision library (OpenCV, Halcon, EasyCV, PCL, Dlib, ...), Java 3D</t>
  </si>
  <si>
    <t>Using the app improved grades as well as retention. Users liked using the app</t>
  </si>
  <si>
    <t>Learn about magnetic fields</t>
  </si>
  <si>
    <t>Yes, they give detailed number about test results and retention vs. a control group</t>
  </si>
  <si>
    <t>Better grades, better retention, improved students' participation</t>
  </si>
  <si>
    <t>Technical issues, motion-sensing stability should be improved.</t>
  </si>
  <si>
    <t>Not modern AR (Kinect based motion tracking, results shown on screen), but multi-user and collaborative!</t>
  </si>
  <si>
    <t>Cai, S. and Chiang, F.-K. and Sun, Y. and Lin, C. and Lee, J.J.</t>
  </si>
  <si>
    <t>10.1080/10494820.2016.1181094</t>
  </si>
  <si>
    <t>Interactive Learning Environments</t>
  </si>
  <si>
    <t>Then users wave their hands to trigger the virtual magnet model and the simulated magnetic field, which are displayed in two forms: magnetic induction line and small magnetic pins. The system includes four parts: a magnetic induction line model 1 with a magnet and small magnetic pins, a magnetic induction line model 2 with a magnet and magnetic pins, an S-N model with two magnets and a small magnetic pin.</t>
  </si>
  <si>
    <t>Because this system emphasizes natural interaction, there is a borderless full-screen interface after the program starts. At first, users will see the real picture captured by the Kinect RGB camera --&gt; Augmented content shown on a display</t>
  </si>
  <si>
    <t>Figure 2</t>
  </si>
  <si>
    <t>Nectar: Multi-user Spatial Augmented Reality for everyone</t>
  </si>
  <si>
    <t>Unity</t>
  </si>
  <si>
    <t>AR applied to flipped learning improves motivation, achievements and critical thinking</t>
  </si>
  <si>
    <t>Help students create an experiment demonstrating electromagnetic properties</t>
  </si>
  <si>
    <t>Yes, through questionnaires and statistical analysis, to measure achievements and motivation</t>
  </si>
  <si>
    <t>Concept easier to understand through AR, better performances</t>
  </si>
  <si>
    <t>Recognition fails sometimes due to lighting and angles. No collaborative features</t>
  </si>
  <si>
    <t>They developed a whole system for flipped learning (see Fig. 1), not only an AR app. They have several databases, e-learning platform, AR content etc.</t>
  </si>
  <si>
    <t>Chang, S.-C. and Hwang, G.-J.</t>
  </si>
  <si>
    <t>10.1016/j.compedu.2018.06.007</t>
  </si>
  <si>
    <t>Menus shown in the figures</t>
  </si>
  <si>
    <t>Augmented reality in educational activities for children with disabilities</t>
  </si>
  <si>
    <t>Weather observers: a manipulative augmented reality system for weather simulations at home, in the classroom, and at a museum</t>
  </si>
  <si>
    <t>Integration of Virtual Labs into Science E-learning</t>
  </si>
  <si>
    <t>Developing an interactive augmented reality system as a complement to plant education and comparing its effectiveness with video learning</t>
  </si>
  <si>
    <t>Augmented Creativity: Bridging the real and virtual worlds to enhance creative play</t>
  </si>
  <si>
    <t>Exploring the effectiveness of integrating augmented reality-based materials to support writing activities</t>
  </si>
  <si>
    <t>The findings of this study demonstrate that the use of AR techniques helped the
intermediate-level learners the most in their writing performance in the scales of writing content control, article structure and wording, and the students reflected that the functions of the AR system supported them to start writing the first paragraph more quickly, and enriched their ideas because the AR materials gave them more writing stimulation; this was especially true for the low-achievement students</t>
  </si>
  <si>
    <t>Use various forms of AR to improve learners' writing skills</t>
  </si>
  <si>
    <t>They conducted surveys with students and teachers, and ANOVA analysis of results</t>
  </si>
  <si>
    <t>The students reflected that they were given more writing directions and materials so that they could more easily organize their ideas for writing the articles.</t>
  </si>
  <si>
    <t>Small number of students in each group. Hard to generalize to other subjects</t>
  </si>
  <si>
    <t>One of the few using location based AR</t>
  </si>
  <si>
    <t>Wang, Y.-H.</t>
  </si>
  <si>
    <t>10.1016/j.compedu.2017.04.013</t>
  </si>
  <si>
    <t xml:space="preserve"> They then read the rhetoric and syntax for learning how to use the wording to describe the tree. They were also encouraged to use the provided words and sentence lists to describe their emotions or special memories related to the tree (Table 4-A). In Mode 2, the AR contents were embedded in the paper-based learning sheets. This mode was developed for in-class writing scenarios and to help learners without related writing experience who had to write articles in the limited class time. For example, for the topic of “The power of love,” the
learners sat in the classroom and used the learning devices with the AR app to scan the paper-based learning sheets</t>
  </si>
  <si>
    <t>Co-Design of Augmented Reality Book for Collaborative Learning Experience in Primary Education</t>
  </si>
  <si>
    <t>Virtual Humans for Temperature Visualization in a Tangible Augmented Reality Educational Game</t>
  </si>
  <si>
    <t xml:space="preserve">As we expected, virtual human visualization of temperature data enabled higher motivation than the particle visualization for learning in the tangible AR environment. However, we were surprised that the virtual human visualization enabled significantly lower temperature estimation error than the particle visualization. This was the perception of users as they interacted with tangible interfaces and visualized the results on a small hand-held screen of the mobile phone. Thus, there is an inconsistency in user perception, which may have an impact on learning outcomes. We expect that these visualizations can be fine-tuned (e.g., make the particle movement more subtle or make the virtual human animations more dramatic) to elicit more consistent perception of temperature.
The main takeaway message of this paper is that perception in AR can influence motivation and potentially learning. Thus, one must take care in designing visualizations and take into account the emotional effect it may have on learners. Because this study was on students in 20s-30s, it is still unclear how these visualizations will affect children. However, because this preliminary study was a human perception study, we expect that there would be some correlation to perception in high school children. More research is
needed in the future to confirm this. </t>
  </si>
  <si>
    <t xml:space="preserve"> AR-SEE project which is an Augmented Reality application for mobile phones for Passive Solar Energy Education. AR-SEE combines a mobile phone-based AR with a physical model of a house. Users interactively change the parameters of the house (e.g., roof style, windows, building materials), which changes the intemal temperature inside the house. These changes are visualized through a particle visualization of energy transfer shown in situ on the phone. The application was designed to provide students the scientific knowledge about how passive solar energy affects the 
temperature inside the house, which affects energy usage efficiency.</t>
  </si>
  <si>
    <t xml:space="preserve">The main takeaway message of this paper is that perception in AR can influence motivation and potentially learning.
We employed numerous metrics to assess temperature estimation, time and errors, passive solar energy knowledge, and motivation. </t>
  </si>
  <si>
    <t>we were surprised that the virtual human visualization enabled significantly lower temperature estimation error than the particle visualization</t>
  </si>
  <si>
    <t>The main limitation of the study is the differences between the visualization approaches. If we had changed the color of the particles, for example, results may have differed.</t>
  </si>
  <si>
    <t>It says it was intended for high school but then the study was done with students in 20-30s</t>
  </si>
  <si>
    <t>Ferrer, V. and Perdomo, A. and Ali, H.R. and Fies, C. and Quarles, J.</t>
  </si>
  <si>
    <t>10.1109/KELVAR.2017.7961559</t>
  </si>
  <si>
    <t xml:space="preserve"> IEEE Virtual Reality Workshop on K-12 Embodied Learning through Virtual and Augmented Reality</t>
  </si>
  <si>
    <t xml:space="preserve"> Users interactively change the parameters of the house (e.g., roof style, windows, building materials), which changes the intemal temperature inside the house. 
A user has three complementary ways to interact with AR-SEE (figure 1). Users look through the phone and point it at the big green marker. They can freely walk around and view the simulation. They can physically zoom in to see what is happening inside the house.
The second way of interaction consists of the phones touch screen interface that includes three buttons located on the right side of the screen and which allow the user to select the material for the roof of the house, the material for the base of the house, and the x-ray
button which makes the house partially transparent to allow the user to see either the visualization (e.g., particles or the virtual humans) inside the house.
Users are able to modify the architecture of the house through the tangible interface (figure 2), which consists of small markers to select between two different types of roofs and select from four different types of windows. When the users desire to change the roof
or window, they hold the phone with one of their hands, remove one of the small markers and put in another marker with the other hand. As a result, the virtual house will change its architecture according to the marker that is chosen. </t>
  </si>
  <si>
    <t xml:space="preserve">Marker-based augmented reality application for mobile learning in an urban park </t>
  </si>
  <si>
    <t>1st Cycle of Basic Education (aged form 6 to 9); ii) 2nd and 3rd Cycles of Basic Education (10 to 14); iii) Secondary and Graduate Education and iv) the tourist and general public (life-long learning).</t>
  </si>
  <si>
    <t>Some technical issues, related to the markers’ recognition, were observed and registered by both pupils and monitors, leading to the revision of the markers’ purposes,structure, and content. 
The data collected so far seem to reinforce the situated, authentic and socio-constructivist nature of the learning reported by the app players. Nevertheless, this is still based on preliminary empirical data collection and further work needs to be carried out.</t>
  </si>
  <si>
    <t xml:space="preserve">The project team is creating an application (app) for mobile devices comprising an interactive digital game with AR and supports geocaching activities in outdoor environments, such as green urban parks. 
An interactive AR quiz-based game to be played in the Park by groups of pupils in a friendly competition approach. 
At the moment, the EduPARK team is developing AR content for the 32 selected botanical species, to associate with the permanent plaques. AR markers used in the plaques can trigger different contents by the app.
</t>
  </si>
  <si>
    <t xml:space="preserve"> Students referred that this application promotes contextualized learning, since it
establishes relationships between school concepts and real life situations. The students also recognize value in this kind of mobile learning activities that move learning to contexts outside the classroom.
Other aspects highlighted by the students were their enhanced engagement and motivation to learn, as they are familiarized with this kind of technology for other purposes related to leisure activities. </t>
  </si>
  <si>
    <t>In that line, the EduPARK project is developing an interactive ARmobile application to support geocaching activities in outdoor environments, thus creating situated learning opportunities.
Regarding the technical issues, the collected data revealed an excellent usability of the EduPARK app</t>
  </si>
  <si>
    <t>In what concerns the app’s inconsistencies, students pointed out difficulties in the use of some AR markers. This aspect is related with the recognition of the image use as a marker by the mobile device camera
 described activities were supported by mobile smartphones of the project
adaptation of data collecting tools to the different audiences of the app, as younger users might feel some difficulties in their interpretation</t>
  </si>
  <si>
    <t>Future work will also include developing markerless tracking for this app, to increase the number of opportunities of situated and authentic learning in the selected Park.</t>
  </si>
  <si>
    <t>Pombo, L. and Marques, M.M.</t>
  </si>
  <si>
    <t>10.1109/SIIE.2017.8259669</t>
  </si>
  <si>
    <t xml:space="preserve"> International Symposium on Computers in Education, SIIE 2017</t>
  </si>
  <si>
    <t xml:space="preserve"> More specifically, fig. 3a) shows the first screen displayed after the marker recognition by the app, with the overall structure of the AR content. It has several interactive buttons. In this particular case, fig. 3 displays some of the AR content associated with the specimen identified the plaque in fig. 2.
Fig. 3b) and fig. 3c) show the content for two different buttons, in this case, the leaf and the species’ fruit, respectively. 
The player has access to content in AR that supports the correct answering of a specific quiz question. In the case of selection of an incorrect option, the game provides immediate feedback to the player, encouraging a reanalysis of the AR content. In the game, the player is guided to visit the AR associated with a specific plaque/marker, before the question is shown. </t>
  </si>
  <si>
    <t>Development and Evaluation of i-Brochure: A Mobile Augmented Reality Application</t>
  </si>
  <si>
    <t>Augmenting Coding: Augmented Reality for Learning Programming</t>
  </si>
  <si>
    <t xml:space="preserve">THE EduPARK MOBILE AUGMENTED REALITY GAME: LEARNING VALUE AND USABILITY </t>
  </si>
  <si>
    <t>Primary, Secondary</t>
  </si>
  <si>
    <t xml:space="preserve"> Results revealed that the EduPARK app promotes learning, enjoyment and is easy to use. It achieved an excellent usability, according to younger students (85.8 of average SUS) and a good usability according to older students (70.9). </t>
  </si>
  <si>
    <t>the initially developed version of the app comprised interdisciplinary quizzes with
multiple-choice questions and content (text, audio or image) aligned with the curriculum, feedback to the users’ answers and scores. The questions included contents from diverse subjects, such as biology (particularly about botanics and zoology), mathematics, local history and physical education. 
The 2nd cycle involved the refinement of the 1st version of the app, namely the development of more reliable markers. 
markerless tracking was also implemented, using 2D imagery, as historical tiles, already located at the Park, increasing the number of opportunities of authentic learning. 
Among the new features introduced in this app version was the inclusion of audios, videos and animations, to diversify the formats of information, as suggested by pupils in the 1st refinement cycle. Other improvement was related to the GPS-based search for virtual caches (treasure chests) containing virtual objects and prompted by riddles</t>
  </si>
  <si>
    <t xml:space="preserve">Concerning learning, students referred: i) they found the app’s quiz challenging in a positive way, e.g., it motivated them to learn; and ii) they could learn in a situated way. </t>
  </si>
  <si>
    <t xml:space="preserve">The students’ perception of the app’s usability was positive; and 22 students agreed or strongly agreed with the statement ‘I thought the app was easy to use’ and 18 disagreed or strongly disagreed with the statement ‘I found the app more difficult to use than it should be.’ The SUS score was computed individually and, afterwards, an average value was computed for all the questionnaires. Values ranged from 60 to 100, with an average of 85.8. Therefore, according to the classification of Bangor et al. (2009), this version of
EduPARK app achieved an excellent usability. </t>
  </si>
  <si>
    <t xml:space="preserve"> i) GPS signal malfunctions – ‘The distance meters [from the virtual cache] sometimes didn’t work very well’ (FGI student’s cote); ii) displeasure in having to keep the mobile device camera pointed at the marker during the exploration of the AR contents – ‘I liked it, but (…) when we saw the markers, we had to keep pointing [the mobile phone] at them. It would be nicer to keep the information [in the screen]’ (FGI student’s cote); and iii) a few difficulties in handling the app – ‘When we were searching for caches, it would appear the “quit” button, which was similar to the “continue” button, and we would press it by mistake’ (FGI student’s cote).
In what concerns the game features, students referred they would like: i) to see the collected virtual objects having a goal – ‘I think that the objects inside the caches could have some kind of use’ (FGI student’s cote); and ii) to include different paths in the game – ‘To have different routes in the app’ (FGI student’s cote). </t>
  </si>
  <si>
    <t>It is the second part of the research described in paper 50 Marker-based augmented reality application for mobile learning in an urban park: Steps to make it real under the edupark project</t>
  </si>
  <si>
    <t>?</t>
  </si>
  <si>
    <t>International Conference on Mobile Learning</t>
  </si>
  <si>
    <t>The EduPARK project has been developing an interactive mobile AR game to promote authentic learning in a specific Park.</t>
  </si>
  <si>
    <t xml:space="preserve">MOBILE-BASED AUGMENTED REALITY FOR LEARNING 3-DIMENSIONAL SPATIAL BATIK-BASED OBJECTS </t>
  </si>
  <si>
    <t>An Augmented-Reality-Based Concept Map to Support Mobile Learning for Science</t>
  </si>
  <si>
    <t>An empirical study was conducted on 71 fifth-grade elementary students in Southern Taiwan.</t>
  </si>
  <si>
    <t xml:space="preserve">The paper integrates AR with concept maps to form a concept-mapped AR (CMAR) scaffold. The topic ‘‘food chain’’ was used as the course content.  </t>
  </si>
  <si>
    <t xml:space="preserve">Students were able to engage in learning activities that efficaciously increased their motivation to learn and improved their attitude about learning.
We found that students who used the concept map as a knowledge structure in CMAR learning had better learning outcomes than did those who used only the AR learning method. 
This indicated that using a knowledge structure to support AR learning activities was both crucial and instrumental.
The results indicated that students who used CMAR were significantly more self-confident about their self-learning.
</t>
  </si>
  <si>
    <t>The advantages of using the CMAR system can be summarized based on our experimental results. First, it provided students with a lively and interesting interactive instructional environment. Second, it simplified and clarified instructional materials and increased students’ learning confidence. Third, using concept maps as knowledge scaffolds provided the AR system with a suitable instructional method. Lastly, it helped students organize and
construct course content, increased their learning motivation, and improved their learning attitudes. Therefore, the CMAR system developed in this study showed that the support of an adequate instructional method and scaffolds when integrating new instructional technology improved learning outcomes.</t>
  </si>
  <si>
    <t>there are some limitations: First, this investigation was only carried out in the context of teaching science, and other fields of study might require different types of CMAR teaching
materials and methods. Moreover, the goal of selecting specific course topics that can benefit by combining CM techniques and helpful instructional scaffolds with AR learning requires additional studies and experimentation. Second, tablet computers were used in this study. However, smartphones are becoming larger and more powerful, and thus more people use them for a greater number of online activities. Therefore, prospective CMAR pplications should be developed for mobile phone learning methods. Last but not least, the teacher and curriculum are thought to affect the ways in which AR-based learning is carried out, and thus the results that are achieved. Both teachers and developers need to spend more time  lanning learning activities and designing learning materials to provide learning support. Moreover, the devices needed for ARbased learning remain cost prohibitive for some lementary schools, and this is another challenge to popularizing ARbased learning. Studies related to CMAR systems are scarce. The results of this study can provide a reference and recommendations for subsequent CMAR learning discussions.</t>
  </si>
  <si>
    <t>It is interesting since it measures the impact on 71 students and it is well oriented. However, there is no information about the technologies/frameworks used and seems to be an individual experience (interactive, but not collaborative, not multi-user)</t>
  </si>
  <si>
    <t>Web of Science</t>
  </si>
  <si>
    <t>Chen, Chien-Hsu and Chou, Yin-Yu and Huang, Chun-Yen</t>
  </si>
  <si>
    <t>10.1007/s40299-016-0284-3</t>
  </si>
  <si>
    <t>ASIA-PACIFIC EDUCATION RESEARCHER</t>
  </si>
  <si>
    <t>1) In this study, interactive concept maps were used as instructional scaffolds and subsequently integrated in an AR learning system to form the CMAR learning system.
2) These interesting interactive methods deepened the students’ impression of the instructional materials. Moreover, some of the students said that they were able to select the specific parts that they preferred to learn more about.</t>
  </si>
  <si>
    <t>It seems to be an individual experience</t>
  </si>
  <si>
    <t>It seems to be individual</t>
  </si>
  <si>
    <t xml:space="preserve">Designing a Multi-user Interactive Simulation Using AR Glasses </t>
  </si>
  <si>
    <t>Museums (tested with people aged 12-14)</t>
  </si>
  <si>
    <t>Location based (GPS, bluetooth, wi-fi, accelerometer, ...)</t>
  </si>
  <si>
    <t>Smart glasses, Head mounted display, optical see-though displays; projected AR</t>
  </si>
  <si>
    <t>Unity, Meta One SDK</t>
  </si>
  <si>
    <t>it exemplifies how the affordances of wearable technologies could support meaningful learning to learn about complex science phenomena in informal learning
settings. In this paper, we also raise design issues and remaining challenges that relates to how such wearable AR technologies supporting gesture-based interaction
with multiple users need to be designed to support the strong congruency between action and conception.</t>
  </si>
  <si>
    <t xml:space="preserve">In this research, we present the design and formative evaluation of an interactive simulation for informal learning environments. The wearable feature of Augmented Reality(AR) glasses enables full-body movement and embodied interactions in digitally augmented physical environments. The interactive simulation was developed to engage and immerse users to understand an abstract scientific concept about the refraction of light. </t>
  </si>
  <si>
    <t>some reported that following effects of glass-type wearable and head-tracking functions supported learning experiences because they did not have to care much about controlling the augmented visual presentation. 
Many subjects describe that the simulation was helpful in learning because they could manipulate the simulation with no restriction by others and could adjust the phase.</t>
  </si>
  <si>
    <t>wearable technologies could support meaningful learning to learn about complex science phenomena in informal learning settings.</t>
  </si>
  <si>
    <t>Most participants wearing spectacles say “the AR glasses is too bulky and heavy”</t>
  </si>
  <si>
    <t>It has been developed for informal learning contexts</t>
  </si>
  <si>
    <t>Oh, S. and Park, K. and Kwon, S. and So, H.-J.</t>
  </si>
  <si>
    <t>10.1145/2839462.2856521</t>
  </si>
  <si>
    <t>Conference on Tangible Embedded and Embodied Interaction</t>
  </si>
  <si>
    <t>The wearable feature of Augmented Reality(AR) glasses enables full-body
movement and embodied interactions in digitally augmented physical environments.
we have designed an interactive simulation where visitors learn about the complex
scientific concept through full-body immersion mediated through the AR glasses that enables the engagement of multiple co-located users and the seamless integration of physical and virtual spaces.</t>
  </si>
  <si>
    <t xml:space="preserve">To design playful and meaningful learning experiences, several design features related to
social interaction, multi-user interaction, and embodied interaction were unpacked and integrated in the design process. 
we have designed an interactive simulation where visitors learn about the complex
scientific concept through full-body immersion mediated through the AR glasses that enables the engagement of multiple co-located users
Our design supports and focuses on the case of two participants because the group of two visitors was the most common among visitor group distributions in informal learning environments. The simulation can encompass a wide range of visitor groups. Single users can play the simulation alone, and adding the glasses to the system allows multiple users to perform the simulation simultaneously. </t>
  </si>
  <si>
    <t xml:space="preserve">From learning perspectives, our research goal is to design an interactive simulation at informal learning contexts where learning processes takes place in more self-directed, vicarious and collaborative ways.
Our design supports and focuses on the case of two participants because the group of two visitors was the most common among visitor group distributions in informal learning environments. The simulation can encompass a wide range of visitor groups. Single users can play the simulation alone, and adding the glasses to the system allows multiple users to perform the simulation simultaneously. </t>
  </si>
  <si>
    <t>A Development of Augmented Realitysupported Mobile Game Application based on Jolly Phonics Approach to Enhancing English Phonics Learning Performance of ESL Learners</t>
  </si>
  <si>
    <t>According to the experimental result, it was found that P-Whale can promote
students’ phonics learning performance; moreover, they revealed highest satisfaction towards the proposed application.</t>
  </si>
  <si>
    <t>P-Whale comes in a package with 42 AR marker cards. There are four mini games in the mobile application running in sequence of Jolly Phonics approach for first four stages. While learning and applying their existing knowledge, the games are challenging and fun for students with limited score, and number of letters and words, and they require students multiple perceptions interacting with AR. 
The four mini games are run as follows:
1. Learning the letter sounds: students need to understand how each letter sound. This stage was designed to work with AR, as shown in Figure 1(a). At this point, students begin the phonics learning foundation by recognizing the difference between phonemes and letter sounds of letter.
2. Letter formation: students use the back of the marker card to begin the session. Once detected, students form a letter by tilting the device and reminds students how each letter sounds when forming a letter, as shown in Figure 1(b). At this point, students could better understand the relationship between sound and its letter character.
3. Blending: students learn to blend the listened sound into word by playing a 2D game, as
shown in Figure 1(c). Students have 15 seconds for each word, 10 words a game. If they couldn’t finish each word on time, the question will change to another in a random order. At this point students can blend each letter into words as an essential bridge to the final stage of phonics learning.
4. Identifying the sounds in word: students will have to listen to the word and will be able to recognize its sounds by using a camera to detect a marker card of missing letter, as shown in Figure 1 (d). This final stage allows student to apply existing knowledge of phonics sound to identify the correct word.</t>
  </si>
  <si>
    <t>Comparing Students’ pretest and posttest results
 Qualitative feedback through a questionaire 
According to the experimental result, it was found that P-Whale can promote
students’ phonics learning performance; moreover, they revealed highest satisfaction towards the proposed application</t>
  </si>
  <si>
    <t>P-Whale can promote students’ phonics learning performance</t>
  </si>
  <si>
    <t>However, the generalization of this research findings are limited due to a small size number of samples conducted in the experiment as a preliminary study. In addition to the experiment, there are several points to be addressed regarding the application. First, the usability of the application, we have to concern about students’ learning environment that need to be quiet enough for more effectiveness in learning (Gordon, 2013). Second, it should be expanded to cover all 5 steps of Jolly Phonics learning for more effectiveness in reading and spelling since this version did not cover ‘Tricky words’ stage, which students will learn to read and write irregular words when they have knowledge of letter sounds and can relate the sounds to symbols (Lloyd, 1998). Finally, the quality of devices should be in high
performance to avoid the learning distraction.</t>
  </si>
  <si>
    <t>Interesting for ARETE project</t>
  </si>
  <si>
    <t>Limsukhawat, S. and Kaewyoun, S. and Wongwatkit, C. and Wongta, J.</t>
  </si>
  <si>
    <t xml:space="preserve"> International Conference on Computers in Education</t>
  </si>
  <si>
    <t>While learning and applying their existing knowledge, the games are challenging and fun for students with limited score, and number of letters and words, and they require students multiple perceptions interacting with AR.
 1.Learning the letter sounds: students need to understand how each letter sound. This stage was designed to work with AR, as shown in Figure 1(a). At this point, students begin the phonics learning foundation by recognizing the difference between phonemes and letter sounds of letter.
2. Letter formation: students use the back of the marker card to begin the session. Once detected, students form a letter by tilting the device and reminds students how each letter sounds when forming a letter, as shown in Figure 1(b). At this point, students could better understand the relationship between sound and its letter character.
3. Blending: students learn to blend the listened sound into word by playing a 2D game, as
shown in Figure 1(c). Students have 15 seconds for each word, 10 words a game. If they couldn’t finish each word on time, the question will change to another in a random order. At this point students can blend each letter into words as an essential bridge to the final stage of phonics learning.
4. Identifying the sounds in word: students will have to listen to the word and will be able to recognize its sounds by using a camera to detect a marker card of missing letter</t>
  </si>
  <si>
    <t>Usability evaluation of an augmented reality system for teaching Euclidean vectors</t>
  </si>
  <si>
    <t>Designing for Learning Conversations: How Parents Support Children's Science Learning Within an Immersive Simulation</t>
  </si>
  <si>
    <t>Participants were 101 families with a child between the age of 9 and 13 (mean age: 10.8, SD = 1.3) visiting a science center in the Southeastern United States</t>
  </si>
  <si>
    <t>It is more an immersive solution with projectors</t>
  </si>
  <si>
    <t>Projector</t>
  </si>
  <si>
    <t>Only four sessions were excluded based on this criteria, yielding the sample of 97 valid sessions (38 girls, 59 boys). Thirty-two families were composed of one parent and one or more children. In 57 sessions, both parents were present. In eight families also  grandparents or parent’s friends were present.</t>
  </si>
  <si>
    <t>We aim to investigate whether whole-body interactive performance simulations can
support parent–child conversations characterized by conceptual talk, the joint and iterative
construction of an understanding, and strategic support.</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</si>
  <si>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t>
  </si>
  <si>
    <t>I think this could be understood as an ADVANTAGE: In our study, in contrast, parents very frequently conveyed their understanding to the child, and sometimes went to great lengths to articulate an effective explanation.</t>
  </si>
  <si>
    <t>Not a clear disadvantage is underlined.</t>
  </si>
  <si>
    <t>It focused in providing an interactive experience in a physicall space with projectors (not an AR with tablets, mobiles or similar)</t>
  </si>
  <si>
    <t>Tscholl, Michael and Lindgren, Robb</t>
  </si>
  <si>
    <t>10.1002/sce.21228</t>
  </si>
  <si>
    <t>SCIENCE EDUCATION</t>
  </si>
  <si>
    <t>With these technologies, designers can produce exhibits that enhance content with engagement and interactivity by, for example, overlaying information onto artifacts or supporting the visitor’s exploration with digitally enhanced objects that are responsive and provide guidance.
MEteor is composed primarily of a 30 foot × 10 foot interactive floor space (Figure 1).</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</si>
  <si>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t>
  </si>
  <si>
    <t>The Influences of the 2D Image-Based Augmented Reality and VirtualReality on Student Learning</t>
  </si>
  <si>
    <t>The experimental results show that the AR-based environment was beneficial for improving learning achievement and task performance. 
This study makes a contribution mainly on two aspects: theories and applications. Regarding the theories, the findings of this study indicated that the real objects in the AR system could reduce the mental load of the CLT and increase the immediacy because students could take the real objects of the AR system as the reference objects of the movement of the moon. Moreover, peers appear on the system so the sense of immediacy is increased. Accordingly, these factors not only enhance the learning motivations, but also encourage the students to keep conducting the tasks. Such findings deepen the understandings of the effectiveness of the AR system by providing empirical evidence.
In terms of the applications, the study describes how to implement the AR system or the VR system in inquiry activities and provides evidence that both systems could improve the students’ knowledge construction. In other words, both AR and VR systems are beneficial for knowledge construction. Thus, the approaches used to implement the AR system or the VR system in this study can be used to guide instructional designers how to implement AR and VR systems.</t>
  </si>
  <si>
    <t xml:space="preserve"> The aim of this study was to compare the effectiveness of the VR and AR systems in an inquiry-based astronomy course</t>
  </si>
  <si>
    <t>The experimental results show that the AR-based environment was beneficial for improving learning achievement and task performance</t>
  </si>
  <si>
    <t>the study describes how to implement the AR system or the VR system in inquiry activities and provides evidence that both systems could improve the students’ knowledge onstruction. In other words, both AR and VR systems are beneficial for knowledge construction. Thus, the approaches used to implement the AR system or the VR system in this study can be used to guide instructional designers how to implement AR and VR systems.</t>
  </si>
  <si>
    <t xml:space="preserve">this study has several limitations. Firstly, our results were obtained by using a non-immersive VR environment; as such, a truly immersive VR system could be used to
fully compare the students’ experience with an AR environment in the future. Secondly, due to the relatively less qualitative results to support the quantitative results, more qualitative results should be addressed in future work, such as behavior pattern analysis and eye-tracking techniques. As recommended by Cheng and Tsai (2013), different personal characteristics or learning status still need to be investigated when involved in AR systems.
Therefore, researchers are encouraged to explore the relationships between learning styles and the use of an ARbased educational environment. Such findings could provide guidance how to implement adaptive AR learning systems and make the learning process more effective. </t>
  </si>
  <si>
    <t>No information about the technological development. I don't believe it is very interesting in this sense.</t>
  </si>
  <si>
    <t>Liou, Hsin-Hun and Yang, Stephen J. H. and Chen, Sherry Y. and Tarng, Wernhuar</t>
  </si>
  <si>
    <t>EDUCATIONAL TECHNOLOGY &amp; SOCIETY</t>
  </si>
  <si>
    <t>There are several references to say that the system is interactive, but there is not much information about the kind of enabled interactivity. For example: "After interacting with the system assigned to them, these two groups significantly performed differently".</t>
  </si>
  <si>
    <t>Learning English with Augmented Reality: Do learning styles matter?</t>
  </si>
  <si>
    <t>The students had excellent learning effectiveness regardless of whether they used the
self-directed or the task-based AR educational game system in this study</t>
  </si>
  <si>
    <t xml:space="preserve"> explore the effects of the proposed approaches on students' learning effectiveness, flow state, learning anxiety, and cognitive load</t>
  </si>
  <si>
    <t>the learning approaches (self-directed or task-based) played an important role in the flow experience of the students. The students who learned with the self-directed AR educational game experienced a higher flow state, implying that they could control the steps by themselves</t>
  </si>
  <si>
    <t xml:space="preserve">The sample size was small in this study because the classroom with the situated 
setting could not accommodate too many students at one time. In addition, because
the students were only third graders, the learning targets were all objects. The results
may therefore be unsuitable for generalization to older students. This intervention was
not long, but it was longer than another recent study (Skulmowski, Pradel, Kühnert,
Brunnett, &amp; Rey, 2016) in which participants only spent approximately 20 minutes
using either version of the system. Therefore, future studies could extend this method
to include more learning targets in real life and make the intervention period longer.
More human factors such as gender, spatial ability and so on can be employed for
analysis in the future. In addition, future studies could take self-efficacy into
consideration. That is, it can be identified whether students feel that they learn better
using an AR system in a real-life setting. </t>
  </si>
  <si>
    <t>No information about the technological soluction/application</t>
  </si>
  <si>
    <t>Hsu, Ting-Chia</t>
  </si>
  <si>
    <t>10.1016/j.compedu.2016.12.007</t>
  </si>
  <si>
    <t>COMPUTERS &amp; EDUCATION</t>
  </si>
  <si>
    <t>No information about the interaction, but in the keywords, it says it is "interactive learning environments"</t>
  </si>
  <si>
    <t>Designing mobile augmented reality exergames</t>
  </si>
  <si>
    <t>Physiscal education and Nutrition</t>
  </si>
  <si>
    <t>All activities were appreciated by the majority of the school children. Searching bombs and playing with friends were particularly liked in both groups, as these statement sreceived 93% and 90% of overall positive answers, respectively</t>
  </si>
  <si>
    <t>Engage young people in being physically active and teach them about correct nutrition</t>
  </si>
  <si>
    <t>User tests after they used the app.</t>
  </si>
  <si>
    <t>AR was something new that helped making the app interesting. The authors measured both how whether the students like the app and also if the students like using it (as it forced them to do physical activity, which many children don't really like)</t>
  </si>
  <si>
    <t>Finally, there were two difficulties regarding game mechanics and content that were reported by some of the players. First, memorizing the fuse color sequence seemed to be harder for young adults than for school children</t>
  </si>
  <si>
    <t>Very interesting. It's an example of exergame using AR. It is about a subject not usually covered in educational app (physical education).</t>
  </si>
  <si>
    <t>Laine, T.H. and Suk, H.J.</t>
  </si>
  <si>
    <t>10.1177/1555412015572006</t>
  </si>
  <si>
    <t>Games and Culture</t>
  </si>
  <si>
    <t xml:space="preserve">A bomb is defused by carefully removing virtual fuses in the correct order. The fuses have the appearance of unhealthy food such as pizzas and hamburgers. </t>
  </si>
  <si>
    <t>The acceptance of learning augmented reality environments: A case study</t>
  </si>
  <si>
    <t>DiedricAR: a mobile augmented reality system designed for the ubiquitous descriptive geometry learning</t>
  </si>
  <si>
    <t>IARBook: An Immersive Augmented Reality system for education</t>
  </si>
  <si>
    <t>The effect of literacy learning via mobile augmented reality for the students with ADHD and reading disabilities</t>
  </si>
  <si>
    <t>AR Improved word recognition skills of the 2 students with ADHD</t>
  </si>
  <si>
    <t>Help children with ADHD recognize words</t>
  </si>
  <si>
    <t>Yep. Checked test results after usage and after a few weeks to check retention.</t>
  </si>
  <si>
    <t>The  target  words used in this study are often used in real-life situations; the instructional videos captured daily  life  combined  with  the  actual  situation;  it  is  possible  to  match  the  participants’ learning level and life experiences; the tool improves understanding of abstract words and then guides participants to apply these words in real environments to maximize the effectiveness of how to teach Chinese words.</t>
  </si>
  <si>
    <t>Lin, C.-Y. and Yu, W.-J. and Chen, W.-J. and Huang, C.-W. and Lin, C.-C.</t>
  </si>
  <si>
    <t>10.1007/978-3-319-40238-3_11</t>
  </si>
  <si>
    <t>Lecture Notes in Computer Science</t>
  </si>
  <si>
    <t>The three subtests in the Mandarin Literacy Assessment included ‘read the words’,‘write the words’ and ‘fill the selected word in the sentence</t>
  </si>
  <si>
    <t>Augmented songbook: an augmented reality educational application for raising music awareness</t>
  </si>
  <si>
    <t>Tablet, Projector</t>
  </si>
  <si>
    <t>A Computer vision library (OpenCV, Halcon, EasyCV, PCL, Dlib, ...)</t>
  </si>
  <si>
    <t>The authors evaluate different detectors and descriptors in the context of performing AR tasks without markers. They check for accuracy and performance across a set of different images containing musical scores</t>
  </si>
  <si>
    <t>Show the musical note on a virtual instrument while showing the dot of the corresponding note on the musical score.</t>
  </si>
  <si>
    <t>Low performance due to unoptimized system</t>
  </si>
  <si>
    <t>It's interesting for the subject (music), for the hardware used in the prototype (projector), for the fact that they do not use markers and for the detailed analysis of different descriptors.</t>
  </si>
  <si>
    <t>Rusiñol, M. and Chazalon, J. and Diaz-Chito, K.</t>
  </si>
  <si>
    <t>10.1007/s11042-017-4991-4</t>
  </si>
  <si>
    <t>Multimedia Tools and Applications</t>
  </si>
  <si>
    <t>The system involves a projector that projects the virtual contents into the physical documents, a camera in charge of providing the images for the detection of the physical document and an infrared camera in charge of detecting the human interactions with the virtual and physical contents. Thus, a calibration step is needed in order to model the disparities among those three elements. Some videos of the usage of this installation can be seen in the Library Living Lab website</t>
  </si>
  <si>
    <t>Augmented reality-based interactive simulation application in double-slit experiment</t>
  </si>
  <si>
    <t>The AR app for double slit experiment helps students understands this hard to grasp concept.</t>
  </si>
  <si>
    <t>Show a simulation of double slit experiment</t>
  </si>
  <si>
    <t>Short interview after testing the app. Received well.</t>
  </si>
  <si>
    <t>Students were impressed by the application, and it attracted their attention. Teacher said it would use it in classroom.</t>
  </si>
  <si>
    <t>Sample size not large enough.</t>
  </si>
  <si>
    <t>Physics app. Cool that just by moving the markers around the augmented content showing the simulation changes. First example where multiple markers interact at the same time (depending on their relative distance)</t>
  </si>
  <si>
    <t>Wang, T. and Zhang, H. and Xue, X. and Cai, S.</t>
  </si>
  <si>
    <t>10.1007/978-3-319-64352-6_66</t>
  </si>
  <si>
    <t>Lecture Notes in Networks and Systems</t>
  </si>
  <si>
    <t>Figure 3: Augmented content changes in real time based on the distance of the markers.</t>
  </si>
  <si>
    <t>Human Anatomy Learning Systems Using Augmented Reality on Mobile Application</t>
  </si>
  <si>
    <t>Secondary, College/University</t>
  </si>
  <si>
    <t>Based  on  the analysis  of  survey  data  and  evaluation  of  mobile  anatomy  applications,  anatomy  learning  applications using  mobile  augmented  reality  technology  received  positive  feedback  and  received  good  feedback  from the respondents</t>
  </si>
  <si>
    <t>Teach human anatomy</t>
  </si>
  <si>
    <t>No, they only evaluated whether students liked specific features of the app.</t>
  </si>
  <si>
    <t>Kurniawan, M.H. and Suharjito and Diana and Witjaksono, G.</t>
  </si>
  <si>
    <t>10.1016/j.procs.2018.08.152</t>
  </si>
  <si>
    <t>Procedia Computer Science</t>
  </si>
  <si>
    <t>As shown  in  Fig  2,  3D models of organs displayed  can be touched  on certain parts to show the detailed information, such  as  the  name  and  description  of  the  organs  as  shown  in  Fig  2D</t>
  </si>
  <si>
    <t>Science Education and Augmented Reality Content: The Case of the Water Circle</t>
  </si>
  <si>
    <t>An educational IoT lab kit and tools for energy awareness in European schools</t>
  </si>
  <si>
    <t>Sustainability</t>
  </si>
  <si>
    <t>Unity, ARKit</t>
  </si>
  <si>
    <t>Using interactive activities combining IoT, AR and realtime data from school buildings can teach sustainability and energy awareness to kids</t>
  </si>
  <si>
    <t>They present a tool that mixes IoT, programming, using Raspberry and data from school building to learn energy awareness.</t>
  </si>
  <si>
    <t>Very encouraging results in terms of end-user acceptance from both students and educators, as well as its suitability for use in schools in a broad range of students’ age (from primary to high school)</t>
  </si>
  <si>
    <t>Open source (HW and SW). Enaging in sustainability activities raised kids awareness</t>
  </si>
  <si>
    <t>Degree of successful integration into a school’s curriculum depends on the educator’s familiarity with the related technologies and the school’s overall approach to updating its daily schedule. Although the activities were well-received and educators thought in general that the instructions and lesson plans provided were clear enough to carry them out, scarcity of additional lecture hours and familiarity with existing lesson plans meant that in some cases certain schools decided to dedicate significantly less hours to GAIA-related activities than others</t>
  </si>
  <si>
    <t>AR is marginal, but very original subject (sustainability) and paper nonetheless. Very interesting how they applied the "maker mentality" to build things to monitor energy usage in their building and thus learn how to improve sustainability.</t>
  </si>
  <si>
    <t>Mylonas, G. and Amaxilatis, D. and Pocero, L. and Markelis, I. and Hofstaetter, J. and Koulouris, P.</t>
  </si>
  <si>
    <t>10.1016/j.ijcci.2019.03.003</t>
  </si>
  <si>
    <t>International Journal of Child-Computer Interaction</t>
  </si>
  <si>
    <t>There are (a) blue squares over parts of the floormap that need to be inked and connected with cables, (b) text legends giving guidelines for howto complete this ‘‘step’’ of the lab exercise, (c) arrows that move between steps of the exercise, and (d) a graph visualizing sensor readings updated dynamically.</t>
  </si>
  <si>
    <t>Effectiveness of enhancing classroom by using augmented reality technology</t>
  </si>
  <si>
    <t>An Educational Augmented Reality App to Facilitate Learning Experience</t>
  </si>
  <si>
    <t>Mathland: Playful mathematical learning in mixed reality</t>
  </si>
  <si>
    <t>Marker-based (QR, image or 3d model based), Markerless (plane detection, user clicks to add 3d content, ...)</t>
  </si>
  <si>
    <t xml:space="preserve"> In Mathland, learners not only visualize mathematics in immersive ways, but also use it to construct new projects, i.e. constructionist learning.</t>
  </si>
  <si>
    <t>App used to learn Newtonian physics. Idea is to see how virtual objects react using real life interactions</t>
  </si>
  <si>
    <t>using severla sensors to detect arm position, combine hololens with markers + realistic physics</t>
  </si>
  <si>
    <t>Interesting mostly for how they extended Hololens capabilities, and the physics models that can be applied to the virtual objects</t>
  </si>
  <si>
    <t>Khan, M. and Trujano, F. and Choudhury, A. and Maes, P.</t>
  </si>
  <si>
    <t>10.1145/3170427.3186499</t>
  </si>
  <si>
    <t>Conference on Human Factors in Computing Systems</t>
  </si>
  <si>
    <t>The application has two modes — Launch and Edit — and the user can switch between the two modes using voice commands</t>
  </si>
  <si>
    <t>IProg: Development of immersive systems for the learning of programming</t>
  </si>
  <si>
    <t>Increasing the learning performance via augmented reality technology: A case study of digital image processing course</t>
  </si>
  <si>
    <t>Interactive learning system for the hearing impaired and the vocally challenged</t>
  </si>
  <si>
    <t>PC</t>
  </si>
  <si>
    <t>ARToolkit</t>
  </si>
  <si>
    <t>Using the app improves grades, based on comparing results with control group</t>
  </si>
  <si>
    <t>App uses kinect to control virtual objects. 2 demos used to showcase the functionalities</t>
  </si>
  <si>
    <t>Test with a control group, app users show better grades</t>
  </si>
  <si>
    <t>Very bad paper, probably faked the results.</t>
  </si>
  <si>
    <t>Hrishikesh, N. and Nair, J.J.</t>
  </si>
  <si>
    <t>10.1109/ICACCI.2016.7732188</t>
  </si>
  <si>
    <t>International Conference on Advances in Computing, Communications and Informatics</t>
  </si>
  <si>
    <t>The  following  figure  3  demonstrates  the  experiment  of  manipulating the virtual object in real time using Kinect and a web camera</t>
  </si>
  <si>
    <t>Enhanced interactive learning using augmented reality</t>
  </si>
  <si>
    <t>Inquiry-based learning with augmented reality mobile application to enhance scientific conceptual understanding: TheFruitAR</t>
  </si>
  <si>
    <t>Natural gesture based interaction with virtual heart in augmented reality</t>
  </si>
  <si>
    <t>Multi-party mixed reality interaction for earth sciences education</t>
  </si>
  <si>
    <t>ScholAR: A collaborative learning experience for rural schools using augmented reality application</t>
  </si>
  <si>
    <t>ARCore</t>
  </si>
  <si>
    <t xml:space="preserve"> ScholAR   aided   indeveloping   the   visualization   skills   of   the   students   andrealizing  the  existence  of  3D  shapes  in  the  surrounding</t>
  </si>
  <si>
    <t>Learn about 3D shapes</t>
  </si>
  <si>
    <t>Yes, measuring test results vs. a control group.</t>
  </si>
  <si>
    <t>The only "different" thing is the usage of markerless AR (plane detection)</t>
  </si>
  <si>
    <t>Sarkar, P. and Pillai, J.S. and Gupta, A.</t>
  </si>
  <si>
    <t>10.1109/T4E.2018.00010</t>
  </si>
  <si>
    <t>International Conference on Technology for Education</t>
  </si>
  <si>
    <t>On  tapping  any  of  these shapes,  a  menu  appears  with three options to choose from:one basic form and two real life examples of that shape</t>
  </si>
  <si>
    <t>Enhancing mechanisms education through interaction with augmented reality simulation</t>
  </si>
  <si>
    <t>Children's Acceptance of a Collaborative Problem Solving Game Based on Physical Versus Digital Learning Spaces</t>
  </si>
  <si>
    <t>Nectar: Multi-user spatial augmented reality for everyone</t>
  </si>
  <si>
    <t>Marker-based (QR, image or 3d model based), Object recognition (Content added when specific person or object category is detected)</t>
  </si>
  <si>
    <t>Projector, PC + Depth camera</t>
  </si>
  <si>
    <t>A Computer vision library (OpenCV, Halcon, EasyCV, PCL, Dlib, ...), ARToolkit</t>
  </si>
  <si>
    <t>It presents 3 demo created using their PapARt library</t>
  </si>
  <si>
    <t>One app for discovering color models, one allowing visually impaired people to explore maps, and one to see inner workings of artificial neural networks</t>
  </si>
  <si>
    <t>Very interesting, although it touches "education" only partially. The combination of custom hardware + open source library, as well as the collaborative features, make it a unique work so far.</t>
  </si>
  <si>
    <t>Laviole, J. and Albouys-Perrois, J. and Thevin, L. and Brock, A.</t>
  </si>
  <si>
    <t xml:space="preserve">10.1145/3234253.3234317 </t>
  </si>
  <si>
    <t>Virtual Reality International Conference-Laval Virtual</t>
  </si>
  <si>
    <t>In this application, we combined the PapARt toolkit with tactile tools that are already used in O&amp;M classes (e.g. raised-line maps and magnet boards), and added audio output using a text-to-speech synthesis (TTS). The prototype enables visually impaired students to explore existing raised-line maps as displayed in figure 1(b).</t>
  </si>
  <si>
    <t>The main feature for this application is the use of direct physical manipulation for interactive multi-user applications. Anyone can take cards and manipulate them on the table. Consequently, the number of users is limited by the space around the table, rather than the software.The scenario is not constrained by the application, but by the printed instructions. It can be followed or ignored, and all the card scan be used at the same time without restriction. The freedom we propose is suitable for educational system where the student explores the answer through physical manipulations.</t>
  </si>
  <si>
    <t>The application of augmented reality visual communication in network teaching</t>
  </si>
  <si>
    <t>A research on integrating AR and multimedia technology for teaching and learning system design</t>
  </si>
  <si>
    <t>Interactive augmented reality: A new approach for collaborative learning</t>
  </si>
  <si>
    <t>They developed a multi-user, collaborative AR app that can be used by stuidents on the same network.</t>
  </si>
  <si>
    <t>Solving a jigsaw puzzle collaboratively.</t>
  </si>
  <si>
    <t>With new way of learning likeflipped class room in which collaborationamongst students and students with teacher is necessary, collaborative augmentedreality seems tofit in nicely as well</t>
  </si>
  <si>
    <t>In case that one device is more powerful than the other,the movement of the 3D objects on the powerful one will be faster making real timecollaboration not possible. The bandwidth of the WiFi is another issue. From ourexperiment, the suitable bandwidth should be at least 8 Mbps</t>
  </si>
  <si>
    <t>First case of Collaborative AR not using PC with cameras or projector, but handheld devices. The app is really just a demo of the potential of the framework. The authors did not test it in class or create something that could be directly used in class, but nonetheless they show a very promising tech</t>
  </si>
  <si>
    <t>Boonbrahm, P. and Kaewrat, C. and Boonbrahm, S.</t>
  </si>
  <si>
    <t>10.1007/978-3-319-39483-1_11</t>
  </si>
  <si>
    <t>Since interaction can occur only between virtual objects, if we want to use our fingers to pick up things or grabbing something, we have to change them into virtual fingers</t>
  </si>
  <si>
    <t>User1 can see his or her virtual fingers in the left picture while user2 knows from the change of color indicating that user1 is now touching the piece that have turned green as shown in the right picture</t>
  </si>
  <si>
    <t>The whole concept of the paper is about two users collaborating.</t>
  </si>
  <si>
    <t>An Application for the Study of Art Movements</t>
  </si>
  <si>
    <t>Using augmented reality with speech input for non-native children's language learning</t>
  </si>
  <si>
    <t>Designing location-based gaming applications with teenagers to address early school leaving</t>
  </si>
  <si>
    <t>Impact of augmented reality technology on academic achievement and motivation of students from public and private Mexican schools. A case study in a middle-school geometry course</t>
  </si>
  <si>
    <t xml:space="preserve">Interaction effects of technology, school and time of assessment on achievement were explored.
Augmented reality technology is more learning effective than web technology.
Learning  effectiveness  of  augmented  reality  is  different  in  private  and  public schools. No  interaction  effects  on  motivation  between  technology,  and  school  were found. Private  schools’  students  were  more  motivated  toward  augmented  reality  that public school students. </t>
  </si>
  <si>
    <t>Teach 3D geometry to middle-school students</t>
  </si>
  <si>
    <t>Yes. They measured through pre/post tests that using AR improves grades, and the effect is stronger in public schools compared to private ones</t>
  </si>
  <si>
    <t>More focused on evaluating AR effects in learning rather than in the technological solutions</t>
  </si>
  <si>
    <t>Ibáñez, M.B. and Uriarte Portillo, A. and Zatarain Cabada, R. and Barrón, M.L.</t>
  </si>
  <si>
    <t>10.1016/j.compedu.2019.103734</t>
  </si>
  <si>
    <t>Then, the  application  displays  a  basic  calculator  along  with  information  that  the  student  must  use  to  calculate,  first  the  area  of  prism  base  and  then,  the  prism’s volume.  If  the  student  makes  a  mistake  providing  an  incorrect  value,  the application shows a message with the corresponding formula to help him or her to get the correct answer</t>
  </si>
  <si>
    <t>The exploration on interacting teaching mode of augmented reality based on hololens</t>
  </si>
  <si>
    <t>Case studies of augmented reality applications for authentic learning</t>
  </si>
  <si>
    <t>Primary, Secondary, College/University</t>
  </si>
  <si>
    <t>A Portable Augmented-Reality Anatomy Learning System Using a DepthCamera in Real Time</t>
  </si>
  <si>
    <t>Kinect</t>
  </si>
  <si>
    <t xml:space="preserve"> C++ with OpenGL, Kinect SDK, To load the 3D models into the system they used the OBJ model loader developed by Nate Robins (improved version developed by Tudor Carean; link to GitHub available as a reference)</t>
  </si>
  <si>
    <t>teach anatomy to high school students</t>
  </si>
  <si>
    <t>The results of the survey indicate that interaction with the system is both easy and entertaining, which encourages students to learn and practice the given subject. The results also indicate that most of the students thought that using the system helped them learn the subject faster and better.</t>
  </si>
  <si>
    <t>Using an interactive, real-time simulation, they gained an understanding of the
structural organization of biological systems, in this case, systems
of human anatomy. This project can be a teaching model for creating a future standard for the anatomy topic</t>
  </si>
  <si>
    <t>Even if there is some information about the solution, I don't think it is particularly interesting</t>
  </si>
  <si>
    <t>Manrique-Juan, Cristina et al.</t>
  </si>
  <si>
    <t>10.1525/abt.2017.79.3.176</t>
  </si>
  <si>
    <t>AMERICAN BIOLOGY TEACHER</t>
  </si>
  <si>
    <t>The system helps students identify the main elements of human anatomy in an easy and interactive way.
Development of the Augmented Reality Learning Interactive Tool System.
the rest of the students can look at the screen to see the user interacting with the anatomical elements in real time (see Figure 1).</t>
  </si>
  <si>
    <t>It is not a multi-user AR app but there is some collaboration since all the other students are watching the AR outcome for one student.</t>
  </si>
  <si>
    <t>It is not a multi-user AR app but there is some collaboration since all the other students are watching the AR outcome for one student.
"To use the system in the classroom, the teacher asks a student to stand at the front of the classroom, where the depth camera is located (it is connected to the classroom computer and placed on a tripod 85 cm in height), and the rest of the students can look at the screen to see the user interacting with the anatomical elements in real time (see Figure 1). Using the hands and feet, the student can select different options from the system menu to visualize the muscles, organs, and bones with their anatomical names in English or Spanish. The teacher can ask different students to use the system to select different anatomical elements, giving a certain number of minutes to each student. This teaching method helps students remember the anatomical elements’ position and size in relation to their own bodies. The system can be moved at any time from one classroom to another; it can even be
used in a nontraditional classroom, like a home or other space".</t>
  </si>
  <si>
    <t>Construction of a synchronized multi-display augmented reality simulation module for learning tidal effects</t>
  </si>
  <si>
    <t xml:space="preserve">The deployed system was considered easy to use, with a nice UI and it helped understand the subject </t>
  </si>
  <si>
    <t>Learn about the tidal cycle</t>
  </si>
  <si>
    <t>No, only survey after use</t>
  </si>
  <si>
    <t>Chen, C.-P. and Wang, C.-H.</t>
  </si>
  <si>
    <t>10.1109/ICISSEC.2015.7370990</t>
  </si>
  <si>
    <t>International Conference on Information Science and Security</t>
  </si>
  <si>
    <t>Students  are able to turn the moon on the turntable manually, and four images will simultaneously simulate the situations according to the date and time displayed on the top of the screen</t>
  </si>
  <si>
    <t>Cultiventura software architecture tool supporting the learning of the Moche culture: Videogames and augmented reality</t>
  </si>
  <si>
    <t>Interactive books in augmented reality for mobile devices: A case study in the learning of geometric figures</t>
  </si>
  <si>
    <t>Making without makerspace, another study of authentic learning with augmented reality technology</t>
  </si>
  <si>
    <t>The application of augmented reality in English phonics learning performance of ESL young learners</t>
  </si>
  <si>
    <t>Significantly  better  phonics  learning  performance  after  using  the  application; highest satisfaction towards the proposed application</t>
  </si>
  <si>
    <t>Improve learning of phonemes while studying English as a Second Language</t>
  </si>
  <si>
    <t>Yes, improved performance. Test after using the app and survey.</t>
  </si>
  <si>
    <t>Students learn phonics mechanism in a more efficient way</t>
  </si>
  <si>
    <t>Small sample size, usability problems, limited content</t>
  </si>
  <si>
    <t>Interesting because it also has audio as augmented content (it is actually one of the most important parts of the app)</t>
  </si>
  <si>
    <t>Chen, I.-C.</t>
  </si>
  <si>
    <t>10.1109/IC3.2018.000-7</t>
  </si>
  <si>
    <t>International Cognitive Cities Conference, IC3 2018</t>
  </si>
  <si>
    <t>In    order    to    enhance    students’    phonics    learning    performance,   the   Aurasma   app   was   integrated   into   the   application  to  make  learning  more  engaging  by  enabling  students  to  interact  on  the  tablet  device,  and  bridging  the  virtual   experiences   and   interactive   medias   with   phonics   learning</t>
  </si>
  <si>
    <t>Implementing multiple AR markers in learning science content with Junior High School students in Thailand</t>
  </si>
  <si>
    <t>The result seems to imply that using AR for instructional feedback positively influence learners’ performance in recall, retention, and analytical think</t>
  </si>
  <si>
    <t>Learn about genetics</t>
  </si>
  <si>
    <t xml:space="preserve">Yes. Pre/post test </t>
  </si>
  <si>
    <t xml:space="preserve">Using multiple markers increase the number of questions available as well as better showing possible genetics combinations </t>
  </si>
  <si>
    <t>Bad paper, but the idea of using multiple markers and showing different augmented content depending on how they are combined is intriguing</t>
  </si>
  <si>
    <t>Nasongkhla, J. and Supadaec, C. and Chiasiriphan, T.</t>
  </si>
  <si>
    <t>10.3991/ijet.v14i07.9855</t>
  </si>
  <si>
    <t>International Journal of Emerging Technologies in Learning</t>
  </si>
  <si>
    <t>With the same five    scenarios, students choose two markers at the same time for an answer. This multiple marker provides a possible answer of 12 * 11 which is 132 possible answers</t>
  </si>
  <si>
    <t>Do learning styles matter? Motivating learners in an augmented geopark</t>
  </si>
  <si>
    <t>AR increases test results and student motivation</t>
  </si>
  <si>
    <t>Learn about geology in a geopark</t>
  </si>
  <si>
    <t>Yes. Pre/post test, ARCS survey</t>
  </si>
  <si>
    <t>The  results  show  that the proposed system can improve learning performance and stimulate students’ internal motivation to learn.</t>
  </si>
  <si>
    <t>Should be tested with other students and in a different park. More sophisticated statistical analysis may be required</t>
  </si>
  <si>
    <t>Huang, T.-C. and Chen, M.-Y. and Hsu, W.-P.</t>
  </si>
  <si>
    <t>Educational Technology and Society</t>
  </si>
  <si>
    <t>Figure 2 and 3</t>
  </si>
  <si>
    <t>Learning media development for basic arithmetic concept with interactive augmented reality</t>
  </si>
  <si>
    <t>Demo: Preparation for future learning: Augmented-reality enhanced interactive science labs</t>
  </si>
  <si>
    <t>A complex workflow for development of interactive and impressive educational content using capabilities of animated augmented reality trends</t>
  </si>
  <si>
    <t>Primary school STEM education through co-creative methodologies</t>
  </si>
  <si>
    <t>A Study on Application of AR Three-Dimensional Touch Interaction in Children Education</t>
  </si>
  <si>
    <t>TARogic: Tangible augmented reality game</t>
  </si>
  <si>
    <t>A Color Sensing AR-Based Interactive Learning System for Kids</t>
  </si>
  <si>
    <t>Using the app kids could learn some foreign words on their own</t>
  </si>
  <si>
    <t>Learn color names in spanish using a small color sensor and AR app</t>
  </si>
  <si>
    <t>They make claims of improvements, but statistical analysis deosn't make much sense</t>
  </si>
  <si>
    <t>Self-learning</t>
  </si>
  <si>
    <t>AR is totally unnecessary. Bad paper</t>
  </si>
  <si>
    <t>Mahmoudi, M.T. and Zeraati, F.Z. and Yassini, P.</t>
  </si>
  <si>
    <t>10.1109/ICELET.2018.8586762</t>
  </si>
  <si>
    <t xml:space="preserve"> International Conference on e-Learning and e-Teaching</t>
  </si>
  <si>
    <t>Figure 1</t>
  </si>
  <si>
    <t>A New 3D Augmented Reality Application for Educational Games to Help Children in Communication Interactively</t>
  </si>
  <si>
    <t>Primary School Students' Science Inquiry Learning and Behavior Patterns While Exploring Augmented Reality Science Learning</t>
  </si>
  <si>
    <t>Using AR for learning made students used different behavioural patterns compared to normal learning</t>
  </si>
  <si>
    <t>Learn about plant germination</t>
  </si>
  <si>
    <t>Yes. They use behavioural analysis to check for a different student approach when using AR (more "experimental" than "observational")</t>
  </si>
  <si>
    <t>Springer</t>
  </si>
  <si>
    <t>Lin, Xiao-Fanand Wu, Qianyiand Shen, Weipengand Zhu, Qianyiand Wang, Jiahui</t>
  </si>
  <si>
    <t>10.1007/978-981-13-9895-7_8</t>
  </si>
  <si>
    <t>International Conference of Technology in Education</t>
  </si>
  <si>
    <t>Research on the Interaction Design of AR Picture Books via Usability Test</t>
  </si>
  <si>
    <t>Kids who tested the app didn't have issues using the AR features</t>
  </si>
  <si>
    <t>Learn about flight, airplane and rockets</t>
  </si>
  <si>
    <t>No, they only measured user satisfaction</t>
  </si>
  <si>
    <t>Lack of real time feedback, UI wasn't clear enough</t>
  </si>
  <si>
    <t>Rui Cao, Wenjun Hou</t>
  </si>
  <si>
    <t>10.1007/978-3-030-15127-0_53</t>
  </si>
  <si>
    <t>Figure 3</t>
  </si>
  <si>
    <t>Scoping the Window to the Universe; Design Considerations and Expert Evaluation of an Augmented Reality Mobile Application for Astronomy Education</t>
  </si>
  <si>
    <t>The teachers evaluated this app and found it useful to learn astronomy concepts</t>
  </si>
  <si>
    <t>Lear anstronomy</t>
  </si>
  <si>
    <t>Antoniou, Panagiotis et al.</t>
  </si>
  <si>
    <t>10.1007/978-3-319-75175-7_41</t>
  </si>
  <si>
    <t xml:space="preserve">The user has the ability through a tactile interface with his mobile phone to interact with the three-dimensional content </t>
  </si>
  <si>
    <t>Development of Practical Tasks in Physics with Elements of Augmented Reality for Secondary Educational Institutions</t>
  </si>
  <si>
    <t>Students found the app an effective supplementary tool to study physics</t>
  </si>
  <si>
    <t>Learn physics</t>
  </si>
  <si>
    <t>Clearly invented percentages, shame on the authors</t>
  </si>
  <si>
    <t>Daineko, Yevgeniyaand Ipalakova, Madinaand Tsoy, Danaand Shaipiten, Akmediand Bolatov, Zhigerand Chinibayeva, Tolganay</t>
  </si>
  <si>
    <t>10.1007/978-3-319-95270-3_34</t>
  </si>
  <si>
    <t>In the application there is an access to the set of problem tasks from“Mechanics”section so far. Currently 12 problem tasks are implemented</t>
  </si>
  <si>
    <t>The Effect of Tangible Augmented Reality Interfaces on Teaching Computational Thinking: A Preliminary Study</t>
  </si>
  <si>
    <t>AR increased student's collaboration and excitement</t>
  </si>
  <si>
    <t>Learn about computational thinking</t>
  </si>
  <si>
    <t>The AR-based version seems to prevail in terms of (a) collaboration,(b) educator’s control, (c) excitement; emerge from interacting with technology combined with physical object, (d) direct feedback, while both approaches share (d) the benefit of low cost or widely available equipment.</t>
  </si>
  <si>
    <t>Very interesting idea, basic blocks have QR code, App is used to execute the commands specified by the sequence of blocks. Not collaborative per se, but helps collaboration between students</t>
  </si>
  <si>
    <t>Gardeli, Anna and Vosinakis, Spyros</t>
  </si>
  <si>
    <t>10.1007/978-3-030-11932-4_63</t>
  </si>
  <si>
    <t xml:space="preserve">The game consists of two parts; the tangible part and the digital part. As every programming platform, there is the“programming language”(i.e. the commands) tha tis represented in tangible form and the execution that occurs on screen. It uses tangible blocks of commands in order to control ALGO on - screen, by taking advantage of marker–based AR using image targets. </t>
  </si>
  <si>
    <t>Work was in groups, solution checked via smartphone later. Counts as multi-user to me. Students were sitting around a table in groups of 3 to 4. Then, they were given the instructions by the Fig. 2.Photos during students’ interaction with ALGO in the AR (left) and unplugged (right)version.The Effect of Tangible Augmented Reality Interfaces679
authors</t>
  </si>
  <si>
    <t>See multi-user part</t>
  </si>
  <si>
    <t>Block Magic: A Prototype Bridging Digital and Physical Educational Materials to Support Children Learning Processes</t>
  </si>
  <si>
    <t>FingerTrips on Tangible Augmented 3D Maps for Learning History</t>
  </si>
  <si>
    <t>Makey Makey boards used to command new projections</t>
  </si>
  <si>
    <t>The experience described in the paper is easy to create and engaging for primary school students</t>
  </si>
  <si>
    <t>Learn about a historical event</t>
  </si>
  <si>
    <t>Interview and survey. Students were staisfied and thought they would better remembered what they learned</t>
  </si>
  <si>
    <t>Easy to create, low cost, very interactive, multi-user</t>
  </si>
  <si>
    <t>Low precision, they only measured PERCEIVED learning</t>
  </si>
  <si>
    <t>Definitely original, not really traditional AR. Immersive experience.</t>
  </si>
  <si>
    <t>Triantafyllidou, Iliana and Chatzitsakiroglou, Athina-Maria and Georgiadou, Stergiani and Palaigeorgiou, George</t>
  </si>
  <si>
    <t>10.1007/978-3-319-75175-7_46</t>
  </si>
  <si>
    <t>Students interactions on the map were supported by two connected Makey Makey boards whose inputs were embedded into students ’journey path and the interactions were programmed with MIT’s Scratch.</t>
  </si>
  <si>
    <t>Learners are the protagonists of the game and role-play historians who have to assist Victor, the main character of the game plot</t>
  </si>
  <si>
    <t>A Learning Environment for Geography and History Using Mixed Reality, Tangible Interfaces and Educational Robotics</t>
  </si>
  <si>
    <t>STEM (Math, Physics, Engineering, Chemistry, Infromatics, ...), Humanities (First language, Art, History, Music, ...)</t>
  </si>
  <si>
    <t>pilot study indicated that the proposed scenario of integrating a multimodal tangible environment managed to alter the experience of learning European geography and history while it also promoted computational thinking tasks</t>
  </si>
  <si>
    <t>Learn about geography and computational thinking</t>
  </si>
  <si>
    <t>Yes. Pre/post tests plus interviews</t>
  </si>
  <si>
    <t>Gamifies learning, very interactive. Scratch and Makey Makey board facilitate both teachers and learners to easilydeploy such interventions over augmented maps</t>
  </si>
  <si>
    <t>small number of participants, or the lack of analysis of the underlying embodied mechanism for learning</t>
  </si>
  <si>
    <t>It's the evolution of a similar paper by the same authors. Interesting approach (tangible learning)</t>
  </si>
  <si>
    <t>Xefteris, Stefanos and Palaigeorgiou, George and Tsorbari, Areti</t>
  </si>
  <si>
    <t>10.1007/978-3-030-11935-5_11</t>
  </si>
  <si>
    <t>The students—in two groups of two students—have to complete a variety of tasks of increasing difficulty, which ask them to recall and apply prior knowledge but also provide new information in a fun and embodied framework</t>
  </si>
  <si>
    <t>CoboChild: a blended mobile game-based learning service for children in museum contexts</t>
  </si>
  <si>
    <t>Primary, A total of 66 children (35 boys and 31 girls) aged from nine to twelve years old participated in this study</t>
  </si>
  <si>
    <t>STEM (Math, Physics, Engineering, Chemistry, Infromatics, ...), Museum. Different Animals, etc.</t>
  </si>
  <si>
    <t>Phone, Arcades</t>
  </si>
  <si>
    <t>CoboChild effectively fulfilled the CML to facilitate children’s interactive experiences
and re-visit motivations in the blended mobile game-based learning environment. Most children described the system as providing fruitful playfulness while improving their interpretations of exhibitions and learning experiences.</t>
  </si>
  <si>
    <t>The purpose of this paper is to develop a blended mobile game-based learning service called CoboChild Mobile Exploration Service (hereinafter CoboChild) to support children’s learning in an environment blending virtual game worlds and a museum’s physical space. The contextual model of learning (CML) was applied to consider the related influential factors affecting museum learning and to promote children’s continuous learning and revisit motivations</t>
  </si>
  <si>
    <t>the results highlight the need to provide children with a flexible learning environment with proper support and fruitful gameplay designs to enhance their museum learning experiences. In terms of the museum management community, a BMGBL environment with playful interactions for children was developed in this study, which effectively supports the CML and improves the design of the BMGBL. The improved engagements and social interactions have the potential to motivate children’s long-term learning and revisiting. CoboChild provides a new learning model which enables children’s learning with blended learning resources between the physical and virtual museums.</t>
  </si>
  <si>
    <t>Motivate children</t>
  </si>
  <si>
    <t>Firstly, this study was a short-term study. Hence, there is a need to conduct long-term studies to examine the time influence on promoting the effect of CoboChild. Because of the schedule issues and the school’s expectations in using BMGBL rather than a traditional field trip, there was no control group in the experimental design. Regarding the second question, there are limited perceptions by which to evaluate the effects of CoboChild on museum learning. More specifically, children may have difficulties in explaining their ideas due to the limited understandings of museum learning. Hence, the detailed information regarding museum learning can be provided to support children better evaluating the effects of CoboChild on museum learning. As well, the learning performance of CoboChild is still undefined. To evaluate whether CoboChild is better than the traditional museum learning method, comparisons regarding children’s learning perceptions and performance can be considered in future studies. Moreover, there is a need to investigate the evaluations by the teachers and museum staffs to better define the effects on museum learning.</t>
  </si>
  <si>
    <t>In addition, collaborative or competitive learning quests, can be developed to better enhance the on-site social interactions among children in future developments.</t>
  </si>
  <si>
    <t>Hsu, Tien-Yu and Liang, Hsinyi and Chiou, Chuang-Kai and Tseng, Judy C.R.</t>
  </si>
  <si>
    <t>10.1108/DTA-05-2016-0042</t>
  </si>
  <si>
    <t>DATA TECHNOLOGIES AND APPLICATIONS</t>
  </si>
  <si>
    <t>CoboChild provides a thematic game-based learning environment to facilitate children’s interactions with exhibits and other visitors.
This innovative approach can be applied to the design of other child-centered services for engaging children’s interactive experiences in museums.
The sociocultural context module includes the social networking service and souvenir picture service, which enable children to share their drawings and photos via their mobile device or interactive arcades.</t>
  </si>
  <si>
    <t>Touching and traveling on 3D augmented tangible maps for learning geography: The FingerTrips approach</t>
  </si>
  <si>
    <t xml:space="preserve">A total of 58 fourth-grade students from eight elementary schools participated in the study,
30 girls and 28 boys. </t>
  </si>
  <si>
    <t>Tangible physical maps which are enhanced by new digital forms of interaction can become an invaluable asset for learning geography in an embodied way. The purpose of this work is to evaluate an interactive augmented three-dimensional (3D) tangible map on which students interact and travel with their fingers.</t>
  </si>
  <si>
    <t>Students’ responses revealed that FingerTrips managed to transform the experience of meeting new places, understanding spatial relations and learning geography. Students supported that such an approach is closer to their interactive experiences and expectations, and exploits embodied learning affordances to achieve enjoyable learning. Students identified their finger-based trips as an effective and intriguing static haptic guidance that helped them learn more effectively</t>
  </si>
  <si>
    <t>Our pilot study indicated that FingerTrips is a tangible environment that manages to
transform the experience of meeting new places, understanding spatial relations and
learning geography</t>
  </si>
  <si>
    <t>we did not analyze the underlying embodied mechanism for learning and its learning effectiveness with detailed knowledge measures and learning analytics. We hypothesize that the FingerTrips provokes students to develop a significant number of gestures that help them codify and understand better the geospatial info. However, more detailed studies need to be done to explore similar hypothesis.</t>
  </si>
  <si>
    <t>Palaigeorgiou, George and Karakostas, Anastasios and Skenteridou, Kyriaki</t>
  </si>
  <si>
    <t>10.1108/ITSE-12-2017-0066</t>
  </si>
  <si>
    <t>INTERACTIVE TECHNOLOGY AND SMART EDUCATION</t>
  </si>
  <si>
    <t>a new interaction style on the map is suggested, the use of trips with fingers</t>
  </si>
  <si>
    <t>Low details about collaboration: We aimed to offer collaborative interaction on the map in a gamified environment and, therefore, there was also need to find an appropriate and effective teaching context for use.</t>
  </si>
  <si>
    <t>Learning with the Augmented Reality EduPARK Game-Like App: Its Usability and Educational Value for Primary Education</t>
  </si>
  <si>
    <t>App helps authentic learning and students like it.</t>
  </si>
  <si>
    <t>Learn about different plants in the park</t>
  </si>
  <si>
    <t>Yes, questionnaire with user to evaluate usability, analysis of quiz results collected via app.</t>
  </si>
  <si>
    <t>Quiz + AR + geocaching are a plus for student engagement. They also used new evaluation tool.</t>
  </si>
  <si>
    <t>Third paper of the SLR about EDUPark</t>
  </si>
  <si>
    <t>Pombo, Lúcia and Marques, Margarida M.</t>
  </si>
  <si>
    <t>10.1007/978-3-030-22871-2_9</t>
  </si>
  <si>
    <t>The EduPARK app triggering AR content through image recognition (top picture);example of botanic AR content, the leaf can be digitally rotated to show its upper and lowersurface</t>
  </si>
  <si>
    <t>Enhancing Learning at Primary School Through Augmented Reality</t>
  </si>
  <si>
    <t>The Mobile Application Based on Augmented Reality for Learning STEM Subjects</t>
  </si>
  <si>
    <t>Design and Evaluation of an Augmented Reality App for Learning Geometric Shapes in 3D</t>
  </si>
  <si>
    <t>The results of this study showed that the AR Class performed better than the Normal class when the children were learning complex 3D geometry. Furthermore, the children had a high level of user engagement as indicated by the ratings of the four dimensions of the UES-SF, irrespective of the strength of the learning effect demonstrated. One encouraging finding was that the AR application could engage the children in the learning activities</t>
  </si>
  <si>
    <t>Learn 3D geometry</t>
  </si>
  <si>
    <t>Pre-post test, compared with control group</t>
  </si>
  <si>
    <t>Better UX and UE (user engagement) than normal</t>
  </si>
  <si>
    <t>For a smooth AR experience a pricey device had to be used</t>
  </si>
  <si>
    <t>Thamrongrat, Pornpon and Law, Effie Lai-Chong</t>
  </si>
  <si>
    <t>10.1007/978-3-030-29390-1_20</t>
  </si>
  <si>
    <t>Children need to put a marker in front of the tablet, which displays the 3D shape with the name of its cross-sectional shape. Children can press the cut but-ton to view the cut</t>
  </si>
  <si>
    <t>A Mobile Game for Learning English Vocabulary with Augmented Reality Block Builder</t>
  </si>
  <si>
    <t>The preliminary evaluation showed that our game is a fun and attractive way for learners to learn English vocabulary and foster their creativity anywhere and anytime</t>
  </si>
  <si>
    <t>Learn English vocabulary through a multiplayer game</t>
  </si>
  <si>
    <t>NO, they only ran a survey to check if people liked the game and think it-s useful.</t>
  </si>
  <si>
    <t>Having figures created in 3D is better, supposedly</t>
  </si>
  <si>
    <t>"Our preliminary evaluation only provides limited information on the players’ learning effectiveness on learning English vocabulary" Well actually no information</t>
  </si>
  <si>
    <t>Nice examples of multi-user AR. Not really sure it does make sense though. UI to draw figures seems very difficult to use... and in order to guess the word you have to know it already.</t>
  </si>
  <si>
    <t>Lee, Lap-Kei and Chau, Chi-Pang and Tsoi, Ki-Nam and Yang, Nancy Ling and Wu, Nga-In</t>
  </si>
  <si>
    <t>10.1007/978-981-13-9895-7_11</t>
  </si>
  <si>
    <t>The AR block builder allows a player (describer) to assemble a virtual figure for the English target word using virtual building blocks of different types and color</t>
  </si>
  <si>
    <t>This section presents the detailed design of our multiplayer mobile word-guessing game</t>
  </si>
  <si>
    <t>We present the design of a multiplayer mobile word-guessing game with an AR Block Builder. Like Pictionary, players of a game include a describer and a number of decoders. The describer will be given an English target word in some difficulty level, and will be required to use the AR block builder to assemble a virtual figure for the target word using virtual blocks of different types and colors in a creative and fun way. Then, the decoders can observe the virtual3Dfigure in different angles using AR and try to guess the correct English word with their imagination</t>
  </si>
  <si>
    <t>Using Augmented Reality Technology in Assisting English Learning for Primary School Students</t>
  </si>
  <si>
    <t>Using AR increased students motivation</t>
  </si>
  <si>
    <t>Learn English as a foreign language</t>
  </si>
  <si>
    <t>No, they only measured time spent with and without AR app</t>
  </si>
  <si>
    <t>Horrible paper, but nice idea of combining markers, and different animations based on markers distance</t>
  </si>
  <si>
    <t>Boonbrahm, Salin and Kaewrat, Charlee and Boonbrahm, Poonpong</t>
  </si>
  <si>
    <t>10.1007/978-3-319-20609-7_3</t>
  </si>
  <si>
    <t>For this second experiment, we try to motivate English learning for children by usingt he techniques of marker combination to form words. Children can mix any alphabet they want and if it matches the name of any animal, that animal will pop up and start doing some activity</t>
  </si>
  <si>
    <t>Studies in Application of Augmented Reality in E-Learning Courses</t>
  </si>
  <si>
    <t>Students liked the app (???)</t>
  </si>
  <si>
    <t>Learn solid state chemistry</t>
  </si>
  <si>
    <t>Amrit, Mannu and Bansal, Himanshu and Yammiyavar, Pradeep</t>
  </si>
  <si>
    <t>10.1007/978-81-322-2229-3_32</t>
  </si>
  <si>
    <t>Figure 2, and "Users could rotate the models as per their convenience by swiping on the screen, in the direction of rotation."</t>
  </si>
  <si>
    <t>The Design of an Augmented Reality Collaborative Game for Sustainable Development</t>
  </si>
  <si>
    <t>Learning Programming and Electronics with Augmented Reality</t>
  </si>
  <si>
    <t>The Influence of Mobile Augmented Reality-Based Sandbox Games on Chinese Characters Learning</t>
  </si>
  <si>
    <t>AR app is more immersive and interactive</t>
  </si>
  <si>
    <t>Learn Chinese characters</t>
  </si>
  <si>
    <t>App is more immersive and provide better feedback</t>
  </si>
  <si>
    <t>Wei, Xiaodong and Yang, Guodong and Weng, Dongdong</t>
  </si>
  <si>
    <t>10.1007/978-981-13-9917-6_42</t>
  </si>
  <si>
    <t>Students can swipe and click on the user interface to select the materials they like(for making the sandbox) and the Chinese characters they want to learn</t>
  </si>
  <si>
    <t>Evaluation of an Augmented Reality Multiplayer Learning Game</t>
  </si>
  <si>
    <t>Students who used AR achieved better results than the control group</t>
  </si>
  <si>
    <t>Learn about Colombian regions</t>
  </si>
  <si>
    <t>Yes, survey and test, comparison with control group</t>
  </si>
  <si>
    <t>More immersive, plus the competition in the game made learning fun for the students.</t>
  </si>
  <si>
    <t>They have only competition between user, should add cooperation</t>
  </si>
  <si>
    <t>Not so nice paper, but it is multi-user and somehow collaborative.</t>
  </si>
  <si>
    <t>Ortiz, Andrea and Vitery, Cristian and González, Carolina and Tobar-Muñoz, Hendrys</t>
  </si>
  <si>
    <t>10.1007/978-3-030-02762-9_10</t>
  </si>
  <si>
    <t xml:space="preserve"> Each player has the ability to move through the departments of Colombia, explore them and collect the resources found</t>
  </si>
  <si>
    <t>During the game session, two players face each other to achieve the main objective of the game: fulfill missions</t>
  </si>
  <si>
    <t>For example, players may use cards which can be used to benefit their own game or affect their opponent.</t>
  </si>
  <si>
    <t>Augmented Reality in Children's Education in the Republic of Macedonia</t>
  </si>
  <si>
    <t>Learning Basic Mathematical Functions with Augmented Reality</t>
  </si>
  <si>
    <t>The students expressed their enjoyment over using Augmented Reality to explore mathematical functions.</t>
  </si>
  <si>
    <t>Learn about math functions</t>
  </si>
  <si>
    <t>Cerqueira, José and Sylla, Cristina and Moura, João Martinho and Ferreira, Luís</t>
  </si>
  <si>
    <t>10.1007/978-3-030-06134-0_53</t>
  </si>
  <si>
    <t>The joystick on the bottom right hand corner allows manipulating the a and b parameters, the joystick on the bottom left hand corner allows manipulating the parameters c and d.</t>
  </si>
  <si>
    <t>Using Augmented Reality to Engage STEM Students with an Authentic Curriculum</t>
  </si>
  <si>
    <t>Bridging the Gulfs: Modifying an Educational Augmented Reality App to Account for Target Users' Age Differences</t>
  </si>
  <si>
    <t>Taking into account age of target users can lead to different functionalities and design of AR apps</t>
  </si>
  <si>
    <t>Learn about 3D rotations</t>
  </si>
  <si>
    <t>Students liked the app. Survey and interview with students.</t>
  </si>
  <si>
    <t>Easier to use, enhanced design</t>
  </si>
  <si>
    <t>Need to tweak different "challenge level"</t>
  </si>
  <si>
    <t>Lacking technical details, as this paper is about modifying an existing AR app from the authors.</t>
  </si>
  <si>
    <t>Klautke, Hannah and Bell, Johnand Freer, Daniel and Cheng, Cui and Cain, William</t>
  </si>
  <si>
    <t>10.1007/978-3-319-91806-8_15</t>
  </si>
  <si>
    <t>Figure 4</t>
  </si>
  <si>
    <t>Augmented Reality Based Social Stories Training System for Promoting the Social Skills of Children with Autism</t>
  </si>
  <si>
    <t>SAR for Kids: Spatial Augmented Reality as Tool for Art Education</t>
  </si>
  <si>
    <t>A Mixed-Reality Environment for Personalised and Collaborative Learning in Science and Engineering</t>
  </si>
  <si>
    <t>Automating Engineering Educational Practical Electronics Laboratories for Designing Engaging Learning Experiences</t>
  </si>
  <si>
    <t>Improving Authentic Learning by AR-Based Simulator</t>
  </si>
  <si>
    <t>Flight simulation</t>
  </si>
  <si>
    <t>AR based flight simulator can replace more expensive ones, and is more immersive than flight simulator games</t>
  </si>
  <si>
    <t>Learn about flying  and flying control</t>
  </si>
  <si>
    <t>Only surebys after testing the app</t>
  </si>
  <si>
    <t>More immersive, cheaper. Gamification is good for student and for keeping track of progress.</t>
  </si>
  <si>
    <t>Unusual subject but really ad-hoc system</t>
  </si>
  <si>
    <t>Wei, Xiaodong and Guo, Dongqiao and Weng, Dongdong</t>
  </si>
  <si>
    <t>10.1007/978-981-13-1702-6_13</t>
  </si>
  <si>
    <t xml:space="preserve">The ITS module in ARFLY guides students in accomplishing various flight missions. The module includes eight flight missions designed in varying difficulty levels. </t>
  </si>
  <si>
    <t>Alternative Teaching of History Subject in Primary School: The Case of the 3D HIT Playful Activity</t>
  </si>
  <si>
    <t>Augment</t>
  </si>
  <si>
    <t>A positive contribution of the activity to knowledge and skills building was indicated by the results of the systematic observation.</t>
  </si>
  <si>
    <t>Learn about Greek mythology</t>
  </si>
  <si>
    <t>NO, they only measured engagement while using the app</t>
  </si>
  <si>
    <t>The data indicate that the pupils performed better within this activity when graded. Moreover, the engagement of the pupils was rather high.</t>
  </si>
  <si>
    <t>Rammos, Dimitrios and Bratitsis, Tharrenos</t>
  </si>
  <si>
    <t>10.1007/978-3-030-34350-7_44</t>
  </si>
  <si>
    <t>Then, the stage of implementation followed, in which children chose images from the worksheet, they displayed and manipulated the 3d character that corresponded to the image and finally composed their final video</t>
  </si>
  <si>
    <t>Using a Non-educational Mobile Game for Learning in Biology, Geography and Mathematics: Pokémon Go as a Case Study</t>
  </si>
  <si>
    <t>See Me Roar: On the Over-Positive, Cross-Cultural Response on an AR Game for Math Learning</t>
  </si>
  <si>
    <t>compared to the paper exercise, See Me Roar increased the likability of the experience, enjoyment, desire to do the exercises in their free time, recommendation to others, and perceived fun of doing math</t>
  </si>
  <si>
    <t>Engage students in doing math exercises</t>
  </si>
  <si>
    <t>Pre-post test and user survey</t>
  </si>
  <si>
    <t>More immersive, students are more engaged</t>
  </si>
  <si>
    <t>NO score recorded</t>
  </si>
  <si>
    <t>Li, Jingya and van der Spek, Erikand Hu, Jun and Feijs, Loe</t>
  </si>
  <si>
    <t>10.1007/978-3-030-02762-9_7</t>
  </si>
  <si>
    <t>children can interact with the animal by touch-input, leading to a number of different actions, such as lying down, jumping, or flying. Children can control animals to move around</t>
  </si>
  <si>
    <t>Connecting Cat - A Transmedia Learning Project</t>
  </si>
  <si>
    <t>LeARning---An AR Approach</t>
  </si>
  <si>
    <t>Applying Adaptive Instruction to Enhance Learning in Non-adaptive Virtual Training Environments</t>
  </si>
  <si>
    <t>AR Sound Sandbox: A Playful Interface for Musical and Artistic Expression</t>
  </si>
  <si>
    <t>Artificial Intelligence for Advanced Human-Machine Symbiosis</t>
  </si>
  <si>
    <t>Bridging Audio and Augmented Reality towards a new Generation of Serious Audio-only Games</t>
  </si>
  <si>
    <t>Development of Augmented Reality-Based Interactive Multimedia to Improve Critical Thinking Skills in Science Learning</t>
  </si>
  <si>
    <t>Primary, College/University</t>
  </si>
  <si>
    <t>Applying augmented reality in physical education on motor skills learning</t>
  </si>
  <si>
    <t>Physical education</t>
  </si>
  <si>
    <t>For the above reasons, students using AR-assisted learning materials show a significantly higher effect for learning motivation than those using video-assisted learning materials</t>
  </si>
  <si>
    <t>Learn movements performed during PE classes</t>
  </si>
  <si>
    <t>Yes, pre-post test results, plus survey for measuring students' motivation</t>
  </si>
  <si>
    <t>Interactivity, more in line with actual learning situation, higher portability</t>
  </si>
  <si>
    <t>Unusual subject. Good paper</t>
  </si>
  <si>
    <t>Chang, Kuo-En and Zhang, Jia and Huang, Yang-Sheng and Liu, Tzu-Chienand Sung, Yao-Ting</t>
  </si>
  <si>
    <t>10.1080/10494820.2019.1636073</t>
  </si>
  <si>
    <t>INTERACTIVE LEARNING ENVIRONMENTS</t>
  </si>
  <si>
    <t>Parents' user experiences of augmented reality book reading: perceptions, expectations, and intentions</t>
  </si>
  <si>
    <t>Intelligence Augmented Reality Tutoring System for Mathematics Teaching and Learning</t>
  </si>
  <si>
    <t xml:space="preserve"> IARTS could be used as virtual tutor  with  virtual  materials  for  mathematics  teaching  and  learning.  Although  there  were  not  significant  differences  between  the  experimental  and  control  group</t>
  </si>
  <si>
    <t>Learn math</t>
  </si>
  <si>
    <t>Comparison with control group, plus interview with teachers and students</t>
  </si>
  <si>
    <t>Very limited interactivity...</t>
  </si>
  <si>
    <t>Hsieh, Min-Chai and Chen, Shu-Hsiang</t>
  </si>
  <si>
    <t>10.3966/160792642019092005031</t>
  </si>
  <si>
    <t>JOURNAL OF INTERNET TECHNOLOGY</t>
  </si>
  <si>
    <t>There are two  buttons  in  Figure  9,  the  return  button  and  share  button. The return button returns to the course content list  and  the  share  button  shares  the  learning  content  screen  with  other  students  via  Line,  Facebook  messenger,  WeChat,  and  other  communication  apps</t>
  </si>
  <si>
    <t>Exploring Parents' Conceptions of Augmented Reality Learning and Approaches to Learning by Augmented Reality With Their Children</t>
  </si>
  <si>
    <t>Using augmented reality technology in storytelling activities: examining elementary students' narrative skill and creativity</t>
  </si>
  <si>
    <t>Narrative Skills and creativity</t>
  </si>
  <si>
    <t>PC + webcam</t>
  </si>
  <si>
    <t>BuildAR</t>
  </si>
  <si>
    <t>Students who used AR created better stories</t>
  </si>
  <si>
    <t>Increase students' narrative skills and creativity</t>
  </si>
  <si>
    <t>Post test vs. control group</t>
  </si>
  <si>
    <t>AR increased creativity, story length and narrative skills</t>
  </si>
  <si>
    <t>They didn't use pre-test</t>
  </si>
  <si>
    <t>Short on technical details (not the focus of the paper) but very interesting.</t>
  </si>
  <si>
    <t>Yilmaz, Rabia Meryem and Goktas, Yuksel</t>
  </si>
  <si>
    <t>10.1007/s10055-016-0300-1</t>
  </si>
  <si>
    <t>VIRTUAL REALITY</t>
  </si>
  <si>
    <t>In the experimental group, students using AR cards set up their stories by selecting characters and objects (at choice)and viewing their displays on a computer monitor.</t>
  </si>
  <si>
    <t>Enhancing 21st Century Skills with AR: Using the Gradual Immersion Method to develop Collaborative Creativity</t>
  </si>
  <si>
    <t>A comparison study of augmented reality versus interactive simulation technology to support student learning of a socio-scientific issue</t>
  </si>
  <si>
    <t>Flow Experience and Educational Effectiveness of Teaching Informatics using AR</t>
  </si>
  <si>
    <t>Layar</t>
  </si>
  <si>
    <t>AR contributes better than web app to students' performance improvements</t>
  </si>
  <si>
    <t>Learn about numbers and binary system</t>
  </si>
  <si>
    <t xml:space="preserve">Comparison with control group that used a webapp. </t>
  </si>
  <si>
    <t>Totally lacking technical details</t>
  </si>
  <si>
    <t>Giasiranis, Stefanos and Sofos, Loizos</t>
  </si>
  <si>
    <t>After the recognition the  student could interact  with the application by tapping with his/her finger the parts of the application in order to collect the necessary information.</t>
  </si>
  <si>
    <t>EcoXPT: Designing for Deeper Learning through Experimentation in an Immersive Virtual Ecosystem</t>
  </si>
  <si>
    <t>Engaging youth in computational thinking practices through designing place-based mobile games about local issues</t>
  </si>
  <si>
    <t xml:space="preserve">Designing An Interactive Interface for Mobile Jawi Augmented Reality (AR) Application (M-JawiAR) </t>
  </si>
  <si>
    <t>The effect of game–based immersive virtual reality learning environment on learning outcomes: designing an intrinsic integrated educational game for pre–class learning</t>
  </si>
  <si>
    <t>A Low-Cost Interactive Writing Board for Primary Education using Distinct Augmented Reality Markers</t>
  </si>
  <si>
    <t>Developing Elementary Students’ Digital Literacy Through Augmented Reality Creation: Insights From a Longitudinal Analysis of Questionnaires, Interviews, and Projects</t>
  </si>
  <si>
    <t>Mixing Educational Robotics, Tangibles and Mixed Reality Environments for the Interdisciplinary Learning of Geography and History</t>
  </si>
  <si>
    <t>Projector, Makey makey board</t>
  </si>
  <si>
    <t>MIT Scratch</t>
  </si>
  <si>
    <t>Students demonstrated higher scores both in spatial relations questions and in information recall questions. Students provided positive feedback regarding the learning efficiency of the environment</t>
  </si>
  <si>
    <t>Learn about geography, history and computational thinking via a MR game</t>
  </si>
  <si>
    <t>Tested by undergrads studying psychology, not by children. Pre-post test, who used the game had significantly better score. Interviews after two sessions with the game.</t>
  </si>
  <si>
    <t>User were skeptical about whether a primary school student could handle the environment’s requirements</t>
  </si>
  <si>
    <t>Multi-user and collaborative. Not traditional AR (projector + touch interface)</t>
  </si>
  <si>
    <t>Xefteris, Stefanos and Palaigeorgiou, George</t>
  </si>
  <si>
    <t>10.3991/ijep.v9i2.9950</t>
  </si>
  <si>
    <t>INTERNATIONAL JOURNAL OF ENGINEERING PEDAGOGY</t>
  </si>
  <si>
    <t>The FingerTrips approach for teaching geography [6] has been shown to have positive results in improving the learning experience, in  making it more interactive, and in facilitating understanding of geographical spatial and geophysical relations</t>
  </si>
  <si>
    <t>As soon as the team arrives at a major destination, participants break down into two teams and “turn against each other” hunting for clues with their robots on the floor based track.</t>
  </si>
  <si>
    <t>An experiential view to children learning in museums with AugmentedReality</t>
  </si>
  <si>
    <t>An Empathic Design Approach to an Augmented Gymnasium in a Special Needs School Setting</t>
  </si>
  <si>
    <t>Projector, Ad-hoc system (8 projectors, fish-eye cam, several displays, tablet)</t>
  </si>
  <si>
    <t>The game has the potential to help ASD children pay attention to learning if an element of fun is introduced</t>
  </si>
  <si>
    <t>A technology-assisted teaching system at the special-needs school at Otsuka</t>
  </si>
  <si>
    <t>Peculiar study, interesting though. AR through projections, but multi-user and collaborative.</t>
  </si>
  <si>
    <t>Takahashi, Issey and Oki, Mika and Bourreau, Baptiste and Kitahara, Itaru and Suzuki, Kenji</t>
  </si>
  <si>
    <t>INTERNATIONAL JOURNAL OF DESIGN</t>
  </si>
  <si>
    <t xml:space="preserve">Figure 3 shows an illustration  of  the  full-body  interactive  learning  game  concept named Hoop Hunting. </t>
  </si>
  <si>
    <t>Figure 7</t>
  </si>
  <si>
    <t>Figure 7 and 8</t>
  </si>
  <si>
    <t>Augmented Reality Plus Concept Map Technique to Teach Children with ASD to Use Social Cues When Meeting and Greeting</t>
  </si>
  <si>
    <t>Social interactions</t>
  </si>
  <si>
    <t>AR with conceptual maps help children with ASD improve their social skills</t>
  </si>
  <si>
    <t>Learn social behaviour for ASD kids</t>
  </si>
  <si>
    <t>Yes, they measure performance of role play skills across 23 sessions. They measured improvements and noticed those improvements remained in the maintenance phase</t>
  </si>
  <si>
    <t xml:space="preserve">AR combined with CM helped the therapist teach children with ASD to understand social relations using concept visualization. CM also helped the therapist determine which parts were confusing and clarify them for the children </t>
  </si>
  <si>
    <t>Lacking technical details, but multi-user</t>
  </si>
  <si>
    <t>Lee, I-Jui and Chen, Chien-Hsu and Wang, Chuan-Po and Chung, Chi-Hsuan</t>
  </si>
  <si>
    <t>10.1007/s40299-018-0382-5</t>
  </si>
  <si>
    <t>Figure 6 (esp. point 6)</t>
  </si>
  <si>
    <t>Fig. 2</t>
  </si>
  <si>
    <t>Learning about the past through situatedness, embodied exploration and digital augmentation of cultural heritage sites</t>
  </si>
  <si>
    <t>ARTutor-An Augmented Reality Platform for Interactive Distance Learning</t>
  </si>
  <si>
    <t>Kudan AR</t>
  </si>
  <si>
    <t>Web-based authoring tool to easily add augmented book capabilities to existing books, plus AR app to demonstrate usage</t>
  </si>
  <si>
    <t>Allow easy creation of augmented books</t>
  </si>
  <si>
    <t>First study presenting an authoring tool. The demo app is nothing special, but provides interesting features such as speech interface and possibility to get answers from book content</t>
  </si>
  <si>
    <t>Lytridis, Chris and Tsinakos, Avgoustos and Kazanidis, Ioannis</t>
  </si>
  <si>
    <t>10.3390/educsci8010006</t>
  </si>
  <si>
    <t>EDUCATION SCIENCES</t>
  </si>
  <si>
    <t>When an augmentation is active and visible, it can be manipulated according to the commands that have been assigned to each asset in the authoring tool. The student can use finger gestures to start or stop a video. [...] Another way in which the student can interact with the augmentations is using voice commands</t>
  </si>
  <si>
    <t>Promoting Historical Thinking in Schools through Low Fidelity, Low-Cost, Easily Reproduceable, Tangible and Embodied Interactions</t>
  </si>
  <si>
    <t>Projector, Makey Makey boards</t>
  </si>
  <si>
    <t>Mit Scratch</t>
  </si>
  <si>
    <t>Mixed reality environments help engage students learning historical concepts</t>
  </si>
  <si>
    <t>Learn history</t>
  </si>
  <si>
    <t>Questionnaires + Interview, ut impact not measured</t>
  </si>
  <si>
    <t>Low cost, interactive</t>
  </si>
  <si>
    <t>Not really sure it's even AR in the traditional sense</t>
  </si>
  <si>
    <t>Kalpakis, Stergios and Palaigeorgiou, George and Kasvikis, Kostas</t>
  </si>
  <si>
    <t>10.3991/ijet.v13i12.8728</t>
  </si>
  <si>
    <t>INTERNATIONAL JOURNAL OF EMERGING TECHNOLOGIES IN LEARNING</t>
  </si>
  <si>
    <t xml:space="preserve">For example, for introducing the invention of typography, we constructed a low fidelity model of a printing press. As soon as students pushed the plunger, a page appeared from the Gutenberg  Bible.  </t>
  </si>
  <si>
    <t>Hybrid Augmented Reality for Participatory Learning: The Hidden Efficacy of Multi-User Game-Based Simulation</t>
  </si>
  <si>
    <t>Smart glasses, Projector</t>
  </si>
  <si>
    <t>AR experience helped learning. Using more collaborative experiences shows higher learning gains</t>
  </si>
  <si>
    <t>Learn about light refraction</t>
  </si>
  <si>
    <t>Yes, users who used the app show significant learning gains, based on pre/post tests. Interviews at the end as well</t>
  </si>
  <si>
    <t>Immersivity helped engagement</t>
  </si>
  <si>
    <t>Smart glasses are heavy and bulky</t>
  </si>
  <si>
    <t xml:space="preserve">Complex setup (more for science museums than for schools). Collaborative and multi-user, plus combination of projector to show info for every user and smart glasses for info to just  one user. </t>
  </si>
  <si>
    <t>Oh, Seungjae and So, Hyo-Jeong and Gaydos, Matthew</t>
  </si>
  <si>
    <t>10.1109/TLT.2017.2750673</t>
  </si>
  <si>
    <t>IEEE TRANSACTIONS ON LEARNING TECHNOLOGIES</t>
  </si>
  <si>
    <t>For  instance,  participants  rotate  their  body  or  head  and perform  a  grab-and-release  hand  gesture  to  indicate  that the light should travel in the direction they are looking at. The   hand   gesture   indicates   grabbing   the   light   and releasing  it  to  travel  (metaphorical)  toward  the  direction where  the  participants  are  looking at .</t>
  </si>
  <si>
    <t>Collaboration is encouraged in the game-based simulation with two users  working  together as a team to shoot the target given limited chances</t>
  </si>
  <si>
    <t>TO READ OR INTERACT WITH TEXTBOOKS - WHAT IS BETTER FOR LEARNERS?</t>
  </si>
  <si>
    <t>A virtual tutor movement learning system in eLearning</t>
  </si>
  <si>
    <t>Memory for Object Location in Augmented Reality: The Role of Gender and the Relationship Among Spatial and Anxiety Outcomes</t>
  </si>
  <si>
    <t>Effects of augmented reality-based multidimensional concept maps on students' learning achievement, motivation and acceptance</t>
  </si>
  <si>
    <t>Using an AR concept map increases motivation and leads to better performances</t>
  </si>
  <si>
    <t>learn through AR multimedia concept maps</t>
  </si>
  <si>
    <t>Yes, comparison post-tests with standard concept maps. Plus, motivation and acceptance tests.</t>
  </si>
  <si>
    <t>AR makes concept maps easier to understand and use</t>
  </si>
  <si>
    <t>Chen, Chien-Hsu and Huang, Chun-Yen and Chou, Yin-Yu</t>
  </si>
  <si>
    <t>10.1007/s10209-017-0595-z</t>
  </si>
  <si>
    <t>UNIVERSAL ACCESS IN THE INFORMATION SOCIETY</t>
  </si>
  <si>
    <t>The Effects of Using an Anatomy 4D Augmented Reality Application on Student Performance in Biology in Saudi Arabia</t>
  </si>
  <si>
    <t>A Computer Aided Education System Based on Augmented Reality by Immersion to 3-D Magnetic Field</t>
  </si>
  <si>
    <t>development of a 3D viz system for visualizing magnetic field lines</t>
  </si>
  <si>
    <t>Learn magnetism</t>
  </si>
  <si>
    <t>Interactivity, real-time, several examples developed</t>
  </si>
  <si>
    <t>Interesting idea and realization, paper not really good</t>
  </si>
  <si>
    <t>Matsutomo, Shinya and Manabe, Tomohisa and Cingoski, Vlatko and Noguchi, So</t>
  </si>
  <si>
    <t>10.1109/TMAG.2017.2665563</t>
  </si>
  <si>
    <t>IEEE TRANSACTIONS ON MAGNETICS</t>
  </si>
  <si>
    <t>it is important to notice that in the proposed visualization system the magnetic flux lines are always drawn in real-time, even if a user interactively moves a marker freely</t>
  </si>
  <si>
    <t>Design of an Augmented Reality System for Immersive Learning of Digital Electronic</t>
  </si>
  <si>
    <t>Computational Thinking in Augmented Reality: An Investigation of Collaborative Debugging Practices</t>
  </si>
  <si>
    <t>PhyAR: Determining the Utility of Augmented Reality for Physics Education in the Classroom</t>
  </si>
  <si>
    <t>An AR-Based Case Study of Using Textual and Collaborative Scaffolding for Students with Different Self-Efficacy to Learn Lever Principles</t>
  </si>
  <si>
    <t>Learning how levers work</t>
  </si>
  <si>
    <t>In the dimension of learning scientific  conceptions  to  understand  things,  the  use  of  scaffolding teaching strategies has a significant interaction with students' sense of self-efficacy. The study found that in AR teaching without a scaffolding, students with high self-efficacy  paid  significantly  more  attention  to  understand  things  than  students  with  low  self-efficacy.  Students  with  low   self-efficacy   paid   significantly   more   attention   to   understand things when learning with the scaffolding than students without it. It indicates that scaffolding teaching is very    important    for    the    improvement    of    students'    understanding  with  low  self-efficacy</t>
  </si>
  <si>
    <t>Using AR has a strong effect improving results of students with low self-efficacy</t>
  </si>
  <si>
    <t>Liu, C.and Wu, S.and Cai, S.</t>
  </si>
  <si>
    <t>When the  students  open  the  APP  on  the  tablet,  a  3D  experiment  device will appear when the camera of the tablet scans the specific  identification  diagrams  (Fig.  1).  The  students  can  have an interaction by clicking and dragging objects in the screen</t>
  </si>
  <si>
    <t>Augmented Reality based Multimedia Learning for Dyslexic Children</t>
  </si>
  <si>
    <t>Teach-Me DNA: an Interactive Course Using Voice Output in an Augmented Reality System</t>
  </si>
  <si>
    <t>Unity, IBM Watson API</t>
  </si>
  <si>
    <t>n  this  paper,  we  have  tried  not  only  to  allow  voice  commands  from  the  user  (pupil/student)  but  also  to  give  back  responses  to  different  inquiries</t>
  </si>
  <si>
    <t>Learn about DNA structure, provide interaction through audio input and output</t>
  </si>
  <si>
    <t>More natural interaction by using voice commands</t>
  </si>
  <si>
    <t>Kenoui, M.and Mehdi, M. A.</t>
  </si>
  <si>
    <t>Our motivation is clearly to evolve the current system to a more interactive system by allowing the user to have voice output,  in  addition  to  vocal  commands  that  they  are  already  able to initiate. Thus, the goal is to add more natural features into the system</t>
  </si>
  <si>
    <t>Development of mobile markerless augmented reality for cardiovascular system in anatomy and physiology courses in physiotherapy education</t>
  </si>
  <si>
    <t>An interactive application based on augmented reality and rules-based reasoning to support educational activities of high school students</t>
  </si>
  <si>
    <t>According  to  the  surveys  applied  to  high  school  students,they  agree  the  use  of  a  mathematical  application  helps  themto  the  challenges  detected  in  the  classroom,  being  a  playfulway  to  learn  and  becoming  a  positive  tool  that  teachers  canuse in their classes.</t>
  </si>
  <si>
    <t>Improve mathematical skills</t>
  </si>
  <si>
    <t>no</t>
  </si>
  <si>
    <t>Perez-Muñoz, A.and Castro-Idrovo, D.and Robles-Bykbaev, Y.and Robles-Bykbaev, V.and Pesentez-Avilas, F.</t>
  </si>
  <si>
    <t>Application of Mixed Reality Technology in Education with the case of a Huangmei Opera Cultural Education System</t>
  </si>
  <si>
    <t>GeoMaps: An interactive application to enhance map comprehension skills of students</t>
  </si>
  <si>
    <t>Connecting User Experience to Learning in an Evaluation of an Immersive, Interactive, Multimodal Augmented Reality Virtual Diorama in a Natural History Museum \&amp; the Importance of Story</t>
  </si>
  <si>
    <t>Simulation and Visualization of Volcanic Phenomena Using Microsoft Hololens: Case of Vulcano Island (Italy)</t>
  </si>
  <si>
    <t>Interactive augmented reality with natural action for chemistry experiment learning</t>
  </si>
  <si>
    <t>In general, the study has shown the potential of the interactive AR in the chemical experiment case. Respondents supported ARChemEx application able to help them in learning especially in the chemistry experiment. Using ARChemEx is not time consuming and is safe</t>
  </si>
  <si>
    <t>Learn how to perform chemical experiments through AR</t>
  </si>
  <si>
    <t>The interaction that mimic the action in the real life providing a familiar and fun way to learn the chemical experiment. The longer exposure of students to the app, the more knowledge they could retain</t>
  </si>
  <si>
    <t>Lam, M.C. and Tee, H.K. and Muhammad Nizam, S.S. and Hashim, N.C. and Suwadi, N.A. and Tan, S.Y. and Abd Majid, N.A. and Arshad, H. and Liew, S.Y.</t>
  </si>
  <si>
    <t>The interpretation will analysis the combination of the correct markers; Different steps requires different combination of markers (apparatus and chemical solution) to trigger the chemical reaction. Meanwhile, the marker orientation data was sent for the purpose of detecting the correct action</t>
  </si>
  <si>
    <t>Augmented reality using features accelerated segment test for learning tajweed</t>
  </si>
  <si>
    <t>Research on the development and implementation of augmented reality technologies</t>
  </si>
  <si>
    <t>Augmented reality based AR alphabets towards improved learning process in primary education system</t>
  </si>
  <si>
    <t>C-heart: Augmented reality of 3D heart anatomy</t>
  </si>
  <si>
    <t>Augmented reality worksheets in field trip learning</t>
  </si>
  <si>
    <t>The impact of interactive ar on learning ability of children’s chinese characters self-learning</t>
  </si>
  <si>
    <t>An interactive application framework for natural parks using serious location-based games with augmented reality</t>
  </si>
  <si>
    <t>Building blocks for commodity augmented reality-based molecular visualization and modeling in web browsers</t>
  </si>
  <si>
    <t>Three.js + A-Frame + AR-js-toolkit</t>
  </si>
  <si>
    <t>Use AR to learn and do research on molecular chemistry</t>
  </si>
  <si>
    <t>Web-based, easy to extend to multi-user, all run locally. minimum setup required</t>
  </si>
  <si>
    <t>AR experience on mobile devices is not standard and usuañlly have issues</t>
  </si>
  <si>
    <t>Very interesting, similar to what we are doing</t>
  </si>
  <si>
    <t>Abriata L.A.</t>
  </si>
  <si>
    <t>Web apps using A-Frame can gain interactivity through portions of JavaScript code thatread atom coordinates and carry out calculations on them.Figure 3shows another seriesof examples of increasing complexity, focusing on small molecules. InFig. 3A, the userdrives a lysine side chain with the Hiro marker and a glutamate side chain with the Kanji marker.</t>
  </si>
  <si>
    <t>Mobile augmented reality app for children with autism spectrum disorder (asd) to learn vocabulary (marvoc): From the requirement gathering to its initial evaluation</t>
  </si>
  <si>
    <t>Intelligent educational system for autistic children using augmented reality and machine learning</t>
  </si>
  <si>
    <t>Towards Smart Classroom: Affordable and Simple Approach to Dynamic Projection Mapping for Education</t>
  </si>
  <si>
    <t>Projector, Kinect</t>
  </si>
  <si>
    <t>A Computer vision library (OpenCV, Halcon, EasyCV, PCL, Dlib, ...), ROS</t>
  </si>
  <si>
    <t>The proposed method had sufficient accuracy and minimal latency  for  developing  augmented  reality  applications.  By proposing this toolbox, researchers envision a smart classroom where students are taught using modern methods. AR enabled course  work will engage  students  and  make  learning more effective</t>
  </si>
  <si>
    <t>Learn physics, increase engagement of students in the classroom</t>
  </si>
  <si>
    <t>Only a prototype</t>
  </si>
  <si>
    <t>Interesting, but not really AR, as content is only projected on flat surface in the end</t>
  </si>
  <si>
    <t>Dave, A. and Kang, M. and Hwang, J. and Lorenzo, M. and Oh, P.</t>
  </si>
  <si>
    <t>In our demonstration, labeled arrows were projected around the perimeter of a physical box to resemble a free body diagram. As the user moves the box around, the arrows will follow it. Teachers can easily reference certain components of the diagram and students can physically interact with the display.</t>
  </si>
  <si>
    <t>AR can be used to engage the class in multiple-choice quiz games, as shown in figure 8. Teachers can write questions on the board and add AR elements to make it engaging. In the demonstration,  the projector  displayed a happy or sad face depending on the answer. Rather than giving students a quiz using pencil and paper, the AR quiz game provides an interactive experience to test their knowledge. This demonstrates how preexisting course materials can be merged with AR elements</t>
  </si>
  <si>
    <t>Using augmented reality to train flow patterns for pilot students - an explorative study</t>
  </si>
  <si>
    <t>Historiar: Experience indonesian history through interactive game and augmented reality</t>
  </si>
  <si>
    <t>A Comparative Evaluation of a Virtual Reality Table and a HoloLens-Based Augmented Reality System for Anatomy Training</t>
  </si>
  <si>
    <t>Research on interactive design of social interaction training APP for children with autistic spectrum disorder (ASD) based on multi-modal interaction</t>
  </si>
  <si>
    <t>Social skills for ASD children</t>
  </si>
  <si>
    <t>The  training  software  integrates training  content  in  the  way  of  multiple  sensory interactions for better experience.It is a new attempt that design training software for the ASD children</t>
  </si>
  <si>
    <t>Teach social skills to ASD children</t>
  </si>
  <si>
    <t>Yin, X. and Hou, S. and Hu, H.</t>
  </si>
  <si>
    <t xml:space="preserve">The prompt will be given again when the robot is clicked.After the prompt is completed,the robot will continue the conversation until it is necessary to follow up again(Figure 4(c)). The text prompt will always be displayed on the interface.Yellow text  background  means  robot  speaking  and  red  text background  means  user  speaking. </t>
  </si>
  <si>
    <t>Android based learning application for Wudhu and Tayamum using augmented reality technology</t>
  </si>
  <si>
    <t>Development of an Augmented Reality Mobile Application to Enhance the Pedagogical Approach in Teaching History</t>
  </si>
  <si>
    <t>EmoFindAR: Evaluation of a mobile multiplayer augmented reality game for primary school children</t>
  </si>
  <si>
    <t>Emotional intelligence and communication skills</t>
  </si>
  <si>
    <t>Unity, PUN, Placenote</t>
  </si>
  <si>
    <t>In the present work, a multiplayer game using MAR has been implemented without using fiducial markers, which limit its deployment in large physical spaces. EmoFindAR’s competitive and collaborative versions allow the identification and manipulation of basic emotional states, which can be used to improve socialization, communication skills and emotional intelligence in primary school children. According to the results obtained, both game modes are intrinsically satisfactory for children, since they trigger positive emotions such as enthusiasm, enjoyment and curiosity, among others, factors that improve the participants’ mood and help increase the degree of involvement</t>
  </si>
  <si>
    <t>Increase children emotional intelligence, improve communication skills</t>
  </si>
  <si>
    <t>Children liked the app. Finally, a correct balance between the challenges present in the game and the children’s abilities to analyze the problem, plan a course of action and collaboratively execute the plan are key to motivational learning scenarios in which all the participants feel that they took part in achieving the goals. However, these signs of enjoyment were not expressed verbally during the play session (H0g). According to the observers, they were concentrated on the task and did not make explicit comments of satisfaction until achieving the final goal in both modes</t>
  </si>
  <si>
    <t>In the experimental evaluation of EmoFindAR some limitations were found that could lead to future works. Regarding the game design, not considering topics with a more diverse set of 3D objects could diminish children’s attention if the activity had a longer duration. Having a single game level could also have affected the enjoyment, since there were no higher levels of complexity to offer more challenging scenarios for the most skilled children. No long term evaluation</t>
  </si>
  <si>
    <t>Interesting paper: collaborative, markerless, extensive evaluation.</t>
  </si>
  <si>
    <t>López-Faican, L. and Jaen, J.</t>
  </si>
  <si>
    <t>Any figure</t>
  </si>
  <si>
    <t>At this time (see Fig. 8) the game gives the list of players (1), the characters captured by each player (2), and the winner (3). If the game is played in the competitive mode, the interface shows the participants with their points obtained (4). When it is collaborative everyone wins and only the total points are shown</t>
  </si>
  <si>
    <t>Ar-Math: Augmented Reality Technology Applied for Education</t>
  </si>
  <si>
    <t>Exploring Impact of Olfactory Stimuli on User Performance on Mobile Platforms</t>
  </si>
  <si>
    <t>SandBOX - An Intuitive Conceptual Design System</t>
  </si>
  <si>
    <t>Creation of an Experimental Engineering Toolbox for the Digital Transformation of Manual Jet Engine Assembly</t>
  </si>
  <si>
    <t>Heritage Education for Primary Age Through an Immersive Serious Game</t>
  </si>
  <si>
    <t>Augmented Reality Application in Laboratories and Learning Procedures</t>
  </si>
  <si>
    <t>Multi-sensual Augmented Reality in Interactive Accessible Math Tutoring System for Flipped Classroom</t>
  </si>
  <si>
    <t>PC with special keyboard with Braille display</t>
  </si>
  <si>
    <t>The effectiveness of the AR + UI method increasing the availability of mathematical content implemented in EuroMath has been confirmed by teachers from Ireland and Poland</t>
  </si>
  <si>
    <t>Help visually impaired children understand math concepts</t>
  </si>
  <si>
    <t>Only qualitative analysis due to narrow target group</t>
  </si>
  <si>
    <t>First example of tactile AR</t>
  </si>
  <si>
    <t>Mikułowski, Dariuszand Brzostek-Pawłowska, Jolanta</t>
  </si>
  <si>
    <t>Table 2.An example of using the 3rd AR layer: immersive learning about the elements of the formula (reading and modification)</t>
  </si>
  <si>
    <t>Study on Assessing User Experience of Augmented Reality Applications</t>
  </si>
  <si>
    <t>Interactive Narrative in Augmented Reality: An Extended Reality of the Holocaust</t>
  </si>
  <si>
    <t>Voluminis: An Augmented Reality Mobile System in Geometry Affording Competence to Evaluating Math Comprehension</t>
  </si>
  <si>
    <t>Unity, ARCore</t>
  </si>
  <si>
    <t>The results of the control group and the experimental group showed similar behavior. It is suggested that this way of acting is since the two methodologies manage to impart knowledge, and the student manages to capture it, however,the methodology with the use of technology leaves more motivated the student,wanting to continue learning and gaining more knowledge.</t>
  </si>
  <si>
    <t>Understand 3D geometry concepts</t>
  </si>
  <si>
    <t>Similar results between test and control group. Pre/post indicate that there was an improvement of the students understanding of the subject</t>
  </si>
  <si>
    <t>Students were more interested</t>
  </si>
  <si>
    <t>Technical issues (plane detection, mostly)</t>
  </si>
  <si>
    <t>First paper mentioning no apparent improvement compared to control group.</t>
  </si>
  <si>
    <t>Carlos-Chullo, Juan Deybyand Vilca-Quispe, Marielenaand Castro-Gutierrez, Eveling</t>
  </si>
  <si>
    <t>Fig. 3</t>
  </si>
  <si>
    <t>Exploring the Design Considerations for Developing an Interactive Tabletop Learning Tool for Children with Autism Spectrum Disorder</t>
  </si>
  <si>
    <t>Open City Museum: Unveiling the Cultural Heritage of Athens Through an -Augmented Reality Based- Time Leap</t>
  </si>
  <si>
    <t>Building Hybrid Interfaces to Increase Interaction with Young Children and Children with Special Needs</t>
  </si>
  <si>
    <t>MRCAT: In Situ Prototyping of Interactive AR Environments</t>
  </si>
  <si>
    <t>Gamifying Early Foreign Language Learning</t>
  </si>
  <si>
    <t>The results indicated that a higher vocabulary retention rate was observed when DS and AR were incorporated.</t>
  </si>
  <si>
    <t>Improve vocabulary retention of English as foreign language for first graders</t>
  </si>
  <si>
    <t>Results of qualitative and quantitative analysis revealed the positive effects of DS and AR approaches in children’s oral skills, as well as cultural knowledge gains to a certain degree. Post-test, teacher journal, interviews</t>
  </si>
  <si>
    <t>The multimodal context, the digital narratives and the gamification pedagogy integrated in the mini syllabus triggered high levels of engagement and motivation,coming in to agreement with that of previous research</t>
  </si>
  <si>
    <t>This study has several limitations such as the small size and the sample representativeness. Although it provides positive suggestions for future research the applicability of the project in other contexts, considering variables such as children gender,school area etc. is necessary to determine further beneficial effects DS can AR can have during an early start in the FL classroom</t>
  </si>
  <si>
    <t>No technical details whatsoever</t>
  </si>
  <si>
    <t>Korosidou, Eleniand Bratitsis, Tharrenos</t>
  </si>
  <si>
    <t>AR technology was introduced during DS to aid learners in the construction of meaning, by encouraging creative, innovative and autonomous practices. For the purposes of this study, each group of learners was provided with a tablet, which they used when asked during the storytelling process, to scan prototypes directly linked to the story topic</t>
  </si>
  <si>
    <t>Towards a Predictive Framework for AR Receptivity</t>
  </si>
  <si>
    <t>Interactive AR Models in Participation Processes</t>
  </si>
  <si>
    <t>Archiving the Memory of the Holocaust</t>
  </si>
  <si>
    <t>TACTILE -- A Novel Mixed Reality System for Training and Social Interaction</t>
  </si>
  <si>
    <t>Rethinking the Design of Hotspots in Children's Digital Picturebooks: Insights from an Exploratory Study</t>
  </si>
  <si>
    <t>Augmented Reality Imagineering Model for Learning Management with Cloud Learning Environment to Encourage the Innovative Skills of Undergraduates</t>
  </si>
  <si>
    <t>Using Augmented Reality to Stimulate Students and Diffuse Escape GameActivities to Larger Audiences</t>
  </si>
  <si>
    <t>96% of the survey panel thought the game was suitable to develop team building and was a good tool for increasing motivation (96%) and students’ communication</t>
  </si>
  <si>
    <t>Escape game to learn chemistry</t>
  </si>
  <si>
    <t>Only survey after using it for both teachers and students</t>
  </si>
  <si>
    <t>Interesting concept that of escape game, but not much new in terms of AR</t>
  </si>
  <si>
    <t>Estudante, Anabela and Dietrich, Nicolas</t>
  </si>
  <si>
    <t>Blending printed texts with digital resources through augmented reality interaction</t>
  </si>
  <si>
    <t>Smart Learning Companion (SLAC)</t>
  </si>
  <si>
    <t>Interesting?</t>
  </si>
  <si>
    <t>Target group</t>
  </si>
  <si>
    <t>Field</t>
  </si>
  <si>
    <t>Type</t>
  </si>
  <si>
    <t>Code</t>
  </si>
  <si>
    <t>SW platform</t>
  </si>
  <si>
    <t>Other SW</t>
  </si>
  <si>
    <t>HW</t>
  </si>
  <si>
    <t>Multiuser?</t>
  </si>
  <si>
    <t>Collaborative?</t>
  </si>
  <si>
    <t>Interactive?</t>
  </si>
  <si>
    <t>Author</t>
  </si>
  <si>
    <t>Database</t>
  </si>
  <si>
    <t>Year</t>
  </si>
  <si>
    <t>DOI</t>
  </si>
  <si>
    <t>Source</t>
  </si>
  <si>
    <t>Main findings</t>
  </si>
  <si>
    <t>Comments</t>
  </si>
  <si>
    <t># users</t>
  </si>
  <si>
    <t>Purpose</t>
  </si>
  <si>
    <t>Advantages</t>
  </si>
  <si>
    <t>Disadvantages</t>
  </si>
  <si>
    <t>Impact</t>
  </si>
  <si>
    <t>Wos</t>
  </si>
  <si>
    <t>Impacts of an augmented reality-based flipped learning guiding approach on students’ scientific project performance and perception</t>
  </si>
  <si>
    <t>Yes (whole system)</t>
  </si>
  <si>
    <t>IEEE</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</si>
  <si>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 CHECK EVALUATION</t>
  </si>
  <si>
    <t>Marker-based augmented reality application for mobile learning in an urban park: Steps to make it real under the edupark project</t>
  </si>
  <si>
    <t xml:space="preserve"> Students referred that this application promotes contextualized learning, since it
establishes relationships between school concepts and real life situations. The students also recognize value in this kind of mobile learning activities that move learning to contexts outside the classroom.
Other aspects highlighted by the students were their enhanced engagement and motivation to learn, as they are familiarized with this kind of technology for other purposes related to leisure activities.  CHECK EVALUATION</t>
  </si>
  <si>
    <t>Students were able to engage in learning activities that efficaciously increased their motivation to learn and improved their attitude about learning.
We found that students who used the concept map as a knowledge structure in CMAR learning had better learning outcomes than did those who used only the AR learning method. 
This indicated that using a knowledge structure to support AR learning activities was both crucial and instrumental.
The results indicated that students who used CMAR were significantly more self-confident about their self-learning.
 CHECK EVALUATION</t>
  </si>
  <si>
    <t>THE EduPARK MOBILE AUGMENTED REALITY GAME: LEARNING VALUE AND USABILITY</t>
  </si>
  <si>
    <t>Concerning learning, students referred: i) they found the app’s quiz challenging in a positive way, e.g., it motivated them to learn; and ii) they could learn in a situated way. CHECK EVALUATION</t>
  </si>
  <si>
    <t>Yes (multiple markers)</t>
  </si>
  <si>
    <t>Yes (good paper, good evaluation)</t>
  </si>
  <si>
    <t>Yes (multiuser, collab)</t>
  </si>
  <si>
    <t>Yes (detailed evaluation)</t>
  </si>
  <si>
    <t>Applying Augmented Reality Technology to Book Publication Business</t>
  </si>
  <si>
    <t>STEM</t>
  </si>
  <si>
    <t>Marker</t>
  </si>
  <si>
    <t>NO</t>
  </si>
  <si>
    <t>unspecified</t>
  </si>
  <si>
    <t>Phone/Tablet</t>
  </si>
  <si>
    <t>YES</t>
  </si>
  <si>
    <t>Potential of AR to provide additional value to book publishers, by adding AR in the book development phase</t>
  </si>
  <si>
    <t>Original POV regarding Augmented books</t>
  </si>
  <si>
    <t>Learn solar system</t>
  </si>
  <si>
    <t>35/37 user found the results very useful</t>
  </si>
  <si>
    <t>n/a</t>
  </si>
  <si>
    <t>A Development of Augmented Reality supported Mobile Game Application based on Jolly Phonics Approach to Enhancing English Phonics Learning Performance of ESL Learners</t>
  </si>
  <si>
    <t>ARTitser: A Mobile Augmented Reality in Classroom Interactive Learning Tool on Biological Science for Junior High School Students</t>
  </si>
  <si>
    <t>Yes (teacher interface)</t>
  </si>
  <si>
    <t>Yes (collab)</t>
  </si>
  <si>
    <t>No (not tested on children with ADHD due to ethical reasons). Interview sessions with teachers</t>
  </si>
  <si>
    <t xml:space="preserve">Jazheel Luna ; Rita Treacy ; Tomonori Hasegawa ; Abraham Campbell ; Eleni Mangina </t>
  </si>
  <si>
    <t>Only surveys after testing the app</t>
  </si>
  <si>
    <t>Yes (Audio)</t>
  </si>
  <si>
    <t>Yes (collab, projections)</t>
  </si>
  <si>
    <t>Designing a Multi-user Interactive Simulation Using AR Glasses</t>
  </si>
  <si>
    <t>Yes (different augmentations based on markers distance)</t>
  </si>
  <si>
    <t>Yes (PUN, collab, smart glasses)</t>
  </si>
  <si>
    <t>Yes (multiuser. Combine QR blocks to see chain of effects)</t>
  </si>
  <si>
    <t>Learning to Create 3D Models via an Augmented Reality Smartphone Interface</t>
  </si>
  <si>
    <t>Other</t>
  </si>
  <si>
    <t>App for learning 3D modeling in a WYSIWIG approach</t>
  </si>
  <si>
    <t>Learn 3D modeling</t>
  </si>
  <si>
    <t>Makes 3D modeling a project akin to using LEGO bricks</t>
  </si>
  <si>
    <t>No auto-alignment features</t>
  </si>
  <si>
    <t>Yes (multiple markers, content depend on distance)</t>
  </si>
  <si>
    <t>Yes (multiuser. lack of tech details though)</t>
  </si>
  <si>
    <t>Obj-rec</t>
  </si>
  <si>
    <t>CNN</t>
  </si>
  <si>
    <t>They present the AUREL learning platform. Besides providing a standard augmented book, it also includes functionalities for markerless AR. They also use GCP to train models for image recognition, so that the system is not constrained to specific images on which to show augmented content.</t>
  </si>
  <si>
    <t>Sounds very interesting and powerful. I couldn't find any other references to AUREL so far, nor did they release the code.</t>
  </si>
  <si>
    <t>Increase students' engagment by providing augmented content on the textbook</t>
  </si>
  <si>
    <t>No need to use specific images for the preparation of augmented content (e.g. each image recongized as heart will show 3d heart augmented content)</t>
  </si>
  <si>
    <t>Very complex architecture and requires a lot of resources (trained models, huge 3d models database, google firebase for running object detection on the cloud)</t>
  </si>
  <si>
    <t>The article presents an app for learning a foreign language. They use markers that show the word in two languages. By clicking on the virtual object the user can listen to the pronunciation</t>
  </si>
  <si>
    <t>The app is designed to be used under teacher/parent supervision. Also uses augmented audio. Includes gamification content to the app to make it more engaging.</t>
  </si>
  <si>
    <t>Learn a foreign language by seeing the object represented by the word (physical) and seeing how it's written and how it's pronounced (augmented)</t>
  </si>
  <si>
    <t>Easy to create new content, just create new pair of words and add to the web interface. It will generate the relatedQR code</t>
  </si>
  <si>
    <t xml:space="preserve">Muhammad Zahid Iqbal ; Eleni Mangina ; Abraham G. Campbell </t>
  </si>
  <si>
    <t>Yes (multiuser)</t>
  </si>
  <si>
    <t>Yes (music, projector, markerless)</t>
  </si>
  <si>
    <t>Yes (very interactive)</t>
  </si>
  <si>
    <t>Yes (multiuser, OSS, untested in schools)</t>
  </si>
  <si>
    <t>Yes (authoring tool)</t>
  </si>
  <si>
    <t>Subject</t>
  </si>
  <si>
    <t>AR Technology</t>
  </si>
  <si>
    <t>Hardware Supported</t>
  </si>
  <si>
    <t>Software used</t>
  </si>
  <si>
    <t>Humanities</t>
  </si>
  <si>
    <t>Marker-based</t>
  </si>
  <si>
    <t>Object recognition</t>
  </si>
  <si>
    <t>Smartphone</t>
  </si>
  <si>
    <t>Markerless</t>
  </si>
  <si>
    <t>HMD</t>
  </si>
  <si>
    <t>Multiple</t>
  </si>
  <si>
    <t>CV Library</t>
  </si>
  <si>
    <t>Location based</t>
  </si>
  <si>
    <t>PC + Kinect</t>
  </si>
  <si>
    <t>DL Framework</t>
  </si>
  <si>
    <t>MakeyMakey</t>
  </si>
  <si>
    <t>TOTAL</t>
  </si>
  <si>
    <t>AR Toolkit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</si>
</sst>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h:mm:ss"/>
  </numFmts>
  <fonts count="16">
    <font>
      <sz val="10.0"/>
      <color rgb="FF000000"/>
      <name val="Arial"/>
    </font>
    <font>
      <color theme="1"/>
      <name val="Verdana"/>
    </font>
    <font>
      <b/>
      <color theme="1"/>
      <name val="Verdana"/>
    </font>
    <font>
      <b/>
    </font>
    <font>
      <sz val="10.0"/>
      <color theme="1"/>
      <name val="Verdana"/>
    </font>
    <font>
      <b/>
      <sz val="10.0"/>
      <color theme="1"/>
      <name val="Montserrat"/>
    </font>
    <font>
      <sz val="10.0"/>
      <color rgb="FF1A1A1A"/>
      <name val="Verdana"/>
    </font>
    <font>
      <b/>
      <sz val="10.0"/>
      <color theme="1"/>
      <name val="Verdana"/>
    </font>
    <font>
      <b/>
      <sz val="11.0"/>
      <color rgb="FF000000"/>
      <name val="Calibri"/>
    </font>
    <font>
      <b/>
      <sz val="11.0"/>
      <color theme="1"/>
      <name val="Calibri"/>
    </font>
    <font>
      <sz val="10.0"/>
      <color theme="1"/>
      <name val="Arial"/>
    </font>
    <font>
      <b/>
      <sz val="10.0"/>
      <color rgb="FF1A1A1A"/>
      <name val="Montserrat"/>
    </font>
    <font>
      <b/>
      <color theme="1"/>
      <name val="Montserrat"/>
    </font>
    <font>
      <sz val="11.0"/>
      <color rgb="FF000000"/>
      <name val="Verdana"/>
    </font>
    <font>
      <sz val="10.0"/>
      <color rgb="FF000000"/>
      <name val="Verdana"/>
    </font>
    <font>
      <b/>
      <sz val="10.0"/>
      <color rgb="FF000000"/>
      <name val="Verdana"/>
    </font>
  </fonts>
  <fills count="7">
    <fill>
      <patternFill patternType="none"/>
    </fill>
    <fill>
      <patternFill patternType="lightGray"/>
    </fill>
    <fill>
      <patternFill patternType="solid">
        <fgColor rgb="FFF3F3F3"/>
        <bgColor rgb="FFF3F3F3"/>
      </patternFill>
    </fill>
    <fill>
      <patternFill patternType="solid">
        <fgColor rgb="FFFFFF00"/>
        <bgColor rgb="FFFFFF00"/>
      </patternFill>
    </fill>
    <fill>
      <patternFill patternType="solid">
        <fgColor rgb="FFCCCCCC"/>
        <bgColor rgb="FFCCCCCC"/>
      </patternFill>
    </fill>
    <fill>
      <patternFill patternType="solid">
        <fgColor rgb="FFB7E1CD"/>
        <bgColor rgb="FFB7E1CD"/>
      </patternFill>
    </fill>
    <fill>
      <patternFill patternType="solid">
        <fgColor rgb="FFF4C7C3"/>
        <bgColor rgb="FFF4C7C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shrinkToFit="0" wrapText="1"/>
    </xf>
    <xf borderId="0" fillId="0" fontId="1" numFmtId="164" xfId="0" applyAlignment="1" applyFont="1" applyNumberForma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1" numFmtId="164" xfId="0" applyAlignment="1" applyFont="1" applyNumberFormat="1">
      <alignment readingOrder="0"/>
    </xf>
    <xf borderId="0" fillId="0" fontId="2" numFmtId="0" xfId="0" applyAlignment="1" applyFont="1">
      <alignment readingOrder="0"/>
    </xf>
    <xf borderId="0" fillId="0" fontId="1" numFmtId="0" xfId="0" applyAlignment="1" applyFont="1">
      <alignment readingOrder="0"/>
    </xf>
    <xf borderId="0" fillId="0" fontId="2" numFmtId="0" xfId="0" applyFont="1"/>
    <xf borderId="0" fillId="0" fontId="3" numFmtId="0" xfId="0" applyAlignment="1" applyFont="1">
      <alignment readingOrder="0"/>
    </xf>
    <xf borderId="1" fillId="2" fontId="4" numFmtId="0" xfId="0" applyAlignment="1" applyBorder="1" applyFill="1" applyFont="1">
      <alignment shrinkToFit="0" wrapText="1"/>
    </xf>
    <xf borderId="1" fillId="2" fontId="5" numFmtId="0" xfId="0" applyAlignment="1" applyBorder="1" applyFont="1">
      <alignment shrinkToFit="0" wrapText="1"/>
    </xf>
    <xf borderId="1" fillId="2" fontId="6" numFmtId="0" xfId="0" applyAlignment="1" applyBorder="1" applyFont="1">
      <alignment readingOrder="0" shrinkToFit="0" wrapText="1"/>
    </xf>
    <xf borderId="1" fillId="2" fontId="7" numFmtId="0" xfId="0" applyAlignment="1" applyBorder="1" applyFont="1">
      <alignment shrinkToFit="0" wrapText="1"/>
    </xf>
    <xf borderId="1" fillId="3" fontId="8" numFmtId="0" xfId="0" applyAlignment="1" applyBorder="1" applyFill="1" applyFont="1">
      <alignment horizontal="center" shrinkToFit="0" vertical="center" wrapText="1"/>
    </xf>
    <xf borderId="1" fillId="3" fontId="9" numFmtId="0" xfId="0" applyAlignment="1" applyBorder="1" applyFont="1">
      <alignment horizontal="center" shrinkToFit="0" vertical="center" wrapText="1"/>
    </xf>
    <xf borderId="1" fillId="3" fontId="9" numFmtId="0" xfId="0" applyAlignment="1" applyBorder="1" applyFont="1">
      <alignment horizontal="center" shrinkToFit="0" wrapText="1"/>
    </xf>
    <xf borderId="1" fillId="4" fontId="4" numFmtId="165" xfId="0" applyAlignment="1" applyBorder="1" applyFill="1" applyFont="1" applyNumberFormat="1">
      <alignment shrinkToFit="0" wrapText="1"/>
    </xf>
    <xf borderId="1" fillId="4" fontId="5" numFmtId="49" xfId="0" applyAlignment="1" applyBorder="1" applyFont="1" applyNumberFormat="1">
      <alignment shrinkToFit="0" wrapText="1"/>
    </xf>
    <xf borderId="1" fillId="4" fontId="6" numFmtId="0" xfId="0" applyAlignment="1" applyBorder="1" applyFont="1">
      <alignment readingOrder="0" shrinkToFit="0" wrapText="1"/>
    </xf>
    <xf borderId="1" fillId="4" fontId="4" numFmtId="0" xfId="0" applyAlignment="1" applyBorder="1" applyFont="1">
      <alignment shrinkToFit="0" wrapText="1"/>
    </xf>
    <xf borderId="1" fillId="4" fontId="7" numFmtId="0" xfId="0" applyAlignment="1" applyBorder="1" applyFont="1">
      <alignment shrinkToFit="0" wrapText="1"/>
    </xf>
    <xf borderId="1" fillId="0" fontId="4" numFmtId="0" xfId="0" applyAlignment="1" applyBorder="1" applyFont="1">
      <alignment shrinkToFit="0" wrapText="1"/>
    </xf>
    <xf borderId="1" fillId="4" fontId="10" numFmtId="0" xfId="0" applyAlignment="1" applyBorder="1" applyFont="1">
      <alignment shrinkToFit="0" wrapText="1"/>
    </xf>
    <xf borderId="1" fillId="0" fontId="1" numFmtId="0" xfId="0" applyBorder="1" applyFont="1"/>
    <xf borderId="1" fillId="4" fontId="5" numFmtId="49" xfId="0" applyAlignment="1" applyBorder="1" applyFont="1" applyNumberFormat="1">
      <alignment shrinkToFit="0" vertical="center" wrapText="1"/>
    </xf>
    <xf borderId="1" fillId="4" fontId="11" numFmtId="49" xfId="0" applyAlignment="1" applyBorder="1" applyFont="1" applyNumberFormat="1">
      <alignment readingOrder="0" shrinkToFit="0" wrapText="1"/>
    </xf>
    <xf borderId="1" fillId="0" fontId="4" numFmtId="165" xfId="0" applyAlignment="1" applyBorder="1" applyFont="1" applyNumberFormat="1">
      <alignment shrinkToFit="0" wrapText="1"/>
    </xf>
    <xf borderId="1" fillId="4" fontId="12" numFmtId="0" xfId="0" applyAlignment="1" applyBorder="1" applyFont="1">
      <alignment shrinkToFit="0" vertical="bottom" wrapText="1"/>
    </xf>
    <xf borderId="1" fillId="0" fontId="6" numFmtId="0" xfId="0" applyAlignment="1" applyBorder="1" applyFont="1">
      <alignment readingOrder="0" shrinkToFit="0" wrapText="1"/>
    </xf>
    <xf borderId="1" fillId="5" fontId="1" numFmtId="0" xfId="0" applyAlignment="1" applyBorder="1" applyFill="1" applyFont="1">
      <alignment vertical="bottom"/>
    </xf>
    <xf borderId="1" fillId="6" fontId="1" numFmtId="0" xfId="0" applyAlignment="1" applyBorder="1" applyFill="1" applyFont="1">
      <alignment vertical="bottom"/>
    </xf>
    <xf borderId="1" fillId="4" fontId="2" numFmtId="0" xfId="0" applyAlignment="1" applyBorder="1" applyFont="1">
      <alignment vertical="bottom"/>
    </xf>
    <xf borderId="1" fillId="4" fontId="1" numFmtId="0" xfId="0" applyAlignment="1" applyBorder="1" applyFont="1">
      <alignment vertical="bottom"/>
    </xf>
    <xf borderId="1" fillId="4" fontId="1" numFmtId="0" xfId="0" applyAlignment="1" applyBorder="1" applyFont="1">
      <alignment horizontal="right" vertical="bottom"/>
    </xf>
    <xf borderId="1" fillId="4" fontId="1" numFmtId="0" xfId="0" applyAlignment="1" applyBorder="1" applyFont="1">
      <alignment shrinkToFit="0" vertical="bottom" wrapText="0"/>
    </xf>
    <xf borderId="1" fillId="0" fontId="0" numFmtId="0" xfId="0" applyBorder="1" applyFont="1"/>
    <xf borderId="1" fillId="0" fontId="5" numFmtId="0" xfId="0" applyAlignment="1" applyBorder="1" applyFont="1">
      <alignment shrinkToFit="0" wrapText="1"/>
    </xf>
    <xf borderId="1" fillId="0" fontId="7" numFmtId="0" xfId="0" applyAlignment="1" applyBorder="1" applyFont="1">
      <alignment shrinkToFit="0" wrapText="1"/>
    </xf>
    <xf borderId="1" fillId="0" fontId="13" numFmtId="0" xfId="0" applyBorder="1" applyFont="1"/>
    <xf borderId="1" fillId="0" fontId="4" numFmtId="0" xfId="0" applyBorder="1" applyFont="1"/>
    <xf borderId="1" fillId="0" fontId="14" numFmtId="0" xfId="0" applyAlignment="1" applyBorder="1" applyFont="1">
      <alignment shrinkToFit="0" wrapText="1"/>
    </xf>
    <xf borderId="0" fillId="0" fontId="1" numFmtId="0" xfId="0" applyFont="1"/>
    <xf borderId="0" fillId="0" fontId="14" numFmtId="0" xfId="0" applyAlignment="1" applyFont="1">
      <alignment readingOrder="0"/>
    </xf>
    <xf borderId="0" fillId="0" fontId="14" numFmtId="0" xfId="0" applyAlignment="1" applyFont="1">
      <alignment readingOrder="0" shrinkToFit="0" wrapText="1"/>
    </xf>
    <xf borderId="0" fillId="0" fontId="15" numFmtId="0" xfId="0" applyAlignment="1" applyFont="1">
      <alignment readingOrder="0" shrinkToFit="0" wrapText="1"/>
    </xf>
    <xf borderId="0" fillId="0" fontId="15" numFmtId="0" xfId="0" applyAlignment="1" applyFont="1">
      <alignment shrinkToFit="0" wrapText="1"/>
    </xf>
    <xf borderId="0" fillId="0" fontId="14" numFmtId="0" xfId="0" applyAlignment="1" applyFont="1">
      <alignment shrinkToFit="0" wrapText="1"/>
    </xf>
    <xf borderId="0" fillId="0" fontId="14" numFmtId="0" xfId="0" applyFont="1"/>
  </cellXfs>
  <cellStyles count="1">
    <cellStyle xfId="0" name="Normal" builtinId="0"/>
  </cellStyles>
  <dxfs count="4">
    <dxf>
      <font/>
      <fill>
        <patternFill patternType="solid">
          <fgColor rgb="FFB7E1CD"/>
          <bgColor rgb="FFB7E1CD"/>
        </patternFill>
      </fill>
      <border/>
    </dxf>
    <dxf>
      <font/>
      <fill>
        <patternFill patternType="solid">
          <fgColor rgb="FFF4C7C3"/>
          <bgColor rgb="FFF4C7C3"/>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38383"/>
                </a:solidFill>
                <a:latin typeface="+mn-lt"/>
              </a:defRPr>
            </a:pPr>
            <a:r>
              <a:rPr b="0">
                <a:solidFill>
                  <a:srgbClr val="838383"/>
                </a:solidFill>
                <a:latin typeface="+mn-lt"/>
              </a:rPr>
              <a:t>Hardware supported</a:t>
            </a:r>
          </a:p>
        </c:rich>
      </c:tx>
      <c:overlay val="0"/>
    </c:title>
    <c:plotArea>
      <c:layout/>
      <c:barChart>
        <c:barDir val="bar"/>
        <c:ser>
          <c:idx val="0"/>
          <c:order val="0"/>
          <c:spPr>
            <a:solidFill>
              <a:schemeClr val="accent2"/>
            </a:solidFill>
          </c:spPr>
          <c:cat>
            <c:strRef>
              <c:f>Plots!$N$21:$N$27</c:f>
            </c:strRef>
          </c:cat>
          <c:val>
            <c:numRef>
              <c:f>Plots!$O$21:$O$27</c:f>
              <c:numCache/>
            </c:numRef>
          </c:val>
        </c:ser>
        <c:axId val="1692463245"/>
        <c:axId val="1727958485"/>
      </c:barChart>
      <c:catAx>
        <c:axId val="1692463245"/>
        <c:scaling>
          <c:orientation val="maxMin"/>
        </c:scaling>
        <c:delete val="0"/>
        <c:axPos val="l"/>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spPr/>
        <c:txPr>
          <a:bodyPr/>
          <a:lstStyle/>
          <a:p>
            <a:pPr lvl="0">
              <a:defRPr b="0">
                <a:solidFill>
                  <a:srgbClr val="1A1A1A"/>
                </a:solidFill>
                <a:latin typeface="+mn-lt"/>
              </a:defRPr>
            </a:pPr>
          </a:p>
        </c:txPr>
        <c:crossAx val="1727958485"/>
      </c:catAx>
      <c:valAx>
        <c:axId val="172795848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rot="0"/>
          <a:lstStyle/>
          <a:p>
            <a:pPr lvl="0">
              <a:defRPr b="0">
                <a:solidFill>
                  <a:srgbClr val="1A1A1A"/>
                </a:solidFill>
                <a:latin typeface="+mn-lt"/>
              </a:defRPr>
            </a:pPr>
          </a:p>
        </c:txPr>
        <c:crossAx val="1692463245"/>
        <c:crosses val="max"/>
      </c:valAx>
    </c:plotArea>
    <c:legend>
      <c:legendPos val="r"/>
      <c:overlay val="0"/>
      <c:txPr>
        <a:bodyPr/>
        <a:lstStyle/>
        <a:p>
          <a:pPr lvl="0">
            <a:defRPr b="0">
              <a:solidFill>
                <a:srgbClr val="313131"/>
              </a:solidFill>
              <a:latin typeface="+mn-lt"/>
            </a:defRPr>
          </a:pPr>
        </a:p>
      </c:txPr>
    </c:legend>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38383"/>
                </a:solidFill>
                <a:latin typeface="+mn-lt"/>
              </a:defRPr>
            </a:pPr>
            <a:r>
              <a:rPr b="0">
                <a:solidFill>
                  <a:srgbClr val="838383"/>
                </a:solidFill>
                <a:latin typeface="+mn-lt"/>
              </a:rPr>
              <a:t>Software used</a:t>
            </a:r>
          </a:p>
        </c:rich>
      </c:tx>
      <c:overlay val="0"/>
    </c:title>
    <c:plotArea>
      <c:layout/>
      <c:barChart>
        <c:barDir val="bar"/>
        <c:ser>
          <c:idx val="0"/>
          <c:order val="0"/>
          <c:spPr>
            <a:solidFill>
              <a:schemeClr val="accent2"/>
            </a:solidFill>
          </c:spPr>
          <c:cat>
            <c:strRef>
              <c:f>Plots!$T$21:$T$30</c:f>
            </c:strRef>
          </c:cat>
          <c:val>
            <c:numRef>
              <c:f>Plots!$U$21:$U$30</c:f>
              <c:numCache/>
            </c:numRef>
          </c:val>
        </c:ser>
        <c:axId val="622601104"/>
        <c:axId val="1324218378"/>
      </c:barChart>
      <c:catAx>
        <c:axId val="622601104"/>
        <c:scaling>
          <c:orientation val="maxMin"/>
        </c:scaling>
        <c:delete val="0"/>
        <c:axPos val="l"/>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spPr/>
        <c:txPr>
          <a:bodyPr/>
          <a:lstStyle/>
          <a:p>
            <a:pPr lvl="0">
              <a:defRPr b="0">
                <a:solidFill>
                  <a:srgbClr val="1A1A1A"/>
                </a:solidFill>
                <a:latin typeface="+mn-lt"/>
              </a:defRPr>
            </a:pPr>
          </a:p>
        </c:txPr>
        <c:crossAx val="1324218378"/>
      </c:catAx>
      <c:valAx>
        <c:axId val="132421837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p>
        </c:txPr>
        <c:crossAx val="622601104"/>
        <c:crosses val="max"/>
      </c:valAx>
    </c:plotArea>
    <c:legend>
      <c:legendPos val="r"/>
      <c:overlay val="0"/>
      <c:txPr>
        <a:bodyPr/>
        <a:lstStyle/>
        <a:p>
          <a:pPr lvl="0">
            <a:defRPr b="0">
              <a:solidFill>
                <a:srgbClr val="313131"/>
              </a:solidFill>
              <a:latin typeface="+mn-lt"/>
            </a:defRPr>
          </a:pPr>
        </a:p>
      </c:txPr>
    </c:legend>
    <c:plotVisOnly val="1"/>
  </c:chart>
  <c:spPr>
    <a:solidFill>
      <a:srgbClr val="FFFFFF">
        <a:alpha val="0"/>
      </a:srgbClr>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638175</xdr:colOff>
      <xdr:row>0</xdr:row>
      <xdr:rowOff>76200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18</xdr:col>
      <xdr:colOff>581025</xdr:colOff>
      <xdr:row>0</xdr:row>
      <xdr:rowOff>76200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57"/>
    <col customWidth="1" min="2" max="2" width="55.57"/>
    <col customWidth="1" min="3" max="3" width="17.14"/>
    <col customWidth="1" min="4" max="4" width="11.0"/>
    <col customWidth="1" min="5" max="5" width="11.29"/>
    <col customWidth="1" min="6" max="6" width="12.0"/>
    <col customWidth="1" min="7" max="7" width="19.14"/>
    <col customWidth="1" min="8" max="8" width="20.29"/>
    <col customWidth="1" min="9" max="9" width="21.57"/>
    <col customWidth="1" min="10" max="10" width="11.71"/>
    <col customWidth="1" min="11" max="11" width="14.71"/>
    <col customWidth="1" min="12" max="12" width="15.57"/>
    <col customWidth="1" min="13" max="14" width="21.57"/>
    <col customWidth="1" min="15" max="15" width="60.71"/>
    <col customWidth="1" min="16" max="16" width="60.43"/>
    <col customWidth="1" min="17" max="18" width="21.57"/>
    <col customWidth="1" min="19" max="19" width="39.43"/>
    <col customWidth="1" min="20" max="25" width="21.57"/>
    <col customWidth="1" min="26" max="26" width="54.0"/>
    <col customWidth="1" min="27" max="27" width="27.29"/>
    <col customWidth="1" min="28" max="28" width="21.57"/>
    <col customWidth="1" min="29" max="29" width="27.14"/>
    <col customWidth="1" min="30" max="36" width="21.57"/>
  </cols>
  <sheetData>
    <row r="1">
      <c r="A1" s="1" t="s">
        <v>0</v>
      </c>
      <c r="B1" s="2"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3"/>
      <c r="AF1" s="3"/>
      <c r="AG1" s="3"/>
      <c r="AH1" s="3"/>
      <c r="AI1" s="3"/>
      <c r="AJ1" s="3"/>
    </row>
    <row r="2">
      <c r="A2" s="4"/>
      <c r="B2" s="5"/>
      <c r="C2" s="3"/>
      <c r="D2" s="3"/>
      <c r="E2" s="3"/>
      <c r="F2" s="3"/>
      <c r="G2" s="5"/>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c r="A3" s="4"/>
      <c r="B3" s="5"/>
      <c r="C3" s="3"/>
      <c r="D3" s="3"/>
      <c r="E3" s="3"/>
      <c r="F3" s="3"/>
      <c r="G3" s="5"/>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c r="A4" s="4">
        <v>43946.47899207176</v>
      </c>
      <c r="B4" s="2" t="s">
        <v>30</v>
      </c>
      <c r="C4" s="1" t="s">
        <v>31</v>
      </c>
      <c r="D4" s="3"/>
      <c r="E4" s="3"/>
      <c r="F4" s="3"/>
      <c r="G4" s="5"/>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c r="A5" s="4">
        <v>43946.515066215274</v>
      </c>
      <c r="B5" s="2" t="s">
        <v>32</v>
      </c>
      <c r="C5" s="1" t="s">
        <v>33</v>
      </c>
      <c r="D5" s="3"/>
      <c r="E5" s="3"/>
      <c r="F5" s="3"/>
      <c r="G5" s="5"/>
      <c r="H5" s="3"/>
      <c r="I5" s="3"/>
      <c r="J5" s="3"/>
      <c r="K5" s="3"/>
      <c r="L5" s="3"/>
      <c r="M5" s="3"/>
      <c r="N5" s="3"/>
      <c r="O5" s="3"/>
      <c r="P5" s="3"/>
      <c r="Q5" s="3"/>
      <c r="R5" s="3"/>
      <c r="S5" s="3"/>
      <c r="T5" s="3"/>
      <c r="U5" s="3"/>
      <c r="V5" s="3"/>
      <c r="W5" s="3"/>
      <c r="X5" s="3"/>
      <c r="Y5" s="3"/>
      <c r="Z5" s="3"/>
      <c r="AA5" s="3"/>
      <c r="AB5" s="3"/>
      <c r="AC5" s="1" t="s">
        <v>34</v>
      </c>
      <c r="AD5" s="6"/>
      <c r="AE5" s="3"/>
      <c r="AF5" s="3"/>
      <c r="AG5" s="3"/>
      <c r="AH5" s="3"/>
      <c r="AI5" s="3"/>
      <c r="AJ5" s="3"/>
    </row>
    <row r="6">
      <c r="A6" s="4">
        <v>43946.519212604166</v>
      </c>
      <c r="B6" s="2" t="s">
        <v>35</v>
      </c>
      <c r="C6" s="1" t="s">
        <v>36</v>
      </c>
      <c r="D6" s="1" t="s">
        <v>34</v>
      </c>
      <c r="E6" s="1" t="s">
        <v>34</v>
      </c>
      <c r="F6" s="1" t="s">
        <v>34</v>
      </c>
      <c r="G6" s="2" t="s">
        <v>34</v>
      </c>
      <c r="H6" s="3"/>
      <c r="I6" s="3"/>
      <c r="J6" s="3"/>
      <c r="K6" s="3"/>
      <c r="L6" s="3"/>
      <c r="M6" s="3"/>
      <c r="N6" s="3"/>
      <c r="O6" s="3"/>
      <c r="P6" s="3"/>
      <c r="Q6" s="3"/>
      <c r="R6" s="3"/>
      <c r="S6" s="3"/>
      <c r="T6" s="3"/>
      <c r="U6" s="3"/>
      <c r="V6" s="3"/>
      <c r="W6" s="3"/>
      <c r="X6" s="3"/>
      <c r="Y6" s="3"/>
      <c r="Z6" s="3"/>
      <c r="AA6" s="3"/>
      <c r="AB6" s="3"/>
      <c r="AC6" s="1" t="s">
        <v>37</v>
      </c>
      <c r="AD6" s="6"/>
      <c r="AE6" s="3"/>
      <c r="AF6" s="3"/>
      <c r="AG6" s="3"/>
      <c r="AH6" s="3"/>
      <c r="AI6" s="3"/>
      <c r="AJ6" s="3"/>
    </row>
    <row r="7">
      <c r="A7" s="4">
        <v>43946.52681226852</v>
      </c>
      <c r="B7" s="2" t="s">
        <v>38</v>
      </c>
      <c r="C7" s="1" t="s">
        <v>39</v>
      </c>
      <c r="D7" s="1" t="s">
        <v>37</v>
      </c>
      <c r="E7" s="1" t="s">
        <v>34</v>
      </c>
      <c r="F7" s="1" t="s">
        <v>34</v>
      </c>
      <c r="G7" s="2" t="s">
        <v>37</v>
      </c>
      <c r="H7" s="1" t="s">
        <v>40</v>
      </c>
      <c r="I7" s="1" t="s">
        <v>41</v>
      </c>
      <c r="J7" s="1" t="s">
        <v>34</v>
      </c>
      <c r="K7" s="1" t="s">
        <v>42</v>
      </c>
      <c r="L7" s="1" t="s">
        <v>43</v>
      </c>
      <c r="M7" s="1" t="s">
        <v>37</v>
      </c>
      <c r="N7" s="1">
        <v>37.0</v>
      </c>
      <c r="O7" s="1" t="s">
        <v>44</v>
      </c>
      <c r="P7" s="1" t="s">
        <v>45</v>
      </c>
      <c r="Q7" s="1" t="s">
        <v>46</v>
      </c>
      <c r="R7" s="1" t="s">
        <v>47</v>
      </c>
      <c r="S7" s="3"/>
      <c r="T7" s="1" t="s">
        <v>48</v>
      </c>
      <c r="U7" s="1">
        <v>2015.0</v>
      </c>
      <c r="V7" s="1" t="s">
        <v>49</v>
      </c>
      <c r="W7" s="1" t="s">
        <v>50</v>
      </c>
      <c r="X7" s="1" t="s">
        <v>51</v>
      </c>
      <c r="Y7" s="1" t="s">
        <v>52</v>
      </c>
      <c r="Z7" s="1" t="s">
        <v>53</v>
      </c>
      <c r="AA7" s="3"/>
      <c r="AB7" s="3"/>
      <c r="AC7" s="1" t="s">
        <v>37</v>
      </c>
      <c r="AD7" s="6"/>
      <c r="AE7" s="3"/>
      <c r="AF7" s="3"/>
      <c r="AG7" s="3"/>
      <c r="AH7" s="3"/>
      <c r="AI7" s="3"/>
      <c r="AJ7" s="3"/>
    </row>
    <row r="8">
      <c r="A8" s="4">
        <v>43946.56687616898</v>
      </c>
      <c r="B8" s="2" t="s">
        <v>54</v>
      </c>
      <c r="C8" s="1" t="s">
        <v>36</v>
      </c>
      <c r="D8" s="1" t="s">
        <v>37</v>
      </c>
      <c r="E8" s="1" t="s">
        <v>34</v>
      </c>
      <c r="F8" s="1" t="s">
        <v>34</v>
      </c>
      <c r="G8" s="2" t="s">
        <v>37</v>
      </c>
      <c r="H8" s="1" t="s">
        <v>55</v>
      </c>
      <c r="I8" s="1" t="s">
        <v>41</v>
      </c>
      <c r="J8" s="1" t="s">
        <v>34</v>
      </c>
      <c r="K8" s="1" t="s">
        <v>56</v>
      </c>
      <c r="L8" s="1" t="s">
        <v>57</v>
      </c>
      <c r="M8" s="1" t="s">
        <v>37</v>
      </c>
      <c r="N8" s="1">
        <v>10.0</v>
      </c>
      <c r="O8" s="1" t="s">
        <v>58</v>
      </c>
      <c r="P8" s="1" t="s">
        <v>59</v>
      </c>
      <c r="Q8" s="1" t="s">
        <v>60</v>
      </c>
      <c r="R8" s="1" t="s">
        <v>61</v>
      </c>
      <c r="S8" s="1" t="s">
        <v>62</v>
      </c>
      <c r="T8" s="1" t="s">
        <v>63</v>
      </c>
      <c r="U8" s="1">
        <v>2015.0</v>
      </c>
      <c r="V8" s="1" t="s">
        <v>49</v>
      </c>
      <c r="W8" s="1" t="s">
        <v>64</v>
      </c>
      <c r="X8" s="1" t="s">
        <v>65</v>
      </c>
      <c r="Y8" s="1" t="s">
        <v>66</v>
      </c>
      <c r="Z8" s="1" t="s">
        <v>67</v>
      </c>
      <c r="AA8" s="3"/>
      <c r="AB8" s="3"/>
      <c r="AC8" s="1" t="s">
        <v>37</v>
      </c>
      <c r="AD8" s="6"/>
      <c r="AE8" s="3"/>
      <c r="AF8" s="3"/>
      <c r="AG8" s="3"/>
      <c r="AH8" s="3"/>
      <c r="AI8" s="3"/>
      <c r="AJ8" s="3"/>
    </row>
    <row r="9">
      <c r="A9" s="4">
        <v>43946.578199236115</v>
      </c>
      <c r="B9" s="2" t="s">
        <v>68</v>
      </c>
      <c r="C9" s="1" t="s">
        <v>36</v>
      </c>
      <c r="D9" s="1" t="s">
        <v>37</v>
      </c>
      <c r="E9" s="1" t="s">
        <v>34</v>
      </c>
      <c r="F9" s="1" t="s">
        <v>34</v>
      </c>
      <c r="G9" s="2" t="s">
        <v>37</v>
      </c>
      <c r="H9" s="1" t="s">
        <v>40</v>
      </c>
      <c r="I9" s="1" t="s">
        <v>69</v>
      </c>
      <c r="J9" s="1" t="s">
        <v>34</v>
      </c>
      <c r="K9" s="1" t="s">
        <v>56</v>
      </c>
      <c r="L9" s="1" t="s">
        <v>70</v>
      </c>
      <c r="M9" s="1" t="s">
        <v>34</v>
      </c>
      <c r="N9" s="3"/>
      <c r="O9" s="1" t="s">
        <v>71</v>
      </c>
      <c r="P9" s="1" t="s">
        <v>72</v>
      </c>
      <c r="Q9" s="1" t="s">
        <v>34</v>
      </c>
      <c r="R9" s="1" t="s">
        <v>73</v>
      </c>
      <c r="S9" s="3"/>
      <c r="T9" s="1" t="s">
        <v>74</v>
      </c>
      <c r="U9" s="1">
        <v>2019.0</v>
      </c>
      <c r="V9" s="1" t="s">
        <v>49</v>
      </c>
      <c r="W9" s="1" t="s">
        <v>75</v>
      </c>
      <c r="X9" s="1" t="s">
        <v>76</v>
      </c>
      <c r="Y9" s="1" t="s">
        <v>77</v>
      </c>
      <c r="Z9" s="1" t="s">
        <v>78</v>
      </c>
      <c r="AA9" s="3"/>
      <c r="AB9" s="3"/>
      <c r="AC9" s="1" t="s">
        <v>37</v>
      </c>
      <c r="AD9" s="6"/>
      <c r="AE9" s="3"/>
      <c r="AF9" s="3"/>
      <c r="AG9" s="3"/>
      <c r="AH9" s="3"/>
      <c r="AI9" s="3"/>
      <c r="AJ9" s="3"/>
    </row>
    <row r="10">
      <c r="A10" s="4">
        <v>43946.57929988426</v>
      </c>
      <c r="B10" s="2" t="s">
        <v>79</v>
      </c>
      <c r="C10" s="1" t="s">
        <v>39</v>
      </c>
      <c r="D10" s="3"/>
      <c r="E10" s="3"/>
      <c r="F10" s="1" t="s">
        <v>34</v>
      </c>
      <c r="G10" s="5"/>
      <c r="H10" s="3"/>
      <c r="I10" s="3"/>
      <c r="J10" s="3"/>
      <c r="K10" s="3"/>
      <c r="L10" s="3"/>
      <c r="M10" s="3"/>
      <c r="N10" s="3"/>
      <c r="O10" s="3"/>
      <c r="P10" s="3"/>
      <c r="Q10" s="3"/>
      <c r="R10" s="3"/>
      <c r="S10" s="3"/>
      <c r="T10" s="3"/>
      <c r="U10" s="3"/>
      <c r="V10" s="3"/>
      <c r="W10" s="3"/>
      <c r="X10" s="3"/>
      <c r="Y10" s="3"/>
      <c r="Z10" s="3"/>
      <c r="AA10" s="3"/>
      <c r="AB10" s="3"/>
      <c r="AC10" s="1" t="s">
        <v>34</v>
      </c>
      <c r="AD10" s="6"/>
      <c r="AE10" s="3"/>
      <c r="AF10" s="3"/>
      <c r="AG10" s="3"/>
      <c r="AH10" s="3"/>
      <c r="AI10" s="3"/>
      <c r="AJ10" s="3"/>
    </row>
    <row r="11">
      <c r="A11" s="4">
        <v>43946.597365532405</v>
      </c>
      <c r="B11" s="2" t="s">
        <v>80</v>
      </c>
      <c r="C11" s="1" t="s">
        <v>39</v>
      </c>
      <c r="D11" s="1" t="s">
        <v>37</v>
      </c>
      <c r="E11" s="1" t="s">
        <v>34</v>
      </c>
      <c r="F11" s="1" t="s">
        <v>34</v>
      </c>
      <c r="G11" s="2" t="s">
        <v>37</v>
      </c>
      <c r="H11" s="1" t="s">
        <v>81</v>
      </c>
      <c r="I11" s="1" t="s">
        <v>41</v>
      </c>
      <c r="J11" s="1" t="s">
        <v>34</v>
      </c>
      <c r="K11" s="1" t="s">
        <v>56</v>
      </c>
      <c r="L11" s="1" t="s">
        <v>82</v>
      </c>
      <c r="M11" s="1" t="s">
        <v>34</v>
      </c>
      <c r="N11" s="3"/>
      <c r="O11" s="1" t="s">
        <v>83</v>
      </c>
      <c r="P11" s="1" t="s">
        <v>84</v>
      </c>
      <c r="Q11" s="1" t="s">
        <v>34</v>
      </c>
      <c r="R11" s="1" t="s">
        <v>85</v>
      </c>
      <c r="S11" s="3"/>
      <c r="T11" s="1" t="s">
        <v>86</v>
      </c>
      <c r="U11" s="1">
        <v>2015.0</v>
      </c>
      <c r="V11" s="1" t="s">
        <v>49</v>
      </c>
      <c r="W11" s="1" t="s">
        <v>87</v>
      </c>
      <c r="X11" s="1" t="s">
        <v>88</v>
      </c>
      <c r="Y11" s="1" t="s">
        <v>89</v>
      </c>
      <c r="Z11" s="1" t="s">
        <v>90</v>
      </c>
      <c r="AA11" s="3"/>
      <c r="AB11" s="3"/>
      <c r="AC11" s="1" t="s">
        <v>37</v>
      </c>
      <c r="AD11" s="6"/>
      <c r="AE11" s="3"/>
      <c r="AF11" s="3"/>
      <c r="AG11" s="3"/>
      <c r="AH11" s="3"/>
      <c r="AI11" s="3"/>
      <c r="AJ11" s="3"/>
    </row>
    <row r="12">
      <c r="A12" s="4">
        <v>43946.61875357639</v>
      </c>
      <c r="B12" s="2" t="s">
        <v>91</v>
      </c>
      <c r="C12" s="1" t="s">
        <v>39</v>
      </c>
      <c r="D12" s="1" t="s">
        <v>37</v>
      </c>
      <c r="E12" s="1" t="s">
        <v>34</v>
      </c>
      <c r="F12" s="1" t="s">
        <v>34</v>
      </c>
      <c r="G12" s="2" t="s">
        <v>37</v>
      </c>
      <c r="H12" s="1" t="s">
        <v>40</v>
      </c>
      <c r="I12" s="1" t="s">
        <v>41</v>
      </c>
      <c r="J12" s="1" t="s">
        <v>34</v>
      </c>
      <c r="K12" s="1" t="s">
        <v>56</v>
      </c>
      <c r="L12" s="1" t="s">
        <v>92</v>
      </c>
      <c r="M12" s="1" t="s">
        <v>37</v>
      </c>
      <c r="N12" s="1">
        <v>63.0</v>
      </c>
      <c r="O12" s="1" t="s">
        <v>93</v>
      </c>
      <c r="P12" s="1" t="s">
        <v>94</v>
      </c>
      <c r="Q12" s="1" t="s">
        <v>95</v>
      </c>
      <c r="R12" s="1" t="s">
        <v>96</v>
      </c>
      <c r="S12" s="3"/>
      <c r="T12" s="3"/>
      <c r="U12" s="1">
        <v>2016.0</v>
      </c>
      <c r="V12" s="1" t="s">
        <v>49</v>
      </c>
      <c r="W12" s="1" t="s">
        <v>97</v>
      </c>
      <c r="X12" s="1" t="s">
        <v>98</v>
      </c>
      <c r="Y12" s="1" t="s">
        <v>99</v>
      </c>
      <c r="Z12" s="1" t="s">
        <v>100</v>
      </c>
      <c r="AA12" s="3"/>
      <c r="AB12" s="3"/>
      <c r="AC12" s="1" t="s">
        <v>37</v>
      </c>
      <c r="AD12" s="6"/>
      <c r="AE12" s="3"/>
      <c r="AF12" s="3"/>
      <c r="AG12" s="3"/>
      <c r="AH12" s="3"/>
      <c r="AI12" s="3"/>
      <c r="AJ12" s="3"/>
    </row>
    <row r="13">
      <c r="A13" s="4">
        <v>43946.70475424769</v>
      </c>
      <c r="B13" s="2" t="s">
        <v>101</v>
      </c>
      <c r="C13" s="1" t="s">
        <v>36</v>
      </c>
      <c r="D13" s="1" t="s">
        <v>37</v>
      </c>
      <c r="E13" s="1" t="s">
        <v>34</v>
      </c>
      <c r="F13" s="1" t="s">
        <v>34</v>
      </c>
      <c r="G13" s="2" t="s">
        <v>37</v>
      </c>
      <c r="H13" s="1" t="s">
        <v>40</v>
      </c>
      <c r="I13" s="1" t="s">
        <v>102</v>
      </c>
      <c r="J13" s="1" t="s">
        <v>34</v>
      </c>
      <c r="K13" s="1" t="s">
        <v>42</v>
      </c>
      <c r="L13" s="1" t="s">
        <v>57</v>
      </c>
      <c r="M13" s="1" t="s">
        <v>34</v>
      </c>
      <c r="N13" s="3"/>
      <c r="O13" s="1" t="s">
        <v>103</v>
      </c>
      <c r="P13" s="1" t="s">
        <v>104</v>
      </c>
      <c r="Q13" s="1" t="s">
        <v>34</v>
      </c>
      <c r="R13" s="1" t="s">
        <v>105</v>
      </c>
      <c r="S13" s="3"/>
      <c r="T13" s="3"/>
      <c r="U13" s="1">
        <v>2018.0</v>
      </c>
      <c r="V13" s="1" t="s">
        <v>49</v>
      </c>
      <c r="W13" s="1" t="s">
        <v>106</v>
      </c>
      <c r="X13" s="1" t="s">
        <v>107</v>
      </c>
      <c r="Y13" s="1" t="s">
        <v>108</v>
      </c>
      <c r="Z13" s="1" t="s">
        <v>109</v>
      </c>
      <c r="AA13" s="3"/>
      <c r="AB13" s="3"/>
      <c r="AC13" s="1" t="s">
        <v>37</v>
      </c>
      <c r="AD13" s="6"/>
      <c r="AE13" s="3"/>
      <c r="AF13" s="3"/>
      <c r="AG13" s="3"/>
      <c r="AH13" s="3"/>
      <c r="AI13" s="3"/>
      <c r="AJ13" s="3"/>
    </row>
    <row r="14">
      <c r="A14" s="4">
        <v>43946.71102015046</v>
      </c>
      <c r="B14" s="2" t="s">
        <v>110</v>
      </c>
      <c r="C14" s="1" t="s">
        <v>39</v>
      </c>
      <c r="D14" s="1" t="s">
        <v>34</v>
      </c>
      <c r="E14" s="1" t="s">
        <v>34</v>
      </c>
      <c r="F14" s="1" t="s">
        <v>34</v>
      </c>
      <c r="G14" s="2" t="s">
        <v>34</v>
      </c>
      <c r="H14" s="3"/>
      <c r="I14" s="3"/>
      <c r="J14" s="3"/>
      <c r="K14" s="3"/>
      <c r="L14" s="3"/>
      <c r="M14" s="3"/>
      <c r="N14" s="3"/>
      <c r="O14" s="3"/>
      <c r="P14" s="3"/>
      <c r="Q14" s="3"/>
      <c r="R14" s="3"/>
      <c r="S14" s="3"/>
      <c r="T14" s="3"/>
      <c r="U14" s="3"/>
      <c r="V14" s="3"/>
      <c r="W14" s="3"/>
      <c r="X14" s="3"/>
      <c r="Y14" s="3"/>
      <c r="Z14" s="3"/>
      <c r="AA14" s="3"/>
      <c r="AB14" s="3"/>
      <c r="AC14" s="1" t="s">
        <v>37</v>
      </c>
      <c r="AD14" s="6"/>
      <c r="AE14" s="3"/>
      <c r="AF14" s="3"/>
      <c r="AG14" s="3"/>
      <c r="AH14" s="3"/>
      <c r="AI14" s="3"/>
      <c r="AJ14" s="3"/>
    </row>
    <row r="15">
      <c r="A15" s="4">
        <v>43946.72042381944</v>
      </c>
      <c r="B15" s="2" t="s">
        <v>111</v>
      </c>
      <c r="C15" s="1" t="s">
        <v>39</v>
      </c>
      <c r="D15" s="1" t="s">
        <v>37</v>
      </c>
      <c r="E15" s="1" t="s">
        <v>34</v>
      </c>
      <c r="F15" s="1" t="s">
        <v>34</v>
      </c>
      <c r="G15" s="2" t="s">
        <v>37</v>
      </c>
      <c r="H15" s="1" t="s">
        <v>40</v>
      </c>
      <c r="I15" s="1" t="s">
        <v>41</v>
      </c>
      <c r="J15" s="1" t="s">
        <v>34</v>
      </c>
      <c r="K15" s="1" t="s">
        <v>56</v>
      </c>
      <c r="L15" s="1" t="s">
        <v>92</v>
      </c>
      <c r="M15" s="1" t="s">
        <v>37</v>
      </c>
      <c r="N15" s="1">
        <v>102.0</v>
      </c>
      <c r="O15" s="1" t="s">
        <v>112</v>
      </c>
      <c r="P15" s="1" t="s">
        <v>113</v>
      </c>
      <c r="Q15" s="1" t="s">
        <v>114</v>
      </c>
      <c r="R15" s="3"/>
      <c r="S15" s="1" t="s">
        <v>115</v>
      </c>
      <c r="T15" s="3"/>
      <c r="U15" s="1">
        <v>2018.0</v>
      </c>
      <c r="V15" s="1" t="s">
        <v>49</v>
      </c>
      <c r="W15" s="1" t="s">
        <v>116</v>
      </c>
      <c r="X15" s="1" t="s">
        <v>117</v>
      </c>
      <c r="Y15" s="1" t="s">
        <v>118</v>
      </c>
      <c r="Z15" s="1" t="s">
        <v>119</v>
      </c>
      <c r="AA15" s="3"/>
      <c r="AB15" s="3"/>
      <c r="AC15" s="1" t="s">
        <v>37</v>
      </c>
      <c r="AD15" s="6"/>
      <c r="AE15" s="3"/>
      <c r="AF15" s="3"/>
      <c r="AG15" s="3"/>
      <c r="AH15" s="3"/>
      <c r="AI15" s="3"/>
      <c r="AJ15" s="3"/>
    </row>
    <row r="16">
      <c r="A16" s="4">
        <v>43946.723259583334</v>
      </c>
      <c r="B16" s="2" t="s">
        <v>120</v>
      </c>
      <c r="C16" s="1" t="s">
        <v>33</v>
      </c>
      <c r="D16" s="1" t="s">
        <v>34</v>
      </c>
      <c r="E16" s="1" t="s">
        <v>34</v>
      </c>
      <c r="F16" s="1" t="s">
        <v>34</v>
      </c>
      <c r="G16" s="2" t="s">
        <v>34</v>
      </c>
      <c r="H16" s="3"/>
      <c r="I16" s="3"/>
      <c r="J16" s="3"/>
      <c r="K16" s="3"/>
      <c r="L16" s="3"/>
      <c r="M16" s="3"/>
      <c r="N16" s="3"/>
      <c r="O16" s="3"/>
      <c r="P16" s="3"/>
      <c r="Q16" s="3"/>
      <c r="R16" s="3"/>
      <c r="S16" s="3"/>
      <c r="T16" s="3"/>
      <c r="U16" s="3"/>
      <c r="V16" s="3"/>
      <c r="W16" s="3"/>
      <c r="X16" s="3"/>
      <c r="Y16" s="3"/>
      <c r="Z16" s="3"/>
      <c r="AA16" s="3"/>
      <c r="AB16" s="3"/>
      <c r="AC16" s="1" t="s">
        <v>37</v>
      </c>
      <c r="AD16" s="6"/>
      <c r="AE16" s="3"/>
      <c r="AF16" s="3"/>
      <c r="AG16" s="3"/>
      <c r="AH16" s="3"/>
      <c r="AI16" s="3"/>
      <c r="AJ16" s="3"/>
    </row>
    <row r="17">
      <c r="A17" s="4">
        <v>43946.72548712963</v>
      </c>
      <c r="B17" s="2" t="s">
        <v>121</v>
      </c>
      <c r="C17" s="1" t="s">
        <v>31</v>
      </c>
      <c r="D17" s="3"/>
      <c r="E17" s="3"/>
      <c r="F17" s="3"/>
      <c r="G17" s="5"/>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c r="A18" s="4">
        <v>43946.734035601854</v>
      </c>
      <c r="B18" s="2" t="s">
        <v>122</v>
      </c>
      <c r="C18" s="1" t="s">
        <v>36</v>
      </c>
      <c r="D18" s="3"/>
      <c r="E18" s="3"/>
      <c r="F18" s="3"/>
      <c r="G18" s="5"/>
      <c r="H18" s="3"/>
      <c r="I18" s="3"/>
      <c r="J18" s="3"/>
      <c r="K18" s="3"/>
      <c r="L18" s="3"/>
      <c r="M18" s="3"/>
      <c r="N18" s="3"/>
      <c r="O18" s="3"/>
      <c r="P18" s="3"/>
      <c r="Q18" s="3"/>
      <c r="R18" s="3"/>
      <c r="S18" s="3"/>
      <c r="T18" s="3"/>
      <c r="U18" s="3"/>
      <c r="V18" s="3"/>
      <c r="W18" s="3"/>
      <c r="X18" s="3"/>
      <c r="Y18" s="3"/>
      <c r="Z18" s="3"/>
      <c r="AA18" s="3"/>
      <c r="AB18" s="3"/>
      <c r="AC18" s="1" t="s">
        <v>34</v>
      </c>
      <c r="AD18" s="6"/>
      <c r="AE18" s="3"/>
      <c r="AF18" s="3"/>
      <c r="AG18" s="3"/>
      <c r="AH18" s="3"/>
      <c r="AI18" s="3"/>
      <c r="AJ18" s="3"/>
    </row>
    <row r="19">
      <c r="A19" s="4">
        <v>43946.73613957176</v>
      </c>
      <c r="B19" s="2" t="s">
        <v>123</v>
      </c>
      <c r="C19" s="1" t="s">
        <v>124</v>
      </c>
      <c r="D19" s="3"/>
      <c r="E19" s="3"/>
      <c r="F19" s="3"/>
      <c r="G19" s="5"/>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c r="A20" s="4">
        <v>43946.745527453706</v>
      </c>
      <c r="B20" s="2" t="s">
        <v>125</v>
      </c>
      <c r="C20" s="1" t="s">
        <v>39</v>
      </c>
      <c r="D20" s="1" t="s">
        <v>37</v>
      </c>
      <c r="E20" s="1" t="s">
        <v>34</v>
      </c>
      <c r="F20" s="1" t="s">
        <v>34</v>
      </c>
      <c r="G20" s="2" t="s">
        <v>37</v>
      </c>
      <c r="H20" s="1" t="s">
        <v>40</v>
      </c>
      <c r="I20" s="1" t="s">
        <v>126</v>
      </c>
      <c r="J20" s="1" t="s">
        <v>34</v>
      </c>
      <c r="K20" s="1" t="s">
        <v>56</v>
      </c>
      <c r="L20" s="1" t="s">
        <v>36</v>
      </c>
      <c r="M20" s="1" t="s">
        <v>37</v>
      </c>
      <c r="N20" s="1">
        <v>20.0</v>
      </c>
      <c r="O20" s="1" t="s">
        <v>127</v>
      </c>
      <c r="P20" s="1" t="s">
        <v>128</v>
      </c>
      <c r="Q20" s="1" t="s">
        <v>34</v>
      </c>
      <c r="R20" s="1" t="s">
        <v>129</v>
      </c>
      <c r="S20" s="1" t="s">
        <v>130</v>
      </c>
      <c r="T20" s="1" t="s">
        <v>131</v>
      </c>
      <c r="U20" s="1">
        <v>2019.0</v>
      </c>
      <c r="V20" s="1" t="s">
        <v>49</v>
      </c>
      <c r="W20" s="1" t="s">
        <v>132</v>
      </c>
      <c r="X20" s="1" t="s">
        <v>133</v>
      </c>
      <c r="Y20" s="1" t="s">
        <v>134</v>
      </c>
      <c r="Z20" s="3"/>
      <c r="AA20" s="3"/>
      <c r="AB20" s="3"/>
      <c r="AC20" s="1" t="s">
        <v>37</v>
      </c>
      <c r="AD20" s="6"/>
      <c r="AE20" s="3"/>
      <c r="AF20" s="3"/>
      <c r="AG20" s="3"/>
      <c r="AH20" s="3"/>
      <c r="AI20" s="3"/>
      <c r="AJ20" s="3"/>
    </row>
    <row r="21">
      <c r="A21" s="4">
        <v>43946.74760422454</v>
      </c>
      <c r="B21" s="2" t="s">
        <v>135</v>
      </c>
      <c r="C21" s="1" t="s">
        <v>31</v>
      </c>
      <c r="D21" s="3"/>
      <c r="E21" s="3"/>
      <c r="F21" s="3"/>
      <c r="G21" s="5"/>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row>
    <row r="22">
      <c r="A22" s="4">
        <v>43946.775506122685</v>
      </c>
      <c r="B22" s="2" t="s">
        <v>136</v>
      </c>
      <c r="C22" s="1" t="s">
        <v>36</v>
      </c>
      <c r="D22" s="3"/>
      <c r="E22" s="3"/>
      <c r="F22" s="3"/>
      <c r="G22" s="5"/>
      <c r="H22" s="3"/>
      <c r="I22" s="3"/>
      <c r="J22" s="3"/>
      <c r="K22" s="3"/>
      <c r="L22" s="3"/>
      <c r="M22" s="3"/>
      <c r="N22" s="3"/>
      <c r="O22" s="3"/>
      <c r="P22" s="3"/>
      <c r="Q22" s="3"/>
      <c r="R22" s="3"/>
      <c r="S22" s="3"/>
      <c r="T22" s="3"/>
      <c r="U22" s="3"/>
      <c r="V22" s="3"/>
      <c r="W22" s="3"/>
      <c r="X22" s="3"/>
      <c r="Y22" s="3"/>
      <c r="Z22" s="3"/>
      <c r="AA22" s="3"/>
      <c r="AB22" s="3"/>
      <c r="AC22" s="1" t="s">
        <v>34</v>
      </c>
      <c r="AD22" s="6"/>
      <c r="AE22" s="3"/>
      <c r="AF22" s="3"/>
      <c r="AG22" s="3"/>
      <c r="AH22" s="3"/>
      <c r="AI22" s="3"/>
      <c r="AJ22" s="3"/>
    </row>
    <row r="23">
      <c r="A23" s="4">
        <v>43946.79139945602</v>
      </c>
      <c r="B23" s="2" t="s">
        <v>137</v>
      </c>
      <c r="C23" s="1" t="s">
        <v>36</v>
      </c>
      <c r="D23" s="1" t="s">
        <v>37</v>
      </c>
      <c r="E23" s="1" t="s">
        <v>34</v>
      </c>
      <c r="F23" s="1" t="s">
        <v>34</v>
      </c>
      <c r="G23" s="2" t="s">
        <v>37</v>
      </c>
      <c r="H23" s="1" t="s">
        <v>40</v>
      </c>
      <c r="I23" s="1" t="s">
        <v>41</v>
      </c>
      <c r="J23" s="1" t="s">
        <v>34</v>
      </c>
      <c r="K23" s="1" t="s">
        <v>138</v>
      </c>
      <c r="L23" s="1" t="s">
        <v>92</v>
      </c>
      <c r="M23" s="1" t="s">
        <v>34</v>
      </c>
      <c r="N23" s="3"/>
      <c r="O23" s="1" t="s">
        <v>139</v>
      </c>
      <c r="P23" s="1" t="s">
        <v>140</v>
      </c>
      <c r="Q23" s="1" t="s">
        <v>34</v>
      </c>
      <c r="R23" s="3"/>
      <c r="S23" s="3"/>
      <c r="T23" s="3"/>
      <c r="U23" s="1">
        <v>2019.0</v>
      </c>
      <c r="V23" s="1" t="s">
        <v>49</v>
      </c>
      <c r="W23" s="1" t="s">
        <v>141</v>
      </c>
      <c r="X23" s="1" t="s">
        <v>142</v>
      </c>
      <c r="Y23" s="1" t="s">
        <v>143</v>
      </c>
      <c r="Z23" s="1" t="s">
        <v>144</v>
      </c>
      <c r="AA23" s="3"/>
      <c r="AB23" s="3"/>
      <c r="AC23" s="1" t="s">
        <v>37</v>
      </c>
      <c r="AD23" s="6"/>
      <c r="AE23" s="3"/>
      <c r="AF23" s="3"/>
      <c r="AG23" s="3"/>
      <c r="AH23" s="3"/>
      <c r="AI23" s="3"/>
      <c r="AJ23" s="3"/>
    </row>
    <row r="24">
      <c r="A24" s="4">
        <v>43946.80047018519</v>
      </c>
      <c r="B24" s="2" t="s">
        <v>145</v>
      </c>
      <c r="C24" s="1" t="s">
        <v>36</v>
      </c>
      <c r="D24" s="1" t="s">
        <v>37</v>
      </c>
      <c r="E24" s="1" t="s">
        <v>34</v>
      </c>
      <c r="F24" s="1" t="s">
        <v>34</v>
      </c>
      <c r="G24" s="2" t="s">
        <v>37</v>
      </c>
      <c r="H24" s="1" t="s">
        <v>36</v>
      </c>
      <c r="I24" s="1" t="s">
        <v>41</v>
      </c>
      <c r="J24" s="1" t="s">
        <v>34</v>
      </c>
      <c r="K24" s="1" t="s">
        <v>56</v>
      </c>
      <c r="L24" s="1" t="s">
        <v>146</v>
      </c>
      <c r="M24" s="1" t="s">
        <v>37</v>
      </c>
      <c r="N24" s="1">
        <v>5.0</v>
      </c>
      <c r="O24" s="1" t="s">
        <v>147</v>
      </c>
      <c r="P24" s="1" t="s">
        <v>36</v>
      </c>
      <c r="Q24" s="1" t="s">
        <v>34</v>
      </c>
      <c r="R24" s="1" t="s">
        <v>148</v>
      </c>
      <c r="S24" s="3"/>
      <c r="T24" s="1" t="s">
        <v>149</v>
      </c>
      <c r="U24" s="1">
        <v>2016.0</v>
      </c>
      <c r="V24" s="1" t="s">
        <v>49</v>
      </c>
      <c r="W24" s="1" t="s">
        <v>150</v>
      </c>
      <c r="X24" s="1" t="s">
        <v>151</v>
      </c>
      <c r="Y24" s="1" t="s">
        <v>152</v>
      </c>
      <c r="Z24" s="1" t="s">
        <v>153</v>
      </c>
      <c r="AA24" s="3"/>
      <c r="AB24" s="3"/>
      <c r="AC24" s="1" t="s">
        <v>37</v>
      </c>
      <c r="AD24" s="6"/>
      <c r="AE24" s="3"/>
      <c r="AF24" s="3"/>
      <c r="AG24" s="3"/>
      <c r="AH24" s="3"/>
      <c r="AI24" s="3"/>
      <c r="AJ24" s="3"/>
    </row>
    <row r="25">
      <c r="A25" s="4">
        <v>43947.42979303241</v>
      </c>
      <c r="B25" s="2" t="s">
        <v>154</v>
      </c>
      <c r="C25" s="1" t="s">
        <v>39</v>
      </c>
      <c r="D25" s="1" t="s">
        <v>37</v>
      </c>
      <c r="E25" s="1" t="s">
        <v>34</v>
      </c>
      <c r="F25" s="1" t="s">
        <v>34</v>
      </c>
      <c r="G25" s="2" t="s">
        <v>37</v>
      </c>
      <c r="H25" s="1" t="s">
        <v>155</v>
      </c>
      <c r="I25" s="1" t="s">
        <v>41</v>
      </c>
      <c r="J25" s="1" t="s">
        <v>34</v>
      </c>
      <c r="K25" s="1" t="s">
        <v>56</v>
      </c>
      <c r="L25" s="1" t="s">
        <v>92</v>
      </c>
      <c r="M25" s="1" t="s">
        <v>37</v>
      </c>
      <c r="N25" s="1">
        <v>25.0</v>
      </c>
      <c r="O25" s="1" t="s">
        <v>156</v>
      </c>
      <c r="P25" s="1" t="s">
        <v>157</v>
      </c>
      <c r="Q25" s="1" t="s">
        <v>158</v>
      </c>
      <c r="R25" s="1" t="s">
        <v>159</v>
      </c>
      <c r="S25" s="1" t="s">
        <v>160</v>
      </c>
      <c r="T25" s="3"/>
      <c r="U25" s="1">
        <v>2018.0</v>
      </c>
      <c r="V25" s="1" t="s">
        <v>49</v>
      </c>
      <c r="W25" s="1" t="s">
        <v>161</v>
      </c>
      <c r="X25" s="1" t="s">
        <v>162</v>
      </c>
      <c r="Y25" s="1" t="s">
        <v>163</v>
      </c>
      <c r="Z25" s="1" t="s">
        <v>164</v>
      </c>
      <c r="AA25" s="3"/>
      <c r="AB25" s="3"/>
      <c r="AC25" s="1" t="s">
        <v>37</v>
      </c>
      <c r="AD25" s="6"/>
      <c r="AE25" s="3"/>
      <c r="AF25" s="3"/>
      <c r="AG25" s="3"/>
      <c r="AH25" s="3"/>
      <c r="AI25" s="3"/>
      <c r="AJ25" s="3"/>
    </row>
    <row r="26">
      <c r="A26" s="4">
        <v>43947.44817990741</v>
      </c>
      <c r="B26" s="2" t="s">
        <v>165</v>
      </c>
      <c r="C26" s="1" t="s">
        <v>33</v>
      </c>
      <c r="D26" s="1" t="s">
        <v>37</v>
      </c>
      <c r="E26" s="1" t="s">
        <v>34</v>
      </c>
      <c r="F26" s="1" t="s">
        <v>34</v>
      </c>
      <c r="G26" s="2" t="s">
        <v>37</v>
      </c>
      <c r="H26" s="1" t="s">
        <v>40</v>
      </c>
      <c r="I26" s="1" t="s">
        <v>41</v>
      </c>
      <c r="J26" s="1" t="s">
        <v>34</v>
      </c>
      <c r="K26" s="1" t="s">
        <v>166</v>
      </c>
      <c r="L26" s="1" t="s">
        <v>167</v>
      </c>
      <c r="M26" s="1" t="s">
        <v>37</v>
      </c>
      <c r="N26" s="1">
        <v>5.0</v>
      </c>
      <c r="O26" s="1" t="s">
        <v>168</v>
      </c>
      <c r="P26" s="1" t="s">
        <v>169</v>
      </c>
      <c r="Q26" s="1" t="s">
        <v>170</v>
      </c>
      <c r="R26" s="1" t="s">
        <v>171</v>
      </c>
      <c r="S26" s="1" t="s">
        <v>172</v>
      </c>
      <c r="T26" s="1" t="s">
        <v>173</v>
      </c>
      <c r="U26" s="1">
        <v>2019.0</v>
      </c>
      <c r="V26" s="1" t="s">
        <v>49</v>
      </c>
      <c r="W26" s="1" t="s">
        <v>174</v>
      </c>
      <c r="X26" s="1" t="s">
        <v>175</v>
      </c>
      <c r="Y26" s="1" t="s">
        <v>176</v>
      </c>
      <c r="Z26" s="1" t="s">
        <v>177</v>
      </c>
      <c r="AA26" s="3"/>
      <c r="AB26" s="3"/>
      <c r="AC26" s="1" t="s">
        <v>37</v>
      </c>
      <c r="AD26" s="6"/>
      <c r="AE26" s="3"/>
      <c r="AF26" s="3"/>
      <c r="AG26" s="3"/>
      <c r="AH26" s="3"/>
      <c r="AI26" s="3"/>
      <c r="AJ26" s="3"/>
    </row>
    <row r="27">
      <c r="A27" s="4">
        <v>43947.45193239584</v>
      </c>
      <c r="B27" s="2" t="s">
        <v>178</v>
      </c>
      <c r="C27" s="1" t="s">
        <v>33</v>
      </c>
      <c r="D27" s="3"/>
      <c r="E27" s="3"/>
      <c r="F27" s="3"/>
      <c r="G27" s="5"/>
      <c r="H27" s="3"/>
      <c r="I27" s="3"/>
      <c r="J27" s="3"/>
      <c r="K27" s="3"/>
      <c r="L27" s="3"/>
      <c r="M27" s="3"/>
      <c r="N27" s="3"/>
      <c r="O27" s="3"/>
      <c r="P27" s="3"/>
      <c r="Q27" s="3"/>
      <c r="R27" s="3"/>
      <c r="S27" s="3"/>
      <c r="T27" s="3"/>
      <c r="U27" s="3"/>
      <c r="V27" s="3"/>
      <c r="W27" s="3"/>
      <c r="X27" s="3"/>
      <c r="Y27" s="3"/>
      <c r="Z27" s="3"/>
      <c r="AA27" s="3"/>
      <c r="AB27" s="3"/>
      <c r="AC27" s="1" t="s">
        <v>34</v>
      </c>
      <c r="AD27" s="6"/>
      <c r="AE27" s="3"/>
      <c r="AF27" s="3"/>
      <c r="AG27" s="3"/>
      <c r="AH27" s="3"/>
      <c r="AI27" s="3"/>
      <c r="AJ27" s="3"/>
    </row>
    <row r="28">
      <c r="A28" s="4">
        <v>43947.453453078706</v>
      </c>
      <c r="B28" s="2" t="s">
        <v>179</v>
      </c>
      <c r="C28" s="1" t="s">
        <v>39</v>
      </c>
      <c r="D28" s="3"/>
      <c r="E28" s="3"/>
      <c r="F28" s="3"/>
      <c r="G28" s="5"/>
      <c r="H28" s="3"/>
      <c r="I28" s="3"/>
      <c r="J28" s="3"/>
      <c r="K28" s="3"/>
      <c r="L28" s="3"/>
      <c r="M28" s="3"/>
      <c r="N28" s="3"/>
      <c r="O28" s="3"/>
      <c r="P28" s="3"/>
      <c r="Q28" s="3"/>
      <c r="R28" s="3"/>
      <c r="S28" s="3"/>
      <c r="T28" s="3"/>
      <c r="U28" s="3"/>
      <c r="V28" s="3"/>
      <c r="W28" s="3"/>
      <c r="X28" s="3"/>
      <c r="Y28" s="3"/>
      <c r="Z28" s="3"/>
      <c r="AA28" s="3"/>
      <c r="AB28" s="3"/>
      <c r="AC28" s="1" t="s">
        <v>34</v>
      </c>
      <c r="AD28" s="6"/>
      <c r="AE28" s="3"/>
      <c r="AF28" s="3"/>
      <c r="AG28" s="3"/>
      <c r="AH28" s="3"/>
      <c r="AI28" s="3"/>
      <c r="AJ28" s="3"/>
    </row>
    <row r="29">
      <c r="A29" s="4">
        <v>43947.45517755787</v>
      </c>
      <c r="B29" s="2" t="s">
        <v>180</v>
      </c>
      <c r="C29" s="1" t="s">
        <v>181</v>
      </c>
      <c r="D29" s="3"/>
      <c r="E29" s="3"/>
      <c r="F29" s="3"/>
      <c r="G29" s="5"/>
      <c r="H29" s="3"/>
      <c r="I29" s="3"/>
      <c r="J29" s="3"/>
      <c r="K29" s="3"/>
      <c r="L29" s="3"/>
      <c r="M29" s="3"/>
      <c r="N29" s="3"/>
      <c r="O29" s="3"/>
      <c r="P29" s="3"/>
      <c r="Q29" s="3"/>
      <c r="R29" s="3"/>
      <c r="S29" s="3"/>
      <c r="T29" s="3"/>
      <c r="U29" s="3"/>
      <c r="V29" s="3"/>
      <c r="W29" s="3"/>
      <c r="X29" s="3"/>
      <c r="Y29" s="3"/>
      <c r="Z29" s="3"/>
      <c r="AA29" s="3"/>
      <c r="AB29" s="3"/>
      <c r="AC29" s="1" t="s">
        <v>34</v>
      </c>
      <c r="AD29" s="6"/>
      <c r="AE29" s="3"/>
      <c r="AF29" s="3"/>
      <c r="AG29" s="3"/>
      <c r="AH29" s="3"/>
      <c r="AI29" s="3"/>
      <c r="AJ29" s="3"/>
    </row>
    <row r="30">
      <c r="A30" s="4">
        <v>43947.46675824074</v>
      </c>
      <c r="B30" s="2" t="s">
        <v>182</v>
      </c>
      <c r="C30" s="1" t="s">
        <v>124</v>
      </c>
      <c r="D30" s="3"/>
      <c r="E30" s="3"/>
      <c r="F30" s="3"/>
      <c r="G30" s="5"/>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c r="A31" s="4">
        <v>43947.47444513889</v>
      </c>
      <c r="B31" s="2" t="s">
        <v>183</v>
      </c>
      <c r="C31" s="1" t="s">
        <v>33</v>
      </c>
      <c r="D31" s="1" t="s">
        <v>37</v>
      </c>
      <c r="E31" s="1" t="s">
        <v>34</v>
      </c>
      <c r="F31" s="1" t="s">
        <v>34</v>
      </c>
      <c r="G31" s="2" t="s">
        <v>37</v>
      </c>
      <c r="H31" s="1" t="s">
        <v>40</v>
      </c>
      <c r="I31" s="1" t="s">
        <v>41</v>
      </c>
      <c r="J31" s="1" t="s">
        <v>34</v>
      </c>
      <c r="K31" s="1" t="s">
        <v>138</v>
      </c>
      <c r="L31" s="1" t="s">
        <v>184</v>
      </c>
      <c r="M31" s="1" t="s">
        <v>37</v>
      </c>
      <c r="N31" s="1">
        <v>35.0</v>
      </c>
      <c r="O31" s="1" t="s">
        <v>185</v>
      </c>
      <c r="P31" s="1" t="s">
        <v>186</v>
      </c>
      <c r="Q31" s="1" t="s">
        <v>34</v>
      </c>
      <c r="R31" s="1" t="s">
        <v>187</v>
      </c>
      <c r="S31" s="1" t="s">
        <v>188</v>
      </c>
      <c r="T31" s="1" t="s">
        <v>189</v>
      </c>
      <c r="U31" s="1">
        <v>2019.0</v>
      </c>
      <c r="V31" s="1" t="s">
        <v>190</v>
      </c>
      <c r="W31" s="1" t="s">
        <v>191</v>
      </c>
      <c r="X31" s="1" t="s">
        <v>192</v>
      </c>
      <c r="Y31" s="1" t="s">
        <v>193</v>
      </c>
      <c r="Z31" s="1" t="s">
        <v>194</v>
      </c>
      <c r="AA31" s="3"/>
      <c r="AB31" s="3"/>
      <c r="AC31" s="1" t="s">
        <v>37</v>
      </c>
      <c r="AD31" s="6"/>
      <c r="AE31" s="3"/>
      <c r="AF31" s="3"/>
      <c r="AG31" s="3"/>
      <c r="AH31" s="3"/>
      <c r="AI31" s="3"/>
      <c r="AJ31" s="3"/>
    </row>
    <row r="32">
      <c r="A32" s="4">
        <v>43948.4383633449</v>
      </c>
      <c r="B32" s="2" t="s">
        <v>195</v>
      </c>
      <c r="C32" s="1" t="s">
        <v>39</v>
      </c>
      <c r="D32" s="1" t="s">
        <v>37</v>
      </c>
      <c r="E32" s="1" t="s">
        <v>34</v>
      </c>
      <c r="F32" s="1" t="s">
        <v>34</v>
      </c>
      <c r="G32" s="2" t="s">
        <v>37</v>
      </c>
      <c r="H32" s="1" t="s">
        <v>40</v>
      </c>
      <c r="I32" s="1" t="s">
        <v>41</v>
      </c>
      <c r="J32" s="1" t="s">
        <v>34</v>
      </c>
      <c r="K32" s="1" t="s">
        <v>42</v>
      </c>
      <c r="L32" s="1" t="s">
        <v>92</v>
      </c>
      <c r="M32" s="1" t="s">
        <v>37</v>
      </c>
      <c r="N32" s="1">
        <v>30.0</v>
      </c>
      <c r="O32" s="1" t="s">
        <v>196</v>
      </c>
      <c r="P32" s="1" t="s">
        <v>197</v>
      </c>
      <c r="Q32" s="1" t="s">
        <v>198</v>
      </c>
      <c r="R32" s="1" t="s">
        <v>199</v>
      </c>
      <c r="S32" s="1" t="s">
        <v>200</v>
      </c>
      <c r="T32" s="3"/>
      <c r="U32" s="1">
        <v>2019.0</v>
      </c>
      <c r="V32" s="1" t="s">
        <v>190</v>
      </c>
      <c r="W32" s="1" t="s">
        <v>201</v>
      </c>
      <c r="X32" s="1" t="s">
        <v>202</v>
      </c>
      <c r="Y32" s="1" t="s">
        <v>203</v>
      </c>
      <c r="Z32" s="1" t="s">
        <v>204</v>
      </c>
      <c r="AA32" s="3"/>
      <c r="AB32" s="3"/>
      <c r="AC32" s="1" t="s">
        <v>37</v>
      </c>
      <c r="AD32" s="6"/>
      <c r="AE32" s="3"/>
      <c r="AF32" s="3"/>
      <c r="AG32" s="3"/>
      <c r="AH32" s="3"/>
      <c r="AI32" s="3"/>
      <c r="AJ32" s="3"/>
    </row>
    <row r="33">
      <c r="A33" s="4">
        <v>43948.44845063657</v>
      </c>
      <c r="B33" s="2" t="s">
        <v>205</v>
      </c>
      <c r="C33" s="1" t="s">
        <v>36</v>
      </c>
      <c r="D33" s="1" t="s">
        <v>37</v>
      </c>
      <c r="E33" s="1" t="s">
        <v>37</v>
      </c>
      <c r="F33" s="1" t="s">
        <v>34</v>
      </c>
      <c r="G33" s="2" t="s">
        <v>37</v>
      </c>
      <c r="H33" s="1" t="s">
        <v>40</v>
      </c>
      <c r="I33" s="1" t="s">
        <v>41</v>
      </c>
      <c r="J33" s="1" t="s">
        <v>34</v>
      </c>
      <c r="K33" s="1" t="s">
        <v>206</v>
      </c>
      <c r="L33" s="1" t="s">
        <v>207</v>
      </c>
      <c r="M33" s="1" t="s">
        <v>34</v>
      </c>
      <c r="N33" s="3"/>
      <c r="O33" s="1" t="s">
        <v>208</v>
      </c>
      <c r="P33" s="1" t="s">
        <v>209</v>
      </c>
      <c r="Q33" s="1" t="s">
        <v>34</v>
      </c>
      <c r="R33" s="1" t="s">
        <v>210</v>
      </c>
      <c r="S33" s="3"/>
      <c r="T33" s="1" t="s">
        <v>211</v>
      </c>
      <c r="U33" s="1">
        <v>2019.0</v>
      </c>
      <c r="V33" s="1" t="s">
        <v>190</v>
      </c>
      <c r="W33" s="1" t="s">
        <v>212</v>
      </c>
      <c r="X33" s="1" t="s">
        <v>213</v>
      </c>
      <c r="Y33" s="1" t="s">
        <v>214</v>
      </c>
      <c r="Z33" s="1" t="s">
        <v>215</v>
      </c>
      <c r="AA33" s="1" t="s">
        <v>216</v>
      </c>
      <c r="AB33" s="3"/>
      <c r="AC33" s="1" t="s">
        <v>37</v>
      </c>
      <c r="AD33" s="6"/>
      <c r="AE33" s="3"/>
      <c r="AF33" s="3"/>
      <c r="AG33" s="3"/>
      <c r="AH33" s="3"/>
      <c r="AI33" s="3"/>
      <c r="AJ33" s="3"/>
    </row>
    <row r="34">
      <c r="A34" s="4">
        <v>43948.47369773148</v>
      </c>
      <c r="B34" s="2" t="s">
        <v>217</v>
      </c>
      <c r="C34" s="1" t="s">
        <v>33</v>
      </c>
      <c r="D34" s="1" t="s">
        <v>37</v>
      </c>
      <c r="E34" s="1" t="s">
        <v>34</v>
      </c>
      <c r="F34" s="1" t="s">
        <v>34</v>
      </c>
      <c r="G34" s="2" t="s">
        <v>37</v>
      </c>
      <c r="H34" s="1" t="s">
        <v>40</v>
      </c>
      <c r="I34" s="1" t="s">
        <v>41</v>
      </c>
      <c r="J34" s="1" t="s">
        <v>34</v>
      </c>
      <c r="K34" s="1" t="s">
        <v>138</v>
      </c>
      <c r="L34" s="1" t="s">
        <v>92</v>
      </c>
      <c r="M34" s="1" t="s">
        <v>37</v>
      </c>
      <c r="N34" s="1">
        <v>45.0</v>
      </c>
      <c r="O34" s="1" t="s">
        <v>218</v>
      </c>
      <c r="P34" s="1" t="s">
        <v>219</v>
      </c>
      <c r="Q34" s="1" t="s">
        <v>220</v>
      </c>
      <c r="R34" s="1" t="s">
        <v>221</v>
      </c>
      <c r="S34" s="3"/>
      <c r="T34" s="1" t="s">
        <v>222</v>
      </c>
      <c r="U34" s="1">
        <v>2019.0</v>
      </c>
      <c r="V34" s="1" t="s">
        <v>190</v>
      </c>
      <c r="W34" s="1" t="s">
        <v>223</v>
      </c>
      <c r="X34" s="1" t="s">
        <v>224</v>
      </c>
      <c r="Y34" s="1" t="s">
        <v>225</v>
      </c>
      <c r="Z34" s="1" t="s">
        <v>226</v>
      </c>
      <c r="AA34" s="3"/>
      <c r="AB34" s="3"/>
      <c r="AC34" s="1" t="s">
        <v>37</v>
      </c>
      <c r="AD34" s="6"/>
      <c r="AE34" s="3"/>
      <c r="AF34" s="3"/>
      <c r="AG34" s="3"/>
      <c r="AH34" s="3"/>
      <c r="AI34" s="3"/>
      <c r="AJ34" s="3"/>
    </row>
    <row r="35">
      <c r="A35" s="4">
        <v>43948.48649251157</v>
      </c>
      <c r="B35" s="2" t="s">
        <v>227</v>
      </c>
      <c r="C35" s="1" t="s">
        <v>33</v>
      </c>
      <c r="D35" s="1" t="s">
        <v>37</v>
      </c>
      <c r="E35" s="1" t="s">
        <v>34</v>
      </c>
      <c r="F35" s="1" t="s">
        <v>34</v>
      </c>
      <c r="G35" s="2" t="s">
        <v>37</v>
      </c>
      <c r="H35" s="1" t="s">
        <v>40</v>
      </c>
      <c r="I35" s="1" t="s">
        <v>36</v>
      </c>
      <c r="J35" s="1" t="s">
        <v>34</v>
      </c>
      <c r="K35" s="1" t="s">
        <v>56</v>
      </c>
      <c r="L35" s="1" t="s">
        <v>36</v>
      </c>
      <c r="M35" s="1" t="s">
        <v>37</v>
      </c>
      <c r="N35" s="1">
        <v>14.0</v>
      </c>
      <c r="O35" s="1" t="s">
        <v>228</v>
      </c>
      <c r="P35" s="1" t="s">
        <v>229</v>
      </c>
      <c r="Q35" s="1" t="s">
        <v>230</v>
      </c>
      <c r="R35" s="3"/>
      <c r="S35" s="3"/>
      <c r="T35" s="1" t="s">
        <v>231</v>
      </c>
      <c r="U35" s="1">
        <v>2016.0</v>
      </c>
      <c r="V35" s="1" t="s">
        <v>190</v>
      </c>
      <c r="W35" s="1" t="s">
        <v>232</v>
      </c>
      <c r="X35" s="1" t="s">
        <v>233</v>
      </c>
      <c r="Y35" s="1" t="s">
        <v>234</v>
      </c>
      <c r="Z35" s="1" t="s">
        <v>235</v>
      </c>
      <c r="AA35" s="3"/>
      <c r="AB35" s="3"/>
      <c r="AC35" s="1" t="s">
        <v>37</v>
      </c>
      <c r="AD35" s="6"/>
      <c r="AE35" s="3"/>
      <c r="AF35" s="3"/>
      <c r="AG35" s="3"/>
      <c r="AH35" s="3"/>
      <c r="AI35" s="3"/>
      <c r="AJ35" s="3"/>
    </row>
    <row r="36">
      <c r="A36" s="4">
        <v>43948.501761481486</v>
      </c>
      <c r="B36" s="2" t="s">
        <v>236</v>
      </c>
      <c r="C36" s="1" t="s">
        <v>33</v>
      </c>
      <c r="D36" s="1" t="s">
        <v>37</v>
      </c>
      <c r="E36" s="1" t="s">
        <v>37</v>
      </c>
      <c r="F36" s="1" t="s">
        <v>37</v>
      </c>
      <c r="G36" s="2" t="s">
        <v>37</v>
      </c>
      <c r="H36" s="1" t="s">
        <v>40</v>
      </c>
      <c r="I36" s="1" t="s">
        <v>69</v>
      </c>
      <c r="J36" s="1" t="s">
        <v>34</v>
      </c>
      <c r="K36" s="1" t="s">
        <v>237</v>
      </c>
      <c r="L36" s="1" t="s">
        <v>238</v>
      </c>
      <c r="M36" s="1" t="s">
        <v>37</v>
      </c>
      <c r="N36" s="1">
        <v>38.0</v>
      </c>
      <c r="O36" s="1" t="s">
        <v>239</v>
      </c>
      <c r="P36" s="1" t="s">
        <v>240</v>
      </c>
      <c r="Q36" s="1" t="s">
        <v>241</v>
      </c>
      <c r="R36" s="1" t="s">
        <v>242</v>
      </c>
      <c r="S36" s="1" t="s">
        <v>243</v>
      </c>
      <c r="T36" s="1" t="s">
        <v>244</v>
      </c>
      <c r="U36" s="1">
        <v>2017.0</v>
      </c>
      <c r="V36" s="1" t="s">
        <v>190</v>
      </c>
      <c r="W36" s="1" t="s">
        <v>245</v>
      </c>
      <c r="X36" s="1" t="s">
        <v>246</v>
      </c>
      <c r="Y36" s="1" t="s">
        <v>247</v>
      </c>
      <c r="Z36" s="1" t="s">
        <v>248</v>
      </c>
      <c r="AA36" s="1" t="s">
        <v>249</v>
      </c>
      <c r="AB36" s="1" t="s">
        <v>250</v>
      </c>
      <c r="AC36" s="1" t="s">
        <v>37</v>
      </c>
      <c r="AD36" s="6"/>
      <c r="AE36" s="3"/>
      <c r="AF36" s="3"/>
      <c r="AG36" s="3"/>
      <c r="AH36" s="3"/>
      <c r="AI36" s="3"/>
      <c r="AJ36" s="3"/>
    </row>
    <row r="37">
      <c r="A37" s="4">
        <v>43948.61085762731</v>
      </c>
      <c r="B37" s="2" t="s">
        <v>251</v>
      </c>
      <c r="C37" s="1" t="s">
        <v>39</v>
      </c>
      <c r="D37" s="1" t="s">
        <v>37</v>
      </c>
      <c r="E37" s="1" t="s">
        <v>34</v>
      </c>
      <c r="F37" s="1" t="s">
        <v>34</v>
      </c>
      <c r="G37" s="2" t="s">
        <v>37</v>
      </c>
      <c r="H37" s="1" t="s">
        <v>40</v>
      </c>
      <c r="I37" s="1" t="s">
        <v>41</v>
      </c>
      <c r="J37" s="1" t="s">
        <v>34</v>
      </c>
      <c r="K37" s="1" t="s">
        <v>42</v>
      </c>
      <c r="L37" s="1" t="s">
        <v>252</v>
      </c>
      <c r="M37" s="1" t="s">
        <v>37</v>
      </c>
      <c r="N37" s="1">
        <v>111.0</v>
      </c>
      <c r="O37" s="1" t="s">
        <v>253</v>
      </c>
      <c r="P37" s="1" t="s">
        <v>254</v>
      </c>
      <c r="Q37" s="1" t="s">
        <v>255</v>
      </c>
      <c r="R37" s="1" t="s">
        <v>256</v>
      </c>
      <c r="S37" s="1" t="s">
        <v>257</v>
      </c>
      <c r="T37" s="1" t="s">
        <v>258</v>
      </c>
      <c r="U37" s="1">
        <v>2018.0</v>
      </c>
      <c r="V37" s="1" t="s">
        <v>190</v>
      </c>
      <c r="W37" s="1" t="s">
        <v>259</v>
      </c>
      <c r="X37" s="1" t="s">
        <v>260</v>
      </c>
      <c r="Y37" s="1" t="s">
        <v>234</v>
      </c>
      <c r="Z37" s="1" t="s">
        <v>261</v>
      </c>
      <c r="AA37" s="3"/>
      <c r="AB37" s="3"/>
      <c r="AC37" s="1" t="s">
        <v>37</v>
      </c>
      <c r="AD37" s="6"/>
      <c r="AE37" s="3"/>
      <c r="AF37" s="3"/>
      <c r="AG37" s="3"/>
      <c r="AH37" s="3"/>
      <c r="AI37" s="3"/>
      <c r="AJ37" s="3"/>
    </row>
    <row r="38">
      <c r="A38" s="4">
        <v>43948.618205543986</v>
      </c>
      <c r="B38" s="2" t="s">
        <v>262</v>
      </c>
      <c r="C38" s="1" t="s">
        <v>39</v>
      </c>
      <c r="D38" s="1" t="s">
        <v>34</v>
      </c>
      <c r="E38" s="1" t="s">
        <v>34</v>
      </c>
      <c r="F38" s="1" t="s">
        <v>34</v>
      </c>
      <c r="G38" s="2" t="s">
        <v>34</v>
      </c>
      <c r="H38" s="3"/>
      <c r="I38" s="3"/>
      <c r="J38" s="3"/>
      <c r="K38" s="3"/>
      <c r="L38" s="3"/>
      <c r="M38" s="3"/>
      <c r="N38" s="3"/>
      <c r="O38" s="3"/>
      <c r="P38" s="3"/>
      <c r="Q38" s="3"/>
      <c r="R38" s="3"/>
      <c r="S38" s="3"/>
      <c r="T38" s="3"/>
      <c r="U38" s="3"/>
      <c r="V38" s="3"/>
      <c r="W38" s="3"/>
      <c r="X38" s="3"/>
      <c r="Y38" s="3"/>
      <c r="Z38" s="3"/>
      <c r="AA38" s="3"/>
      <c r="AB38" s="3"/>
      <c r="AC38" s="1" t="s">
        <v>37</v>
      </c>
      <c r="AD38" s="6"/>
      <c r="AE38" s="3"/>
      <c r="AF38" s="3"/>
      <c r="AG38" s="3"/>
      <c r="AH38" s="3"/>
      <c r="AI38" s="3"/>
      <c r="AJ38" s="3"/>
    </row>
    <row r="39">
      <c r="A39" s="4">
        <v>43948.62779893518</v>
      </c>
      <c r="B39" s="2" t="s">
        <v>263</v>
      </c>
      <c r="C39" s="1" t="s">
        <v>33</v>
      </c>
      <c r="D39" s="3"/>
      <c r="E39" s="3"/>
      <c r="F39" s="3"/>
      <c r="G39" s="5"/>
      <c r="H39" s="3"/>
      <c r="I39" s="3"/>
      <c r="J39" s="3"/>
      <c r="K39" s="3"/>
      <c r="L39" s="3"/>
      <c r="M39" s="3"/>
      <c r="N39" s="3"/>
      <c r="O39" s="3"/>
      <c r="P39" s="3"/>
      <c r="Q39" s="3"/>
      <c r="R39" s="3"/>
      <c r="S39" s="3"/>
      <c r="T39" s="3"/>
      <c r="U39" s="3"/>
      <c r="V39" s="3"/>
      <c r="W39" s="3"/>
      <c r="X39" s="3"/>
      <c r="Y39" s="3"/>
      <c r="Z39" s="3"/>
      <c r="AA39" s="3"/>
      <c r="AB39" s="3"/>
      <c r="AC39" s="1" t="s">
        <v>34</v>
      </c>
      <c r="AD39" s="6"/>
      <c r="AE39" s="3"/>
      <c r="AF39" s="3"/>
      <c r="AG39" s="3"/>
      <c r="AH39" s="3"/>
      <c r="AI39" s="3"/>
      <c r="AJ39" s="3"/>
    </row>
    <row r="40">
      <c r="A40" s="4">
        <v>43948.63352408565</v>
      </c>
      <c r="B40" s="2" t="s">
        <v>264</v>
      </c>
      <c r="C40" s="1" t="s">
        <v>33</v>
      </c>
      <c r="D40" s="3"/>
      <c r="E40" s="3"/>
      <c r="F40" s="3"/>
      <c r="G40" s="5"/>
      <c r="H40" s="3"/>
      <c r="I40" s="3"/>
      <c r="J40" s="3"/>
      <c r="K40" s="3"/>
      <c r="L40" s="3"/>
      <c r="M40" s="3"/>
      <c r="N40" s="3"/>
      <c r="O40" s="3"/>
      <c r="P40" s="3"/>
      <c r="Q40" s="3"/>
      <c r="R40" s="3"/>
      <c r="S40" s="3"/>
      <c r="T40" s="3"/>
      <c r="U40" s="3"/>
      <c r="V40" s="3"/>
      <c r="W40" s="3"/>
      <c r="X40" s="3"/>
      <c r="Y40" s="3"/>
      <c r="Z40" s="3"/>
      <c r="AA40" s="3"/>
      <c r="AB40" s="3"/>
      <c r="AC40" s="1" t="s">
        <v>34</v>
      </c>
      <c r="AD40" s="6"/>
      <c r="AE40" s="3"/>
      <c r="AF40" s="3"/>
      <c r="AG40" s="3"/>
      <c r="AH40" s="3"/>
      <c r="AI40" s="3"/>
      <c r="AJ40" s="3"/>
    </row>
    <row r="41">
      <c r="A41" s="4">
        <v>43948.644816307875</v>
      </c>
      <c r="B41" s="2" t="s">
        <v>265</v>
      </c>
      <c r="C41" s="1" t="s">
        <v>33</v>
      </c>
      <c r="D41" s="3"/>
      <c r="E41" s="3"/>
      <c r="F41" s="3"/>
      <c r="G41" s="5"/>
      <c r="H41" s="3"/>
      <c r="I41" s="3"/>
      <c r="J41" s="3"/>
      <c r="K41" s="3"/>
      <c r="L41" s="3"/>
      <c r="M41" s="3"/>
      <c r="N41" s="3"/>
      <c r="O41" s="3"/>
      <c r="P41" s="3"/>
      <c r="Q41" s="3"/>
      <c r="R41" s="3"/>
      <c r="S41" s="3"/>
      <c r="T41" s="3"/>
      <c r="U41" s="3"/>
      <c r="V41" s="3"/>
      <c r="W41" s="3"/>
      <c r="X41" s="3"/>
      <c r="Y41" s="3"/>
      <c r="Z41" s="3"/>
      <c r="AA41" s="3"/>
      <c r="AB41" s="3"/>
      <c r="AC41" s="1" t="s">
        <v>34</v>
      </c>
      <c r="AD41" s="6"/>
      <c r="AE41" s="3"/>
      <c r="AF41" s="3"/>
      <c r="AG41" s="3"/>
      <c r="AH41" s="3"/>
      <c r="AI41" s="3"/>
      <c r="AJ41" s="3"/>
    </row>
    <row r="42">
      <c r="A42" s="4">
        <v>43948.65355065972</v>
      </c>
      <c r="B42" s="2" t="s">
        <v>266</v>
      </c>
      <c r="C42" s="1" t="s">
        <v>36</v>
      </c>
      <c r="D42" s="3"/>
      <c r="E42" s="3"/>
      <c r="F42" s="3"/>
      <c r="G42" s="5"/>
      <c r="H42" s="3"/>
      <c r="I42" s="3"/>
      <c r="J42" s="3"/>
      <c r="K42" s="3"/>
      <c r="L42" s="3"/>
      <c r="M42" s="3"/>
      <c r="N42" s="3"/>
      <c r="O42" s="3"/>
      <c r="P42" s="3"/>
      <c r="Q42" s="3"/>
      <c r="R42" s="3"/>
      <c r="S42" s="3"/>
      <c r="T42" s="3"/>
      <c r="U42" s="3"/>
      <c r="V42" s="3"/>
      <c r="W42" s="3"/>
      <c r="X42" s="3"/>
      <c r="Y42" s="3"/>
      <c r="Z42" s="3"/>
      <c r="AA42" s="3"/>
      <c r="AB42" s="3"/>
      <c r="AC42" s="1" t="s">
        <v>34</v>
      </c>
      <c r="AD42" s="6"/>
      <c r="AE42" s="3"/>
      <c r="AF42" s="3"/>
      <c r="AG42" s="3"/>
      <c r="AH42" s="3"/>
      <c r="AI42" s="3"/>
      <c r="AJ42" s="3"/>
    </row>
    <row r="43">
      <c r="A43" s="4">
        <v>43948.7455765162</v>
      </c>
      <c r="B43" s="2" t="s">
        <v>267</v>
      </c>
      <c r="C43" s="1" t="s">
        <v>33</v>
      </c>
      <c r="D43" s="1" t="s">
        <v>37</v>
      </c>
      <c r="E43" s="1" t="s">
        <v>34</v>
      </c>
      <c r="F43" s="1" t="s">
        <v>34</v>
      </c>
      <c r="G43" s="2" t="s">
        <v>37</v>
      </c>
      <c r="H43" s="1" t="s">
        <v>155</v>
      </c>
      <c r="I43" s="1" t="s">
        <v>126</v>
      </c>
      <c r="J43" s="1" t="s">
        <v>34</v>
      </c>
      <c r="K43" s="1" t="s">
        <v>42</v>
      </c>
      <c r="L43" s="1" t="s">
        <v>36</v>
      </c>
      <c r="M43" s="1" t="s">
        <v>37</v>
      </c>
      <c r="N43" s="1">
        <v>30.0</v>
      </c>
      <c r="O43" s="1" t="s">
        <v>268</v>
      </c>
      <c r="P43" s="1" t="s">
        <v>269</v>
      </c>
      <c r="Q43" s="1" t="s">
        <v>270</v>
      </c>
      <c r="R43" s="1" t="s">
        <v>271</v>
      </c>
      <c r="S43" s="1" t="s">
        <v>272</v>
      </c>
      <c r="T43" s="1" t="s">
        <v>273</v>
      </c>
      <c r="U43" s="1">
        <v>2017.0</v>
      </c>
      <c r="V43" s="1" t="s">
        <v>190</v>
      </c>
      <c r="W43" s="1" t="s">
        <v>274</v>
      </c>
      <c r="X43" s="1" t="s">
        <v>275</v>
      </c>
      <c r="Y43" s="1" t="s">
        <v>234</v>
      </c>
      <c r="Z43" s="1" t="s">
        <v>276</v>
      </c>
      <c r="AA43" s="3"/>
      <c r="AB43" s="3"/>
      <c r="AC43" s="1" t="s">
        <v>37</v>
      </c>
      <c r="AD43" s="6"/>
      <c r="AE43" s="3"/>
      <c r="AF43" s="3"/>
      <c r="AG43" s="3"/>
      <c r="AH43" s="3"/>
      <c r="AI43" s="3"/>
      <c r="AJ43" s="3"/>
    </row>
    <row r="44">
      <c r="A44" s="4">
        <v>43950.383503784724</v>
      </c>
      <c r="B44" s="2" t="s">
        <v>277</v>
      </c>
      <c r="C44" s="1" t="s">
        <v>39</v>
      </c>
      <c r="D44" s="3"/>
      <c r="E44" s="3"/>
      <c r="F44" s="3"/>
      <c r="G44" s="5"/>
      <c r="H44" s="3"/>
      <c r="I44" s="3"/>
      <c r="J44" s="3"/>
      <c r="K44" s="3"/>
      <c r="L44" s="3"/>
      <c r="M44" s="3"/>
      <c r="N44" s="3"/>
      <c r="O44" s="3"/>
      <c r="P44" s="3"/>
      <c r="Q44" s="3"/>
      <c r="R44" s="3"/>
      <c r="S44" s="3"/>
      <c r="T44" s="3"/>
      <c r="U44" s="3"/>
      <c r="V44" s="3"/>
      <c r="W44" s="3"/>
      <c r="X44" s="3"/>
      <c r="Y44" s="3"/>
      <c r="Z44" s="3"/>
      <c r="AA44" s="3"/>
      <c r="AB44" s="3"/>
      <c r="AC44" s="1" t="s">
        <v>34</v>
      </c>
      <c r="AD44" s="6"/>
      <c r="AE44" s="3"/>
      <c r="AF44" s="3"/>
      <c r="AG44" s="3"/>
      <c r="AH44" s="3"/>
      <c r="AI44" s="3"/>
      <c r="AJ44" s="3"/>
    </row>
    <row r="45">
      <c r="A45" s="4"/>
      <c r="B45" s="5"/>
      <c r="C45" s="3"/>
      <c r="D45" s="3"/>
      <c r="E45" s="3"/>
      <c r="F45" s="3"/>
      <c r="G45" s="5"/>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c r="A46" s="4">
        <v>43950.53067577546</v>
      </c>
      <c r="B46" s="2" t="s">
        <v>278</v>
      </c>
      <c r="C46" s="1" t="s">
        <v>33</v>
      </c>
      <c r="D46" s="1" t="s">
        <v>37</v>
      </c>
      <c r="E46" s="1" t="s">
        <v>34</v>
      </c>
      <c r="F46" s="1" t="s">
        <v>34</v>
      </c>
      <c r="G46" s="2" t="s">
        <v>37</v>
      </c>
      <c r="H46" s="1" t="s">
        <v>40</v>
      </c>
      <c r="I46" s="1" t="s">
        <v>41</v>
      </c>
      <c r="J46" s="1" t="s">
        <v>34</v>
      </c>
      <c r="K46" s="1" t="s">
        <v>56</v>
      </c>
      <c r="L46" s="1" t="s">
        <v>252</v>
      </c>
      <c r="M46" s="1" t="s">
        <v>37</v>
      </c>
      <c r="N46" s="1">
        <v>27.0</v>
      </c>
      <c r="O46" s="1" t="s">
        <v>279</v>
      </c>
      <c r="P46" s="1" t="s">
        <v>280</v>
      </c>
      <c r="Q46" s="1" t="s">
        <v>281</v>
      </c>
      <c r="R46" s="1" t="s">
        <v>282</v>
      </c>
      <c r="S46" s="1" t="s">
        <v>283</v>
      </c>
      <c r="T46" s="1" t="s">
        <v>284</v>
      </c>
      <c r="U46" s="1">
        <v>2017.0</v>
      </c>
      <c r="V46" s="1" t="s">
        <v>190</v>
      </c>
      <c r="W46" s="1" t="s">
        <v>285</v>
      </c>
      <c r="X46" s="1" t="s">
        <v>286</v>
      </c>
      <c r="Y46" s="1" t="s">
        <v>287</v>
      </c>
      <c r="Z46" s="1" t="s">
        <v>288</v>
      </c>
      <c r="AA46" s="3"/>
      <c r="AB46" s="3"/>
      <c r="AC46" s="1" t="s">
        <v>37</v>
      </c>
      <c r="AD46" s="6"/>
      <c r="AE46" s="3"/>
      <c r="AF46" s="3"/>
      <c r="AG46" s="3"/>
      <c r="AH46" s="3"/>
      <c r="AI46" s="3"/>
      <c r="AJ46" s="3"/>
    </row>
    <row r="47">
      <c r="A47" s="4">
        <v>43950.57383981481</v>
      </c>
      <c r="B47" s="2" t="s">
        <v>289</v>
      </c>
      <c r="C47" s="1" t="s">
        <v>290</v>
      </c>
      <c r="D47" s="1" t="s">
        <v>37</v>
      </c>
      <c r="E47" s="1" t="s">
        <v>34</v>
      </c>
      <c r="F47" s="1" t="s">
        <v>34</v>
      </c>
      <c r="G47" s="2" t="s">
        <v>37</v>
      </c>
      <c r="H47" s="1" t="s">
        <v>40</v>
      </c>
      <c r="I47" s="1" t="s">
        <v>41</v>
      </c>
      <c r="J47" s="1" t="s">
        <v>34</v>
      </c>
      <c r="K47" s="1" t="s">
        <v>56</v>
      </c>
      <c r="L47" s="1" t="s">
        <v>92</v>
      </c>
      <c r="M47" s="1" t="s">
        <v>37</v>
      </c>
      <c r="N47" s="1">
        <v>74.0</v>
      </c>
      <c r="O47" s="1" t="s">
        <v>291</v>
      </c>
      <c r="P47" s="1" t="s">
        <v>292</v>
      </c>
      <c r="Q47" s="1" t="s">
        <v>293</v>
      </c>
      <c r="R47" s="1" t="s">
        <v>294</v>
      </c>
      <c r="S47" s="1" t="s">
        <v>295</v>
      </c>
      <c r="T47" s="1" t="s">
        <v>296</v>
      </c>
      <c r="U47" s="1">
        <v>2017.0</v>
      </c>
      <c r="V47" s="1" t="s">
        <v>190</v>
      </c>
      <c r="W47" s="1" t="s">
        <v>297</v>
      </c>
      <c r="X47" s="1" t="s">
        <v>298</v>
      </c>
      <c r="Y47" s="1" t="s">
        <v>299</v>
      </c>
      <c r="Z47" s="1" t="s">
        <v>300</v>
      </c>
      <c r="AA47" s="3"/>
      <c r="AB47" s="3"/>
      <c r="AC47" s="1" t="s">
        <v>37</v>
      </c>
      <c r="AD47" s="3"/>
      <c r="AE47" s="3"/>
      <c r="AF47" s="3"/>
      <c r="AG47" s="3"/>
      <c r="AH47" s="3"/>
      <c r="AI47" s="3"/>
      <c r="AJ47" s="3"/>
    </row>
    <row r="48">
      <c r="A48" s="4">
        <v>43950.61597934028</v>
      </c>
      <c r="B48" s="2" t="s">
        <v>301</v>
      </c>
      <c r="C48" s="1" t="s">
        <v>31</v>
      </c>
      <c r="D48" s="3"/>
      <c r="E48" s="3"/>
      <c r="F48" s="3"/>
      <c r="G48" s="5"/>
      <c r="H48" s="3"/>
      <c r="I48" s="3"/>
      <c r="J48" s="3"/>
      <c r="K48" s="3"/>
      <c r="L48" s="3"/>
      <c r="M48" s="3"/>
      <c r="N48" s="3"/>
      <c r="O48" s="3"/>
      <c r="P48" s="3"/>
      <c r="Q48" s="3"/>
      <c r="R48" s="3"/>
      <c r="S48" s="3"/>
      <c r="T48" s="3"/>
      <c r="U48" s="3"/>
      <c r="V48" s="3"/>
      <c r="W48" s="3"/>
      <c r="X48" s="3"/>
      <c r="Y48" s="3"/>
      <c r="Z48" s="3"/>
      <c r="AA48" s="3"/>
      <c r="AB48" s="3"/>
      <c r="AC48" s="3"/>
      <c r="AD48" s="1" t="s">
        <v>34</v>
      </c>
      <c r="AE48" s="3"/>
      <c r="AF48" s="3"/>
      <c r="AG48" s="3"/>
      <c r="AH48" s="3"/>
      <c r="AI48" s="3"/>
      <c r="AJ48" s="3"/>
    </row>
    <row r="49">
      <c r="A49" s="4">
        <v>43950.62317126157</v>
      </c>
      <c r="B49" s="2" t="s">
        <v>302</v>
      </c>
      <c r="C49" s="1" t="s">
        <v>31</v>
      </c>
      <c r="D49" s="3"/>
      <c r="E49" s="3"/>
      <c r="F49" s="3"/>
      <c r="G49" s="5"/>
      <c r="H49" s="3"/>
      <c r="I49" s="3"/>
      <c r="J49" s="3"/>
      <c r="K49" s="3"/>
      <c r="L49" s="3"/>
      <c r="M49" s="3"/>
      <c r="N49" s="3"/>
      <c r="O49" s="3"/>
      <c r="P49" s="3"/>
      <c r="Q49" s="3"/>
      <c r="R49" s="3"/>
      <c r="S49" s="3"/>
      <c r="T49" s="3"/>
      <c r="U49" s="3"/>
      <c r="V49" s="3"/>
      <c r="W49" s="3"/>
      <c r="X49" s="3"/>
      <c r="Y49" s="3"/>
      <c r="Z49" s="3"/>
      <c r="AA49" s="3"/>
      <c r="AB49" s="3"/>
      <c r="AC49" s="3"/>
      <c r="AD49" s="1" t="s">
        <v>34</v>
      </c>
      <c r="AE49" s="3"/>
      <c r="AF49" s="3"/>
      <c r="AG49" s="3"/>
      <c r="AH49" s="3"/>
      <c r="AI49" s="3"/>
      <c r="AJ49" s="3"/>
    </row>
    <row r="50">
      <c r="A50" s="4">
        <v>43951.40082763889</v>
      </c>
      <c r="B50" s="2" t="s">
        <v>303</v>
      </c>
      <c r="C50" s="1" t="s">
        <v>304</v>
      </c>
      <c r="D50" s="1" t="s">
        <v>37</v>
      </c>
      <c r="E50" s="1" t="s">
        <v>34</v>
      </c>
      <c r="F50" s="1" t="s">
        <v>34</v>
      </c>
      <c r="G50" s="2" t="s">
        <v>37</v>
      </c>
      <c r="H50" s="1" t="s">
        <v>40</v>
      </c>
      <c r="I50" s="1" t="s">
        <v>126</v>
      </c>
      <c r="J50" s="1" t="s">
        <v>34</v>
      </c>
      <c r="K50" s="1" t="s">
        <v>56</v>
      </c>
      <c r="L50" s="1" t="s">
        <v>36</v>
      </c>
      <c r="M50" s="1" t="s">
        <v>37</v>
      </c>
      <c r="N50" s="1">
        <v>70.0</v>
      </c>
      <c r="O50" s="1" t="s">
        <v>305</v>
      </c>
      <c r="P50" s="1" t="s">
        <v>306</v>
      </c>
      <c r="Q50" s="1" t="s">
        <v>307</v>
      </c>
      <c r="R50" s="1" t="s">
        <v>308</v>
      </c>
      <c r="S50" s="1" t="s">
        <v>309</v>
      </c>
      <c r="T50" s="1" t="s">
        <v>310</v>
      </c>
      <c r="U50" s="1">
        <v>2018.0</v>
      </c>
      <c r="V50" s="1" t="s">
        <v>190</v>
      </c>
      <c r="W50" s="1" t="s">
        <v>297</v>
      </c>
      <c r="X50" s="1" t="s">
        <v>311</v>
      </c>
      <c r="Y50" s="1" t="s">
        <v>312</v>
      </c>
      <c r="Z50" s="1" t="s">
        <v>313</v>
      </c>
      <c r="AA50" s="3"/>
      <c r="AB50" s="3"/>
      <c r="AC50" s="1" t="s">
        <v>37</v>
      </c>
      <c r="AD50" s="1" t="s">
        <v>37</v>
      </c>
      <c r="AE50" s="3"/>
      <c r="AF50" s="3"/>
      <c r="AG50" s="3"/>
      <c r="AH50" s="3"/>
      <c r="AI50" s="3"/>
      <c r="AJ50" s="3"/>
    </row>
    <row r="51">
      <c r="A51" s="4">
        <v>43951.41537216435</v>
      </c>
      <c r="B51" s="2" t="s">
        <v>314</v>
      </c>
      <c r="C51" s="1" t="s">
        <v>33</v>
      </c>
      <c r="D51" s="1" t="s">
        <v>34</v>
      </c>
      <c r="E51" s="1" t="s">
        <v>34</v>
      </c>
      <c r="F51" s="1" t="s">
        <v>34</v>
      </c>
      <c r="G51" s="2" t="s">
        <v>34</v>
      </c>
      <c r="H51" s="3"/>
      <c r="I51" s="3"/>
      <c r="J51" s="3"/>
      <c r="K51" s="3"/>
      <c r="L51" s="3"/>
      <c r="M51" s="3"/>
      <c r="N51" s="3"/>
      <c r="O51" s="3"/>
      <c r="P51" s="3"/>
      <c r="Q51" s="3"/>
      <c r="R51" s="3"/>
      <c r="S51" s="3"/>
      <c r="T51" s="3"/>
      <c r="U51" s="3"/>
      <c r="V51" s="3"/>
      <c r="W51" s="3"/>
      <c r="X51" s="3"/>
      <c r="Y51" s="3"/>
      <c r="Z51" s="3"/>
      <c r="AA51" s="3"/>
      <c r="AB51" s="3"/>
      <c r="AC51" s="1" t="s">
        <v>37</v>
      </c>
      <c r="AD51" s="1" t="s">
        <v>37</v>
      </c>
      <c r="AE51" s="3"/>
      <c r="AF51" s="3"/>
      <c r="AG51" s="3"/>
      <c r="AH51" s="3"/>
      <c r="AI51" s="3"/>
      <c r="AJ51" s="3"/>
    </row>
    <row r="52">
      <c r="A52" s="4">
        <v>43951.461805266204</v>
      </c>
      <c r="B52" s="2" t="s">
        <v>315</v>
      </c>
      <c r="C52" s="1" t="s">
        <v>39</v>
      </c>
      <c r="D52" s="1" t="s">
        <v>37</v>
      </c>
      <c r="E52" s="1" t="s">
        <v>34</v>
      </c>
      <c r="F52" s="1" t="s">
        <v>34</v>
      </c>
      <c r="G52" s="2" t="s">
        <v>37</v>
      </c>
      <c r="H52" s="1" t="s">
        <v>40</v>
      </c>
      <c r="I52" s="1" t="s">
        <v>41</v>
      </c>
      <c r="J52" s="1" t="s">
        <v>34</v>
      </c>
      <c r="K52" s="1" t="s">
        <v>42</v>
      </c>
      <c r="L52" s="1" t="s">
        <v>36</v>
      </c>
      <c r="M52" s="1" t="s">
        <v>37</v>
      </c>
      <c r="N52" s="1">
        <v>71.0</v>
      </c>
      <c r="O52" s="1" t="s">
        <v>316</v>
      </c>
      <c r="P52" s="1" t="s">
        <v>317</v>
      </c>
      <c r="Q52" s="1" t="s">
        <v>318</v>
      </c>
      <c r="R52" s="1" t="s">
        <v>319</v>
      </c>
      <c r="S52" s="1" t="s">
        <v>320</v>
      </c>
      <c r="T52" s="1" t="s">
        <v>321</v>
      </c>
      <c r="U52" s="1">
        <v>2016.0</v>
      </c>
      <c r="V52" s="1" t="s">
        <v>322</v>
      </c>
      <c r="W52" s="1" t="s">
        <v>323</v>
      </c>
      <c r="X52" s="1" t="s">
        <v>324</v>
      </c>
      <c r="Y52" s="1" t="s">
        <v>325</v>
      </c>
      <c r="Z52" s="1" t="s">
        <v>326</v>
      </c>
      <c r="AA52" s="1" t="s">
        <v>327</v>
      </c>
      <c r="AB52" s="1" t="s">
        <v>328</v>
      </c>
      <c r="AC52" s="1" t="s">
        <v>37</v>
      </c>
      <c r="AD52" s="1" t="s">
        <v>37</v>
      </c>
      <c r="AE52" s="3"/>
      <c r="AF52" s="3"/>
      <c r="AG52" s="3"/>
      <c r="AH52" s="3"/>
      <c r="AI52" s="3"/>
      <c r="AJ52" s="3"/>
    </row>
    <row r="53">
      <c r="A53" s="4">
        <v>43951.672502974536</v>
      </c>
      <c r="B53" s="2" t="s">
        <v>329</v>
      </c>
      <c r="C53" s="1" t="s">
        <v>330</v>
      </c>
      <c r="D53" s="1" t="s">
        <v>37</v>
      </c>
      <c r="E53" s="1" t="s">
        <v>37</v>
      </c>
      <c r="F53" s="1" t="s">
        <v>37</v>
      </c>
      <c r="G53" s="2" t="s">
        <v>37</v>
      </c>
      <c r="H53" s="1" t="s">
        <v>40</v>
      </c>
      <c r="I53" s="1" t="s">
        <v>331</v>
      </c>
      <c r="J53" s="1" t="s">
        <v>34</v>
      </c>
      <c r="K53" s="1" t="s">
        <v>332</v>
      </c>
      <c r="L53" s="1" t="s">
        <v>333</v>
      </c>
      <c r="M53" s="1" t="s">
        <v>37</v>
      </c>
      <c r="N53" s="1">
        <v>20.0</v>
      </c>
      <c r="O53" s="1" t="s">
        <v>334</v>
      </c>
      <c r="P53" s="1" t="s">
        <v>335</v>
      </c>
      <c r="Q53" s="1" t="s">
        <v>336</v>
      </c>
      <c r="R53" s="1" t="s">
        <v>337</v>
      </c>
      <c r="S53" s="1" t="s">
        <v>338</v>
      </c>
      <c r="T53" s="1" t="s">
        <v>339</v>
      </c>
      <c r="U53" s="1">
        <v>2016.0</v>
      </c>
      <c r="V53" s="1" t="s">
        <v>190</v>
      </c>
      <c r="W53" s="1" t="s">
        <v>340</v>
      </c>
      <c r="X53" s="1" t="s">
        <v>341</v>
      </c>
      <c r="Y53" s="1" t="s">
        <v>342</v>
      </c>
      <c r="Z53" s="1" t="s">
        <v>343</v>
      </c>
      <c r="AA53" s="1" t="s">
        <v>344</v>
      </c>
      <c r="AB53" s="1" t="s">
        <v>345</v>
      </c>
      <c r="AC53" s="1" t="s">
        <v>37</v>
      </c>
      <c r="AD53" s="1" t="s">
        <v>37</v>
      </c>
      <c r="AE53" s="3"/>
      <c r="AF53" s="3"/>
      <c r="AG53" s="3"/>
      <c r="AH53" s="3"/>
      <c r="AI53" s="3"/>
      <c r="AJ53" s="3"/>
    </row>
    <row r="54">
      <c r="A54" s="4">
        <v>43951.69942385417</v>
      </c>
      <c r="B54" s="2" t="s">
        <v>346</v>
      </c>
      <c r="C54" s="1" t="s">
        <v>39</v>
      </c>
      <c r="D54" s="1" t="s">
        <v>37</v>
      </c>
      <c r="E54" s="1" t="s">
        <v>34</v>
      </c>
      <c r="F54" s="1" t="s">
        <v>34</v>
      </c>
      <c r="G54" s="2" t="s">
        <v>37</v>
      </c>
      <c r="H54" s="1" t="s">
        <v>81</v>
      </c>
      <c r="I54" s="1" t="s">
        <v>41</v>
      </c>
      <c r="J54" s="1" t="s">
        <v>34</v>
      </c>
      <c r="K54" s="1" t="s">
        <v>56</v>
      </c>
      <c r="L54" s="1" t="s">
        <v>92</v>
      </c>
      <c r="M54" s="1" t="s">
        <v>37</v>
      </c>
      <c r="N54" s="1">
        <v>36.0</v>
      </c>
      <c r="O54" s="1" t="s">
        <v>347</v>
      </c>
      <c r="P54" s="1" t="s">
        <v>348</v>
      </c>
      <c r="Q54" s="1" t="s">
        <v>349</v>
      </c>
      <c r="R54" s="1" t="s">
        <v>350</v>
      </c>
      <c r="S54" s="1" t="s">
        <v>351</v>
      </c>
      <c r="T54" s="1" t="s">
        <v>352</v>
      </c>
      <c r="U54" s="1">
        <v>2016.0</v>
      </c>
      <c r="V54" s="1" t="s">
        <v>190</v>
      </c>
      <c r="W54" s="1" t="s">
        <v>353</v>
      </c>
      <c r="X54" s="1" t="s">
        <v>311</v>
      </c>
      <c r="Y54" s="1" t="s">
        <v>354</v>
      </c>
      <c r="Z54" s="1" t="s">
        <v>355</v>
      </c>
      <c r="AA54" s="3"/>
      <c r="AB54" s="3"/>
      <c r="AC54" s="1" t="s">
        <v>37</v>
      </c>
      <c r="AD54" s="1" t="s">
        <v>37</v>
      </c>
      <c r="AE54" s="3"/>
      <c r="AF54" s="3"/>
      <c r="AG54" s="3"/>
      <c r="AH54" s="3"/>
      <c r="AI54" s="3"/>
      <c r="AJ54" s="3"/>
    </row>
    <row r="55">
      <c r="A55" s="4">
        <v>43952.424190543985</v>
      </c>
      <c r="B55" s="2" t="s">
        <v>356</v>
      </c>
      <c r="C55" s="1" t="s">
        <v>31</v>
      </c>
      <c r="D55" s="3"/>
      <c r="E55" s="3"/>
      <c r="F55" s="3"/>
      <c r="G55" s="5"/>
      <c r="H55" s="3"/>
      <c r="I55" s="3"/>
      <c r="J55" s="3"/>
      <c r="K55" s="3"/>
      <c r="L55" s="3"/>
      <c r="M55" s="3"/>
      <c r="N55" s="3"/>
      <c r="O55" s="3"/>
      <c r="P55" s="3"/>
      <c r="Q55" s="3"/>
      <c r="R55" s="3"/>
      <c r="S55" s="3"/>
      <c r="T55" s="3"/>
      <c r="U55" s="3"/>
      <c r="V55" s="3"/>
      <c r="W55" s="3"/>
      <c r="X55" s="3"/>
      <c r="Y55" s="3"/>
      <c r="Z55" s="3"/>
      <c r="AA55" s="3"/>
      <c r="AB55" s="3"/>
      <c r="AC55" s="3"/>
      <c r="AD55" s="1" t="s">
        <v>34</v>
      </c>
      <c r="AE55" s="3"/>
      <c r="AF55" s="3"/>
      <c r="AG55" s="3"/>
      <c r="AH55" s="3"/>
      <c r="AI55" s="3"/>
      <c r="AJ55" s="3"/>
    </row>
    <row r="56">
      <c r="A56" s="4">
        <v>43952.44326033565</v>
      </c>
      <c r="B56" s="2" t="s">
        <v>357</v>
      </c>
      <c r="C56" s="1" t="s">
        <v>358</v>
      </c>
      <c r="D56" s="1" t="s">
        <v>37</v>
      </c>
      <c r="E56" s="1" t="s">
        <v>34</v>
      </c>
      <c r="F56" s="1" t="s">
        <v>37</v>
      </c>
      <c r="G56" s="2" t="s">
        <v>37</v>
      </c>
      <c r="H56" s="1" t="s">
        <v>40</v>
      </c>
      <c r="I56" s="1" t="s">
        <v>359</v>
      </c>
      <c r="J56" s="1" t="s">
        <v>34</v>
      </c>
      <c r="K56" s="1" t="s">
        <v>360</v>
      </c>
      <c r="L56" s="1" t="s">
        <v>36</v>
      </c>
      <c r="M56" s="1" t="s">
        <v>37</v>
      </c>
      <c r="N56" s="1">
        <v>97.0</v>
      </c>
      <c r="O56" s="1" t="s">
        <v>361</v>
      </c>
      <c r="P56" s="1" t="s">
        <v>362</v>
      </c>
      <c r="Q56" s="1" t="s">
        <v>363</v>
      </c>
      <c r="R56" s="1" t="s">
        <v>364</v>
      </c>
      <c r="S56" s="1" t="s">
        <v>365</v>
      </c>
      <c r="T56" s="1" t="s">
        <v>366</v>
      </c>
      <c r="U56" s="1">
        <v>2016.0</v>
      </c>
      <c r="V56" s="1" t="s">
        <v>322</v>
      </c>
      <c r="W56" s="1" t="s">
        <v>367</v>
      </c>
      <c r="X56" s="1" t="s">
        <v>368</v>
      </c>
      <c r="Y56" s="1" t="s">
        <v>369</v>
      </c>
      <c r="Z56" s="1" t="s">
        <v>370</v>
      </c>
      <c r="AA56" s="3"/>
      <c r="AB56" s="1" t="s">
        <v>371</v>
      </c>
      <c r="AC56" s="1" t="s">
        <v>37</v>
      </c>
      <c r="AD56" s="1" t="s">
        <v>37</v>
      </c>
      <c r="AE56" s="3"/>
      <c r="AF56" s="3"/>
      <c r="AG56" s="3"/>
      <c r="AH56" s="3"/>
      <c r="AI56" s="3"/>
      <c r="AJ56" s="3"/>
    </row>
    <row r="57">
      <c r="A57" s="4">
        <v>43952.67117151621</v>
      </c>
      <c r="B57" s="2" t="s">
        <v>372</v>
      </c>
      <c r="C57" s="1" t="s">
        <v>39</v>
      </c>
      <c r="D57" s="1" t="s">
        <v>37</v>
      </c>
      <c r="E57" s="1" t="s">
        <v>34</v>
      </c>
      <c r="F57" s="1" t="s">
        <v>34</v>
      </c>
      <c r="G57" s="2" t="s">
        <v>37</v>
      </c>
      <c r="H57" s="1" t="s">
        <v>40</v>
      </c>
      <c r="I57" s="1" t="s">
        <v>41</v>
      </c>
      <c r="J57" s="1" t="s">
        <v>34</v>
      </c>
      <c r="K57" s="1" t="s">
        <v>138</v>
      </c>
      <c r="L57" s="1" t="s">
        <v>36</v>
      </c>
      <c r="M57" s="1" t="s">
        <v>37</v>
      </c>
      <c r="N57" s="1">
        <v>54.0</v>
      </c>
      <c r="O57" s="1" t="s">
        <v>373</v>
      </c>
      <c r="P57" s="1" t="s">
        <v>374</v>
      </c>
      <c r="Q57" s="1" t="s">
        <v>375</v>
      </c>
      <c r="R57" s="1" t="s">
        <v>376</v>
      </c>
      <c r="S57" s="1" t="s">
        <v>377</v>
      </c>
      <c r="T57" s="1" t="s">
        <v>378</v>
      </c>
      <c r="U57" s="1">
        <v>2017.0</v>
      </c>
      <c r="V57" s="1" t="s">
        <v>322</v>
      </c>
      <c r="W57" s="1" t="s">
        <v>379</v>
      </c>
      <c r="X57" s="1" t="s">
        <v>311</v>
      </c>
      <c r="Y57" s="1" t="s">
        <v>380</v>
      </c>
      <c r="Z57" s="1" t="s">
        <v>381</v>
      </c>
      <c r="AA57" s="3"/>
      <c r="AB57" s="3"/>
      <c r="AC57" s="1" t="s">
        <v>37</v>
      </c>
      <c r="AD57" s="1" t="s">
        <v>37</v>
      </c>
      <c r="AE57" s="3"/>
      <c r="AF57" s="3"/>
      <c r="AG57" s="3"/>
      <c r="AH57" s="3"/>
      <c r="AI57" s="3"/>
      <c r="AJ57" s="3"/>
    </row>
    <row r="58">
      <c r="A58" s="4">
        <v>43952.68590148148</v>
      </c>
      <c r="B58" s="2" t="s">
        <v>382</v>
      </c>
      <c r="C58" s="1" t="s">
        <v>39</v>
      </c>
      <c r="D58" s="1" t="s">
        <v>37</v>
      </c>
      <c r="E58" s="1" t="s">
        <v>34</v>
      </c>
      <c r="F58" s="1" t="s">
        <v>34</v>
      </c>
      <c r="G58" s="2" t="s">
        <v>37</v>
      </c>
      <c r="H58" s="1" t="s">
        <v>81</v>
      </c>
      <c r="I58" s="1" t="s">
        <v>36</v>
      </c>
      <c r="J58" s="1" t="s">
        <v>34</v>
      </c>
      <c r="K58" s="1" t="s">
        <v>42</v>
      </c>
      <c r="L58" s="1" t="s">
        <v>36</v>
      </c>
      <c r="M58" s="1" t="s">
        <v>37</v>
      </c>
      <c r="N58" s="1">
        <v>38.0</v>
      </c>
      <c r="O58" s="1" t="s">
        <v>383</v>
      </c>
      <c r="P58" s="1" t="s">
        <v>384</v>
      </c>
      <c r="Q58" s="1" t="s">
        <v>385</v>
      </c>
      <c r="R58" s="3"/>
      <c r="S58" s="1" t="s">
        <v>386</v>
      </c>
      <c r="T58" s="1" t="s">
        <v>387</v>
      </c>
      <c r="U58" s="1">
        <v>2017.0</v>
      </c>
      <c r="V58" s="1" t="s">
        <v>322</v>
      </c>
      <c r="W58" s="1" t="s">
        <v>388</v>
      </c>
      <c r="X58" s="1" t="s">
        <v>389</v>
      </c>
      <c r="Y58" s="1" t="s">
        <v>390</v>
      </c>
      <c r="Z58" s="1" t="s">
        <v>391</v>
      </c>
      <c r="AA58" s="3"/>
      <c r="AB58" s="3"/>
      <c r="AC58" s="1" t="s">
        <v>37</v>
      </c>
      <c r="AD58" s="1" t="s">
        <v>37</v>
      </c>
      <c r="AE58" s="3"/>
      <c r="AF58" s="3"/>
      <c r="AG58" s="3"/>
      <c r="AH58" s="3"/>
      <c r="AI58" s="3"/>
      <c r="AJ58" s="3"/>
    </row>
    <row r="59">
      <c r="A59" s="4">
        <v>43952.79137594908</v>
      </c>
      <c r="B59" s="2" t="s">
        <v>392</v>
      </c>
      <c r="C59" s="1" t="s">
        <v>39</v>
      </c>
      <c r="D59" s="1" t="s">
        <v>37</v>
      </c>
      <c r="E59" s="1" t="s">
        <v>34</v>
      </c>
      <c r="F59" s="1" t="s">
        <v>34</v>
      </c>
      <c r="G59" s="2" t="s">
        <v>37</v>
      </c>
      <c r="H59" s="1" t="s">
        <v>393</v>
      </c>
      <c r="I59" s="1" t="s">
        <v>126</v>
      </c>
      <c r="J59" s="1" t="s">
        <v>34</v>
      </c>
      <c r="K59" s="1" t="s">
        <v>56</v>
      </c>
      <c r="L59" s="1" t="s">
        <v>43</v>
      </c>
      <c r="M59" s="1" t="s">
        <v>37</v>
      </c>
      <c r="N59" s="1">
        <v>29.0</v>
      </c>
      <c r="O59" s="1" t="s">
        <v>394</v>
      </c>
      <c r="P59" s="1" t="s">
        <v>395</v>
      </c>
      <c r="Q59" s="1" t="s">
        <v>396</v>
      </c>
      <c r="R59" s="1" t="s">
        <v>397</v>
      </c>
      <c r="S59" s="1" t="s">
        <v>398</v>
      </c>
      <c r="T59" s="1" t="s">
        <v>399</v>
      </c>
      <c r="U59" s="1">
        <v>2016.0</v>
      </c>
      <c r="V59" s="1" t="s">
        <v>190</v>
      </c>
      <c r="W59" s="1" t="s">
        <v>400</v>
      </c>
      <c r="X59" s="1" t="s">
        <v>401</v>
      </c>
      <c r="Y59" s="1" t="s">
        <v>402</v>
      </c>
      <c r="Z59" s="1" t="s">
        <v>403</v>
      </c>
      <c r="AA59" s="3"/>
      <c r="AB59" s="3"/>
      <c r="AC59" s="1" t="s">
        <v>37</v>
      </c>
      <c r="AD59" s="1" t="s">
        <v>37</v>
      </c>
      <c r="AE59" s="3"/>
      <c r="AF59" s="3"/>
      <c r="AG59" s="3"/>
      <c r="AH59" s="3"/>
      <c r="AI59" s="3"/>
      <c r="AJ59" s="3"/>
    </row>
    <row r="60">
      <c r="A60" s="4">
        <v>43952.80300760416</v>
      </c>
      <c r="B60" s="2" t="s">
        <v>404</v>
      </c>
      <c r="C60" s="1" t="s">
        <v>31</v>
      </c>
      <c r="D60" s="3"/>
      <c r="E60" s="3"/>
      <c r="F60" s="3"/>
      <c r="G60" s="5"/>
      <c r="H60" s="3"/>
      <c r="I60" s="3"/>
      <c r="J60" s="3"/>
      <c r="K60" s="3"/>
      <c r="L60" s="3"/>
      <c r="M60" s="3"/>
      <c r="N60" s="3"/>
      <c r="O60" s="3"/>
      <c r="P60" s="3"/>
      <c r="Q60" s="3"/>
      <c r="R60" s="3"/>
      <c r="S60" s="3"/>
      <c r="T60" s="3"/>
      <c r="U60" s="3"/>
      <c r="V60" s="3"/>
      <c r="W60" s="3"/>
      <c r="X60" s="3"/>
      <c r="Y60" s="3"/>
      <c r="Z60" s="3"/>
      <c r="AA60" s="3"/>
      <c r="AB60" s="3"/>
      <c r="AC60" s="3"/>
      <c r="AD60" s="1" t="s">
        <v>34</v>
      </c>
      <c r="AE60" s="3"/>
      <c r="AF60" s="3"/>
      <c r="AG60" s="3"/>
      <c r="AH60" s="3"/>
      <c r="AI60" s="3"/>
      <c r="AJ60" s="3"/>
    </row>
    <row r="61">
      <c r="A61" s="4">
        <v>43952.80895748842</v>
      </c>
      <c r="B61" s="2" t="s">
        <v>405</v>
      </c>
      <c r="C61" s="1" t="s">
        <v>31</v>
      </c>
      <c r="D61" s="3"/>
      <c r="E61" s="3"/>
      <c r="F61" s="3"/>
      <c r="G61" s="5"/>
      <c r="H61" s="3"/>
      <c r="I61" s="3"/>
      <c r="J61" s="3"/>
      <c r="K61" s="3"/>
      <c r="L61" s="3"/>
      <c r="M61" s="3"/>
      <c r="N61" s="3"/>
      <c r="O61" s="3"/>
      <c r="P61" s="3"/>
      <c r="Q61" s="3"/>
      <c r="R61" s="3"/>
      <c r="S61" s="3"/>
      <c r="T61" s="3"/>
      <c r="U61" s="3"/>
      <c r="V61" s="3"/>
      <c r="W61" s="3"/>
      <c r="X61" s="3"/>
      <c r="Y61" s="3"/>
      <c r="Z61" s="3"/>
      <c r="AA61" s="3"/>
      <c r="AB61" s="3"/>
      <c r="AC61" s="3"/>
      <c r="AD61" s="1" t="s">
        <v>34</v>
      </c>
      <c r="AE61" s="3"/>
      <c r="AF61" s="3"/>
      <c r="AG61" s="3"/>
      <c r="AH61" s="3"/>
      <c r="AI61" s="3"/>
      <c r="AJ61" s="3"/>
    </row>
    <row r="62">
      <c r="A62" s="4">
        <v>43952.81406200232</v>
      </c>
      <c r="B62" s="2" t="s">
        <v>406</v>
      </c>
      <c r="C62" s="1" t="s">
        <v>36</v>
      </c>
      <c r="D62" s="3"/>
      <c r="E62" s="3"/>
      <c r="F62" s="3"/>
      <c r="G62" s="5"/>
      <c r="H62" s="3"/>
      <c r="I62" s="3"/>
      <c r="J62" s="3"/>
      <c r="K62" s="3"/>
      <c r="L62" s="3"/>
      <c r="M62" s="3"/>
      <c r="N62" s="3"/>
      <c r="O62" s="3"/>
      <c r="P62" s="3"/>
      <c r="Q62" s="3"/>
      <c r="R62" s="3"/>
      <c r="S62" s="3"/>
      <c r="T62" s="3"/>
      <c r="U62" s="3"/>
      <c r="V62" s="3"/>
      <c r="W62" s="3"/>
      <c r="X62" s="3"/>
      <c r="Y62" s="3"/>
      <c r="Z62" s="3"/>
      <c r="AA62" s="3"/>
      <c r="AB62" s="3"/>
      <c r="AC62" s="1" t="s">
        <v>34</v>
      </c>
      <c r="AD62" s="1" t="s">
        <v>37</v>
      </c>
      <c r="AE62" s="3"/>
      <c r="AF62" s="3"/>
      <c r="AG62" s="3"/>
      <c r="AH62" s="3"/>
      <c r="AI62" s="3"/>
      <c r="AJ62" s="3"/>
    </row>
    <row r="63">
      <c r="A63" s="4">
        <v>43952.82391608796</v>
      </c>
      <c r="B63" s="2" t="s">
        <v>407</v>
      </c>
      <c r="C63" s="1" t="s">
        <v>39</v>
      </c>
      <c r="D63" s="1" t="s">
        <v>37</v>
      </c>
      <c r="E63" s="1" t="s">
        <v>34</v>
      </c>
      <c r="F63" s="1" t="s">
        <v>34</v>
      </c>
      <c r="G63" s="2" t="s">
        <v>37</v>
      </c>
      <c r="H63" s="1" t="s">
        <v>155</v>
      </c>
      <c r="I63" s="1" t="s">
        <v>41</v>
      </c>
      <c r="J63" s="1" t="s">
        <v>34</v>
      </c>
      <c r="K63" s="1" t="s">
        <v>56</v>
      </c>
      <c r="L63" s="1" t="s">
        <v>36</v>
      </c>
      <c r="M63" s="1" t="s">
        <v>37</v>
      </c>
      <c r="N63" s="1">
        <v>2.0</v>
      </c>
      <c r="O63" s="1" t="s">
        <v>408</v>
      </c>
      <c r="P63" s="1" t="s">
        <v>409</v>
      </c>
      <c r="Q63" s="1" t="s">
        <v>410</v>
      </c>
      <c r="R63" s="1" t="s">
        <v>411</v>
      </c>
      <c r="S63" s="3"/>
      <c r="T63" s="3"/>
      <c r="U63" s="1">
        <v>2016.0</v>
      </c>
      <c r="V63" s="1" t="s">
        <v>190</v>
      </c>
      <c r="W63" s="1" t="s">
        <v>412</v>
      </c>
      <c r="X63" s="1" t="s">
        <v>413</v>
      </c>
      <c r="Y63" s="1" t="s">
        <v>414</v>
      </c>
      <c r="Z63" s="1" t="s">
        <v>415</v>
      </c>
      <c r="AA63" s="3"/>
      <c r="AB63" s="3"/>
      <c r="AC63" s="1" t="s">
        <v>37</v>
      </c>
      <c r="AD63" s="1" t="s">
        <v>37</v>
      </c>
      <c r="AE63" s="3"/>
      <c r="AF63" s="3"/>
      <c r="AG63" s="3"/>
      <c r="AH63" s="3"/>
      <c r="AI63" s="3"/>
      <c r="AJ63" s="3"/>
    </row>
    <row r="64">
      <c r="A64" s="4">
        <v>43953.55063541667</v>
      </c>
      <c r="B64" s="2" t="s">
        <v>416</v>
      </c>
      <c r="C64" s="1" t="s">
        <v>39</v>
      </c>
      <c r="D64" s="1" t="s">
        <v>37</v>
      </c>
      <c r="E64" s="1" t="s">
        <v>34</v>
      </c>
      <c r="F64" s="1" t="s">
        <v>34</v>
      </c>
      <c r="G64" s="2" t="s">
        <v>37</v>
      </c>
      <c r="H64" s="1" t="s">
        <v>155</v>
      </c>
      <c r="I64" s="1" t="s">
        <v>102</v>
      </c>
      <c r="J64" s="1" t="s">
        <v>34</v>
      </c>
      <c r="K64" s="1" t="s">
        <v>417</v>
      </c>
      <c r="L64" s="1" t="s">
        <v>418</v>
      </c>
      <c r="M64" s="1" t="s">
        <v>34</v>
      </c>
      <c r="N64" s="3"/>
      <c r="O64" s="1" t="s">
        <v>419</v>
      </c>
      <c r="P64" s="1" t="s">
        <v>420</v>
      </c>
      <c r="Q64" s="1" t="s">
        <v>34</v>
      </c>
      <c r="R64" s="1" t="s">
        <v>34</v>
      </c>
      <c r="S64" s="1" t="s">
        <v>421</v>
      </c>
      <c r="T64" s="1" t="s">
        <v>422</v>
      </c>
      <c r="U64" s="1">
        <v>2018.0</v>
      </c>
      <c r="V64" s="1" t="s">
        <v>190</v>
      </c>
      <c r="W64" s="1" t="s">
        <v>423</v>
      </c>
      <c r="X64" s="1" t="s">
        <v>424</v>
      </c>
      <c r="Y64" s="1" t="s">
        <v>425</v>
      </c>
      <c r="Z64" s="1" t="s">
        <v>426</v>
      </c>
      <c r="AA64" s="3"/>
      <c r="AB64" s="3"/>
      <c r="AC64" s="1" t="s">
        <v>37</v>
      </c>
      <c r="AD64" s="1" t="s">
        <v>37</v>
      </c>
      <c r="AE64" s="3"/>
      <c r="AF64" s="3"/>
      <c r="AG64" s="3"/>
      <c r="AH64" s="3"/>
      <c r="AI64" s="3"/>
      <c r="AJ64" s="3"/>
    </row>
    <row r="65">
      <c r="A65" s="4">
        <v>43953.56289940972</v>
      </c>
      <c r="B65" s="2" t="s">
        <v>427</v>
      </c>
      <c r="C65" s="1" t="s">
        <v>33</v>
      </c>
      <c r="D65" s="1" t="s">
        <v>37</v>
      </c>
      <c r="E65" s="1" t="s">
        <v>34</v>
      </c>
      <c r="F65" s="1" t="s">
        <v>34</v>
      </c>
      <c r="G65" s="2" t="s">
        <v>37</v>
      </c>
      <c r="H65" s="1" t="s">
        <v>40</v>
      </c>
      <c r="I65" s="1" t="s">
        <v>41</v>
      </c>
      <c r="J65" s="1" t="s">
        <v>34</v>
      </c>
      <c r="K65" s="1" t="s">
        <v>138</v>
      </c>
      <c r="L65" s="1" t="s">
        <v>92</v>
      </c>
      <c r="M65" s="1" t="s">
        <v>37</v>
      </c>
      <c r="N65" s="1">
        <v>4.0</v>
      </c>
      <c r="O65" s="1" t="s">
        <v>428</v>
      </c>
      <c r="P65" s="1" t="s">
        <v>429</v>
      </c>
      <c r="Q65" s="1" t="s">
        <v>430</v>
      </c>
      <c r="R65" s="1" t="s">
        <v>431</v>
      </c>
      <c r="S65" s="1" t="s">
        <v>432</v>
      </c>
      <c r="T65" s="1" t="s">
        <v>433</v>
      </c>
      <c r="U65" s="1">
        <v>2018.0</v>
      </c>
      <c r="V65" s="1" t="s">
        <v>190</v>
      </c>
      <c r="W65" s="1" t="s">
        <v>434</v>
      </c>
      <c r="X65" s="1" t="s">
        <v>435</v>
      </c>
      <c r="Y65" s="1" t="s">
        <v>436</v>
      </c>
      <c r="Z65" s="1" t="s">
        <v>437</v>
      </c>
      <c r="AA65" s="3"/>
      <c r="AB65" s="3"/>
      <c r="AC65" s="1" t="s">
        <v>37</v>
      </c>
      <c r="AD65" s="1" t="s">
        <v>37</v>
      </c>
      <c r="AE65" s="3"/>
      <c r="AF65" s="3"/>
      <c r="AG65" s="3"/>
      <c r="AH65" s="3"/>
      <c r="AI65" s="3"/>
      <c r="AJ65" s="3"/>
    </row>
    <row r="66">
      <c r="A66" s="4">
        <v>43953.569764722226</v>
      </c>
      <c r="B66" s="2" t="s">
        <v>438</v>
      </c>
      <c r="C66" s="1" t="s">
        <v>439</v>
      </c>
      <c r="D66" s="1" t="s">
        <v>37</v>
      </c>
      <c r="E66" s="1" t="s">
        <v>34</v>
      </c>
      <c r="F66" s="1" t="s">
        <v>34</v>
      </c>
      <c r="G66" s="2" t="s">
        <v>37</v>
      </c>
      <c r="H66" s="1" t="s">
        <v>40</v>
      </c>
      <c r="I66" s="1" t="s">
        <v>41</v>
      </c>
      <c r="J66" s="1" t="s">
        <v>34</v>
      </c>
      <c r="K66" s="1" t="s">
        <v>138</v>
      </c>
      <c r="L66" s="1" t="s">
        <v>92</v>
      </c>
      <c r="M66" s="1" t="s">
        <v>37</v>
      </c>
      <c r="N66" s="1">
        <v>60.0</v>
      </c>
      <c r="O66" s="1" t="s">
        <v>440</v>
      </c>
      <c r="P66" s="1" t="s">
        <v>441</v>
      </c>
      <c r="Q66" s="1" t="s">
        <v>442</v>
      </c>
      <c r="R66" s="3"/>
      <c r="S66" s="3"/>
      <c r="T66" s="3"/>
      <c r="U66" s="1">
        <v>2018.0</v>
      </c>
      <c r="V66" s="1" t="s">
        <v>190</v>
      </c>
      <c r="W66" s="1" t="s">
        <v>443</v>
      </c>
      <c r="X66" s="1" t="s">
        <v>444</v>
      </c>
      <c r="Y66" s="1" t="s">
        <v>445</v>
      </c>
      <c r="Z66" s="1" t="s">
        <v>446</v>
      </c>
      <c r="AA66" s="3"/>
      <c r="AB66" s="3"/>
      <c r="AC66" s="1" t="s">
        <v>37</v>
      </c>
      <c r="AD66" s="1" t="s">
        <v>37</v>
      </c>
      <c r="AE66" s="3"/>
      <c r="AF66" s="3"/>
      <c r="AG66" s="3"/>
      <c r="AH66" s="3"/>
      <c r="AI66" s="3"/>
      <c r="AJ66" s="3"/>
    </row>
    <row r="67">
      <c r="A67" s="4">
        <v>43953.586060625</v>
      </c>
      <c r="B67" s="2" t="s">
        <v>447</v>
      </c>
      <c r="C67" s="1" t="s">
        <v>39</v>
      </c>
      <c r="D67" s="1" t="s">
        <v>34</v>
      </c>
      <c r="E67" s="1" t="s">
        <v>34</v>
      </c>
      <c r="F67" s="1" t="s">
        <v>34</v>
      </c>
      <c r="G67" s="2" t="s">
        <v>34</v>
      </c>
      <c r="H67" s="3"/>
      <c r="I67" s="3"/>
      <c r="J67" s="3"/>
      <c r="K67" s="3"/>
      <c r="L67" s="3"/>
      <c r="M67" s="3"/>
      <c r="N67" s="3"/>
      <c r="O67" s="3"/>
      <c r="P67" s="3"/>
      <c r="Q67" s="3"/>
      <c r="R67" s="3"/>
      <c r="S67" s="3"/>
      <c r="T67" s="3"/>
      <c r="U67" s="3"/>
      <c r="V67" s="3"/>
      <c r="W67" s="3"/>
      <c r="X67" s="3"/>
      <c r="Y67" s="3"/>
      <c r="Z67" s="3"/>
      <c r="AA67" s="3"/>
      <c r="AB67" s="3"/>
      <c r="AC67" s="1" t="s">
        <v>37</v>
      </c>
      <c r="AD67" s="1" t="s">
        <v>37</v>
      </c>
      <c r="AE67" s="3"/>
      <c r="AF67" s="3"/>
      <c r="AG67" s="3"/>
      <c r="AH67" s="3"/>
      <c r="AI67" s="3"/>
      <c r="AJ67" s="3"/>
    </row>
    <row r="68">
      <c r="A68" s="4">
        <v>43953.65965290509</v>
      </c>
      <c r="B68" s="2" t="s">
        <v>448</v>
      </c>
      <c r="C68" s="1" t="s">
        <v>304</v>
      </c>
      <c r="D68" s="1" t="s">
        <v>37</v>
      </c>
      <c r="E68" s="1" t="s">
        <v>34</v>
      </c>
      <c r="F68" s="1" t="s">
        <v>34</v>
      </c>
      <c r="G68" s="2" t="s">
        <v>37</v>
      </c>
      <c r="H68" s="1" t="s">
        <v>449</v>
      </c>
      <c r="I68" s="1" t="s">
        <v>36</v>
      </c>
      <c r="J68" s="1" t="s">
        <v>37</v>
      </c>
      <c r="K68" s="1" t="s">
        <v>138</v>
      </c>
      <c r="L68" s="1" t="s">
        <v>450</v>
      </c>
      <c r="M68" s="1" t="s">
        <v>37</v>
      </c>
      <c r="N68" s="1">
        <v>106.0</v>
      </c>
      <c r="O68" s="1" t="s">
        <v>451</v>
      </c>
      <c r="P68" s="1" t="s">
        <v>452</v>
      </c>
      <c r="Q68" s="1" t="s">
        <v>453</v>
      </c>
      <c r="R68" s="1" t="s">
        <v>454</v>
      </c>
      <c r="S68" s="1" t="s">
        <v>455</v>
      </c>
      <c r="T68" s="1" t="s">
        <v>456</v>
      </c>
      <c r="U68" s="1">
        <v>2019.0</v>
      </c>
      <c r="V68" s="1" t="s">
        <v>190</v>
      </c>
      <c r="W68" s="1" t="s">
        <v>457</v>
      </c>
      <c r="X68" s="1" t="s">
        <v>458</v>
      </c>
      <c r="Y68" s="1" t="s">
        <v>459</v>
      </c>
      <c r="Z68" s="1" t="s">
        <v>460</v>
      </c>
      <c r="AA68" s="3"/>
      <c r="AB68" s="3"/>
      <c r="AC68" s="1" t="s">
        <v>37</v>
      </c>
      <c r="AD68" s="1" t="s">
        <v>37</v>
      </c>
      <c r="AE68" s="3"/>
      <c r="AF68" s="3"/>
      <c r="AG68" s="3"/>
      <c r="AH68" s="3"/>
      <c r="AI68" s="3"/>
      <c r="AJ68" s="3"/>
    </row>
    <row r="69">
      <c r="A69" s="4">
        <v>43953.66868960648</v>
      </c>
      <c r="B69" s="2" t="s">
        <v>461</v>
      </c>
      <c r="C69" s="1" t="s">
        <v>33</v>
      </c>
      <c r="D69" s="1" t="s">
        <v>34</v>
      </c>
      <c r="E69" s="1" t="s">
        <v>34</v>
      </c>
      <c r="F69" s="1" t="s">
        <v>34</v>
      </c>
      <c r="G69" s="2" t="s">
        <v>34</v>
      </c>
      <c r="H69" s="3"/>
      <c r="I69" s="3"/>
      <c r="J69" s="3"/>
      <c r="K69" s="3"/>
      <c r="L69" s="3"/>
      <c r="M69" s="3"/>
      <c r="N69" s="3"/>
      <c r="O69" s="3"/>
      <c r="P69" s="3"/>
      <c r="Q69" s="3"/>
      <c r="R69" s="3"/>
      <c r="S69" s="3"/>
      <c r="T69" s="3"/>
      <c r="U69" s="3"/>
      <c r="V69" s="3"/>
      <c r="W69" s="3"/>
      <c r="X69" s="3"/>
      <c r="Y69" s="3"/>
      <c r="Z69" s="3"/>
      <c r="AA69" s="3"/>
      <c r="AB69" s="3"/>
      <c r="AC69" s="1" t="s">
        <v>37</v>
      </c>
      <c r="AD69" s="1" t="s">
        <v>37</v>
      </c>
      <c r="AE69" s="3"/>
      <c r="AF69" s="3"/>
      <c r="AG69" s="3"/>
      <c r="AH69" s="3"/>
      <c r="AI69" s="3"/>
      <c r="AJ69" s="3"/>
    </row>
    <row r="70">
      <c r="A70" s="4">
        <v>43953.71509875</v>
      </c>
      <c r="B70" s="2" t="s">
        <v>462</v>
      </c>
      <c r="C70" s="1" t="s">
        <v>36</v>
      </c>
      <c r="D70" s="1" t="s">
        <v>34</v>
      </c>
      <c r="E70" s="1" t="s">
        <v>34</v>
      </c>
      <c r="F70" s="1" t="s">
        <v>34</v>
      </c>
      <c r="G70" s="2" t="s">
        <v>34</v>
      </c>
      <c r="H70" s="3"/>
      <c r="I70" s="3"/>
      <c r="J70" s="3"/>
      <c r="K70" s="3"/>
      <c r="L70" s="3"/>
      <c r="M70" s="3"/>
      <c r="N70" s="3"/>
      <c r="O70" s="3"/>
      <c r="P70" s="3"/>
      <c r="Q70" s="3"/>
      <c r="R70" s="3"/>
      <c r="S70" s="3"/>
      <c r="T70" s="3"/>
      <c r="U70" s="3"/>
      <c r="V70" s="3"/>
      <c r="W70" s="3"/>
      <c r="X70" s="3"/>
      <c r="Y70" s="3"/>
      <c r="Z70" s="3"/>
      <c r="AA70" s="3"/>
      <c r="AB70" s="3"/>
      <c r="AC70" s="1" t="s">
        <v>37</v>
      </c>
      <c r="AD70" s="1" t="s">
        <v>37</v>
      </c>
      <c r="AE70" s="3"/>
      <c r="AF70" s="3"/>
      <c r="AG70" s="3"/>
      <c r="AH70" s="3"/>
      <c r="AI70" s="3"/>
      <c r="AJ70" s="3"/>
    </row>
    <row r="71">
      <c r="A71" s="4">
        <v>43953.731864120375</v>
      </c>
      <c r="B71" s="2" t="s">
        <v>463</v>
      </c>
      <c r="C71" s="1" t="s">
        <v>33</v>
      </c>
      <c r="D71" s="1" t="s">
        <v>37</v>
      </c>
      <c r="E71" s="1" t="s">
        <v>34</v>
      </c>
      <c r="F71" s="1" t="s">
        <v>34</v>
      </c>
      <c r="G71" s="2" t="s">
        <v>37</v>
      </c>
      <c r="H71" s="1" t="s">
        <v>40</v>
      </c>
      <c r="I71" s="1" t="s">
        <v>464</v>
      </c>
      <c r="J71" s="1" t="s">
        <v>34</v>
      </c>
      <c r="K71" s="1" t="s">
        <v>206</v>
      </c>
      <c r="L71" s="1" t="s">
        <v>43</v>
      </c>
      <c r="M71" s="1" t="s">
        <v>34</v>
      </c>
      <c r="N71" s="3"/>
      <c r="O71" s="1" t="s">
        <v>465</v>
      </c>
      <c r="P71" s="1" t="s">
        <v>466</v>
      </c>
      <c r="Q71" s="1" t="s">
        <v>34</v>
      </c>
      <c r="R71" s="1" t="s">
        <v>467</v>
      </c>
      <c r="S71" s="3"/>
      <c r="T71" s="1" t="s">
        <v>468</v>
      </c>
      <c r="U71" s="1">
        <v>2018.0</v>
      </c>
      <c r="V71" s="1" t="s">
        <v>190</v>
      </c>
      <c r="W71" s="1" t="s">
        <v>469</v>
      </c>
      <c r="X71" s="1" t="s">
        <v>470</v>
      </c>
      <c r="Y71" s="1" t="s">
        <v>471</v>
      </c>
      <c r="Z71" s="1" t="s">
        <v>472</v>
      </c>
      <c r="AA71" s="3"/>
      <c r="AB71" s="3"/>
      <c r="AC71" s="1" t="s">
        <v>37</v>
      </c>
      <c r="AD71" s="1" t="s">
        <v>37</v>
      </c>
      <c r="AE71" s="3"/>
      <c r="AF71" s="3"/>
      <c r="AG71" s="3"/>
      <c r="AH71" s="3"/>
      <c r="AI71" s="3"/>
      <c r="AJ71" s="3"/>
    </row>
    <row r="72">
      <c r="A72" s="4">
        <v>43953.73358428241</v>
      </c>
      <c r="B72" s="2" t="s">
        <v>473</v>
      </c>
      <c r="C72" s="1" t="s">
        <v>33</v>
      </c>
      <c r="D72" s="3"/>
      <c r="E72" s="3"/>
      <c r="F72" s="3"/>
      <c r="G72" s="5"/>
      <c r="H72" s="3"/>
      <c r="I72" s="3"/>
      <c r="J72" s="3"/>
      <c r="K72" s="3"/>
      <c r="L72" s="3"/>
      <c r="M72" s="3"/>
      <c r="N72" s="3"/>
      <c r="O72" s="3"/>
      <c r="P72" s="3"/>
      <c r="Q72" s="3"/>
      <c r="R72" s="3"/>
      <c r="S72" s="3"/>
      <c r="T72" s="3"/>
      <c r="U72" s="3"/>
      <c r="V72" s="3"/>
      <c r="W72" s="3"/>
      <c r="X72" s="3"/>
      <c r="Y72" s="3"/>
      <c r="Z72" s="3"/>
      <c r="AA72" s="3"/>
      <c r="AB72" s="3"/>
      <c r="AC72" s="1" t="s">
        <v>34</v>
      </c>
      <c r="AD72" s="1" t="s">
        <v>37</v>
      </c>
      <c r="AE72" s="3"/>
      <c r="AF72" s="3"/>
      <c r="AG72" s="3"/>
      <c r="AH72" s="3"/>
      <c r="AI72" s="3"/>
      <c r="AJ72" s="3"/>
    </row>
    <row r="73">
      <c r="A73" s="4">
        <v>43953.73575893519</v>
      </c>
      <c r="B73" s="2" t="s">
        <v>474</v>
      </c>
      <c r="C73" s="1" t="s">
        <v>31</v>
      </c>
      <c r="D73" s="3"/>
      <c r="E73" s="3"/>
      <c r="F73" s="3"/>
      <c r="G73" s="5"/>
      <c r="H73" s="3"/>
      <c r="I73" s="3"/>
      <c r="J73" s="3"/>
      <c r="K73" s="3"/>
      <c r="L73" s="3"/>
      <c r="M73" s="3"/>
      <c r="N73" s="3"/>
      <c r="O73" s="3"/>
      <c r="P73" s="3"/>
      <c r="Q73" s="3"/>
      <c r="R73" s="3"/>
      <c r="S73" s="3"/>
      <c r="T73" s="3"/>
      <c r="U73" s="3"/>
      <c r="V73" s="3"/>
      <c r="W73" s="3"/>
      <c r="X73" s="3"/>
      <c r="Y73" s="3"/>
      <c r="Z73" s="3"/>
      <c r="AA73" s="3"/>
      <c r="AB73" s="3"/>
      <c r="AC73" s="3"/>
      <c r="AD73" s="1" t="s">
        <v>34</v>
      </c>
      <c r="AE73" s="3"/>
      <c r="AF73" s="3"/>
      <c r="AG73" s="3"/>
      <c r="AH73" s="3"/>
      <c r="AI73" s="3"/>
      <c r="AJ73" s="3"/>
    </row>
    <row r="74">
      <c r="A74" s="4">
        <v>43953.75136819444</v>
      </c>
      <c r="B74" s="2" t="s">
        <v>475</v>
      </c>
      <c r="C74" s="1" t="s">
        <v>36</v>
      </c>
      <c r="D74" s="1" t="s">
        <v>37</v>
      </c>
      <c r="E74" s="1" t="s">
        <v>34</v>
      </c>
      <c r="F74" s="1" t="s">
        <v>34</v>
      </c>
      <c r="G74" s="2" t="s">
        <v>37</v>
      </c>
      <c r="H74" s="1" t="s">
        <v>40</v>
      </c>
      <c r="I74" s="1" t="s">
        <v>41</v>
      </c>
      <c r="J74" s="1" t="s">
        <v>34</v>
      </c>
      <c r="K74" s="1" t="s">
        <v>476</v>
      </c>
      <c r="L74" s="1" t="s">
        <v>477</v>
      </c>
      <c r="M74" s="1" t="s">
        <v>37</v>
      </c>
      <c r="N74" s="1">
        <v>92.0</v>
      </c>
      <c r="O74" s="1" t="s">
        <v>478</v>
      </c>
      <c r="P74" s="1" t="s">
        <v>479</v>
      </c>
      <c r="Q74" s="1" t="s">
        <v>480</v>
      </c>
      <c r="R74" s="3"/>
      <c r="S74" s="3"/>
      <c r="T74" s="1" t="s">
        <v>481</v>
      </c>
      <c r="U74" s="1">
        <v>2016.0</v>
      </c>
      <c r="V74" s="1" t="s">
        <v>190</v>
      </c>
      <c r="W74" s="1" t="s">
        <v>482</v>
      </c>
      <c r="X74" s="1" t="s">
        <v>483</v>
      </c>
      <c r="Y74" s="1" t="s">
        <v>484</v>
      </c>
      <c r="Z74" s="1" t="s">
        <v>485</v>
      </c>
      <c r="AA74" s="3"/>
      <c r="AB74" s="3"/>
      <c r="AC74" s="1" t="s">
        <v>37</v>
      </c>
      <c r="AD74" s="1" t="s">
        <v>37</v>
      </c>
      <c r="AE74" s="3"/>
      <c r="AF74" s="3"/>
      <c r="AG74" s="3"/>
      <c r="AH74" s="3"/>
      <c r="AI74" s="3"/>
      <c r="AJ74" s="3"/>
    </row>
    <row r="75">
      <c r="A75" s="4">
        <v>43953.76657277778</v>
      </c>
      <c r="B75" s="2" t="s">
        <v>486</v>
      </c>
      <c r="C75" s="1" t="s">
        <v>39</v>
      </c>
      <c r="D75" s="3"/>
      <c r="E75" s="3"/>
      <c r="F75" s="3"/>
      <c r="G75" s="5"/>
      <c r="H75" s="3"/>
      <c r="I75" s="3"/>
      <c r="J75" s="3"/>
      <c r="K75" s="3"/>
      <c r="L75" s="3"/>
      <c r="M75" s="3"/>
      <c r="N75" s="3"/>
      <c r="O75" s="3"/>
      <c r="P75" s="3"/>
      <c r="Q75" s="3"/>
      <c r="R75" s="3"/>
      <c r="S75" s="3"/>
      <c r="T75" s="3"/>
      <c r="U75" s="3"/>
      <c r="V75" s="3"/>
      <c r="W75" s="3"/>
      <c r="X75" s="3"/>
      <c r="Y75" s="3"/>
      <c r="Z75" s="3"/>
      <c r="AA75" s="3"/>
      <c r="AB75" s="3"/>
      <c r="AC75" s="1" t="s">
        <v>34</v>
      </c>
      <c r="AD75" s="1" t="s">
        <v>37</v>
      </c>
      <c r="AE75" s="3"/>
      <c r="AF75" s="3"/>
      <c r="AG75" s="3"/>
      <c r="AH75" s="3"/>
      <c r="AI75" s="3"/>
      <c r="AJ75" s="3"/>
    </row>
    <row r="76">
      <c r="A76" s="4">
        <v>43953.76887572916</v>
      </c>
      <c r="B76" s="2" t="s">
        <v>487</v>
      </c>
      <c r="C76" s="1" t="s">
        <v>39</v>
      </c>
      <c r="D76" s="1" t="s">
        <v>34</v>
      </c>
      <c r="E76" s="1" t="s">
        <v>34</v>
      </c>
      <c r="F76" s="1" t="s">
        <v>34</v>
      </c>
      <c r="G76" s="2" t="s">
        <v>34</v>
      </c>
      <c r="H76" s="3"/>
      <c r="I76" s="3"/>
      <c r="J76" s="3"/>
      <c r="K76" s="3"/>
      <c r="L76" s="3"/>
      <c r="M76" s="3"/>
      <c r="N76" s="3"/>
      <c r="O76" s="3"/>
      <c r="P76" s="3"/>
      <c r="Q76" s="3"/>
      <c r="R76" s="3"/>
      <c r="S76" s="3"/>
      <c r="T76" s="3"/>
      <c r="U76" s="3"/>
      <c r="V76" s="3"/>
      <c r="W76" s="3"/>
      <c r="X76" s="3"/>
      <c r="Y76" s="3"/>
      <c r="Z76" s="3"/>
      <c r="AA76" s="3"/>
      <c r="AB76" s="3"/>
      <c r="AC76" s="1" t="s">
        <v>37</v>
      </c>
      <c r="AD76" s="1" t="s">
        <v>37</v>
      </c>
      <c r="AE76" s="3"/>
      <c r="AF76" s="3"/>
      <c r="AG76" s="3"/>
      <c r="AH76" s="3"/>
      <c r="AI76" s="3"/>
      <c r="AJ76" s="3"/>
    </row>
    <row r="77">
      <c r="A77" s="4">
        <v>43953.77164427083</v>
      </c>
      <c r="B77" s="2" t="s">
        <v>488</v>
      </c>
      <c r="C77" s="1" t="s">
        <v>36</v>
      </c>
      <c r="D77" s="3"/>
      <c r="E77" s="3"/>
      <c r="F77" s="3"/>
      <c r="G77" s="5"/>
      <c r="H77" s="3"/>
      <c r="I77" s="3"/>
      <c r="J77" s="3"/>
      <c r="K77" s="3"/>
      <c r="L77" s="3"/>
      <c r="M77" s="3"/>
      <c r="N77" s="3"/>
      <c r="O77" s="3"/>
      <c r="P77" s="3"/>
      <c r="Q77" s="3"/>
      <c r="R77" s="3"/>
      <c r="S77" s="3"/>
      <c r="T77" s="3"/>
      <c r="U77" s="3"/>
      <c r="V77" s="3"/>
      <c r="W77" s="3"/>
      <c r="X77" s="3"/>
      <c r="Y77" s="3"/>
      <c r="Z77" s="3"/>
      <c r="AA77" s="3"/>
      <c r="AB77" s="3"/>
      <c r="AC77" s="3"/>
      <c r="AD77" s="1" t="s">
        <v>34</v>
      </c>
      <c r="AE77" s="3"/>
      <c r="AF77" s="3"/>
      <c r="AG77" s="3"/>
      <c r="AH77" s="3"/>
      <c r="AI77" s="3"/>
      <c r="AJ77" s="3"/>
    </row>
    <row r="78">
      <c r="A78" s="4">
        <v>43953.78558761574</v>
      </c>
      <c r="B78" s="2" t="s">
        <v>489</v>
      </c>
      <c r="C78" s="1" t="s">
        <v>33</v>
      </c>
      <c r="D78" s="3"/>
      <c r="E78" s="3"/>
      <c r="F78" s="3"/>
      <c r="G78" s="5"/>
      <c r="H78" s="3"/>
      <c r="I78" s="3"/>
      <c r="J78" s="3"/>
      <c r="K78" s="3"/>
      <c r="L78" s="3"/>
      <c r="M78" s="3"/>
      <c r="N78" s="3"/>
      <c r="O78" s="3"/>
      <c r="P78" s="3"/>
      <c r="Q78" s="3"/>
      <c r="R78" s="3"/>
      <c r="S78" s="3"/>
      <c r="T78" s="3"/>
      <c r="U78" s="3"/>
      <c r="V78" s="3"/>
      <c r="W78" s="3"/>
      <c r="X78" s="3"/>
      <c r="Y78" s="3"/>
      <c r="Z78" s="3"/>
      <c r="AA78" s="3"/>
      <c r="AB78" s="3"/>
      <c r="AC78" s="1" t="s">
        <v>34</v>
      </c>
      <c r="AD78" s="1" t="s">
        <v>37</v>
      </c>
      <c r="AE78" s="3"/>
      <c r="AF78" s="3"/>
      <c r="AG78" s="3"/>
      <c r="AH78" s="3"/>
      <c r="AI78" s="3"/>
      <c r="AJ78" s="3"/>
    </row>
    <row r="79">
      <c r="A79" s="4">
        <v>43953.79653504629</v>
      </c>
      <c r="B79" s="2" t="s">
        <v>490</v>
      </c>
      <c r="C79" s="1" t="s">
        <v>33</v>
      </c>
      <c r="D79" s="1" t="s">
        <v>37</v>
      </c>
      <c r="E79" s="1" t="s">
        <v>34</v>
      </c>
      <c r="F79" s="1" t="s">
        <v>34</v>
      </c>
      <c r="G79" s="2" t="s">
        <v>37</v>
      </c>
      <c r="H79" s="1" t="s">
        <v>40</v>
      </c>
      <c r="I79" s="1" t="s">
        <v>102</v>
      </c>
      <c r="J79" s="1" t="s">
        <v>34</v>
      </c>
      <c r="K79" s="1" t="s">
        <v>56</v>
      </c>
      <c r="L79" s="1" t="s">
        <v>491</v>
      </c>
      <c r="M79" s="1" t="s">
        <v>37</v>
      </c>
      <c r="N79" s="1">
        <v>32.0</v>
      </c>
      <c r="O79" s="1" t="s">
        <v>492</v>
      </c>
      <c r="P79" s="1" t="s">
        <v>493</v>
      </c>
      <c r="Q79" s="1" t="s">
        <v>494</v>
      </c>
      <c r="R79" s="3"/>
      <c r="S79" s="3"/>
      <c r="T79" s="1" t="s">
        <v>495</v>
      </c>
      <c r="U79" s="1">
        <v>2018.0</v>
      </c>
      <c r="V79" s="1" t="s">
        <v>190</v>
      </c>
      <c r="W79" s="1" t="s">
        <v>496</v>
      </c>
      <c r="X79" s="1" t="s">
        <v>497</v>
      </c>
      <c r="Y79" s="1" t="s">
        <v>498</v>
      </c>
      <c r="Z79" s="1" t="s">
        <v>499</v>
      </c>
      <c r="AA79" s="3"/>
      <c r="AB79" s="3"/>
      <c r="AC79" s="1" t="s">
        <v>37</v>
      </c>
      <c r="AD79" s="1" t="s">
        <v>37</v>
      </c>
      <c r="AE79" s="3"/>
      <c r="AF79" s="3"/>
      <c r="AG79" s="3"/>
      <c r="AH79" s="3"/>
      <c r="AI79" s="3"/>
      <c r="AJ79" s="3"/>
    </row>
    <row r="80">
      <c r="A80" s="4">
        <v>43954.6798774537</v>
      </c>
      <c r="B80" s="2" t="s">
        <v>500</v>
      </c>
      <c r="C80" s="1" t="s">
        <v>31</v>
      </c>
      <c r="D80" s="3"/>
      <c r="E80" s="3"/>
      <c r="F80" s="3"/>
      <c r="G80" s="5"/>
      <c r="H80" s="3"/>
      <c r="I80" s="3"/>
      <c r="J80" s="3"/>
      <c r="K80" s="3"/>
      <c r="L80" s="3"/>
      <c r="M80" s="3"/>
      <c r="N80" s="3"/>
      <c r="O80" s="3"/>
      <c r="P80" s="3"/>
      <c r="Q80" s="3"/>
      <c r="R80" s="3"/>
      <c r="S80" s="3"/>
      <c r="T80" s="3"/>
      <c r="U80" s="3"/>
      <c r="V80" s="3"/>
      <c r="W80" s="3"/>
      <c r="X80" s="3"/>
      <c r="Y80" s="3"/>
      <c r="Z80" s="3"/>
      <c r="AA80" s="3"/>
      <c r="AB80" s="3"/>
      <c r="AC80" s="3"/>
      <c r="AD80" s="1" t="s">
        <v>34</v>
      </c>
      <c r="AE80" s="3"/>
      <c r="AF80" s="3"/>
      <c r="AG80" s="3"/>
      <c r="AH80" s="3"/>
      <c r="AI80" s="3"/>
      <c r="AJ80" s="3"/>
    </row>
    <row r="81">
      <c r="A81" s="4">
        <v>43954.68248614583</v>
      </c>
      <c r="B81" s="2" t="s">
        <v>501</v>
      </c>
      <c r="C81" s="1" t="s">
        <v>304</v>
      </c>
      <c r="D81" s="3"/>
      <c r="E81" s="3"/>
      <c r="F81" s="3"/>
      <c r="G81" s="5"/>
      <c r="H81" s="3"/>
      <c r="I81" s="3"/>
      <c r="J81" s="3"/>
      <c r="K81" s="3"/>
      <c r="L81" s="3"/>
      <c r="M81" s="3"/>
      <c r="N81" s="3"/>
      <c r="O81" s="3"/>
      <c r="P81" s="3"/>
      <c r="Q81" s="3"/>
      <c r="R81" s="3"/>
      <c r="S81" s="3"/>
      <c r="T81" s="3"/>
      <c r="U81" s="3"/>
      <c r="V81" s="3"/>
      <c r="W81" s="3"/>
      <c r="X81" s="3"/>
      <c r="Y81" s="3"/>
      <c r="Z81" s="3"/>
      <c r="AA81" s="3"/>
      <c r="AB81" s="3"/>
      <c r="AC81" s="1" t="s">
        <v>34</v>
      </c>
      <c r="AD81" s="1" t="s">
        <v>37</v>
      </c>
      <c r="AE81" s="3"/>
      <c r="AF81" s="3"/>
      <c r="AG81" s="3"/>
      <c r="AH81" s="3"/>
      <c r="AI81" s="3"/>
      <c r="AJ81" s="3"/>
    </row>
    <row r="82">
      <c r="A82" s="4">
        <v>43954.69737695601</v>
      </c>
      <c r="B82" s="2" t="s">
        <v>502</v>
      </c>
      <c r="C82" s="1" t="s">
        <v>36</v>
      </c>
      <c r="D82" s="1" t="s">
        <v>37</v>
      </c>
      <c r="E82" s="1" t="s">
        <v>37</v>
      </c>
      <c r="F82" s="1" t="s">
        <v>37</v>
      </c>
      <c r="G82" s="2" t="s">
        <v>37</v>
      </c>
      <c r="H82" s="1" t="s">
        <v>40</v>
      </c>
      <c r="I82" s="1" t="s">
        <v>503</v>
      </c>
      <c r="J82" s="1" t="s">
        <v>37</v>
      </c>
      <c r="K82" s="1" t="s">
        <v>504</v>
      </c>
      <c r="L82" s="1" t="s">
        <v>505</v>
      </c>
      <c r="M82" s="1" t="s">
        <v>34</v>
      </c>
      <c r="N82" s="3"/>
      <c r="O82" s="1" t="s">
        <v>506</v>
      </c>
      <c r="P82" s="1" t="s">
        <v>507</v>
      </c>
      <c r="Q82" s="1" t="s">
        <v>34</v>
      </c>
      <c r="R82" s="3"/>
      <c r="S82" s="3"/>
      <c r="T82" s="1" t="s">
        <v>508</v>
      </c>
      <c r="U82" s="1">
        <v>2018.0</v>
      </c>
      <c r="V82" s="1" t="s">
        <v>190</v>
      </c>
      <c r="W82" s="1" t="s">
        <v>509</v>
      </c>
      <c r="X82" s="1" t="s">
        <v>510</v>
      </c>
      <c r="Y82" s="1" t="s">
        <v>511</v>
      </c>
      <c r="Z82" s="1" t="s">
        <v>512</v>
      </c>
      <c r="AA82" s="1" t="s">
        <v>513</v>
      </c>
      <c r="AB82" s="1" t="s">
        <v>513</v>
      </c>
      <c r="AC82" s="1" t="s">
        <v>37</v>
      </c>
      <c r="AD82" s="1" t="s">
        <v>37</v>
      </c>
      <c r="AE82" s="3"/>
      <c r="AF82" s="3"/>
      <c r="AG82" s="3"/>
      <c r="AH82" s="3"/>
      <c r="AI82" s="3"/>
      <c r="AJ82" s="3"/>
    </row>
    <row r="83">
      <c r="A83" s="4">
        <v>43954.71256694444</v>
      </c>
      <c r="B83" s="2" t="s">
        <v>514</v>
      </c>
      <c r="C83" s="1" t="s">
        <v>36</v>
      </c>
      <c r="D83" s="3"/>
      <c r="E83" s="3"/>
      <c r="F83" s="3"/>
      <c r="G83" s="5"/>
      <c r="H83" s="3"/>
      <c r="I83" s="3"/>
      <c r="J83" s="3"/>
      <c r="K83" s="3"/>
      <c r="L83" s="3"/>
      <c r="M83" s="3"/>
      <c r="N83" s="3"/>
      <c r="O83" s="3"/>
      <c r="P83" s="3"/>
      <c r="Q83" s="3"/>
      <c r="R83" s="3"/>
      <c r="S83" s="3"/>
      <c r="T83" s="3"/>
      <c r="U83" s="3"/>
      <c r="V83" s="3"/>
      <c r="W83" s="3"/>
      <c r="X83" s="3"/>
      <c r="Y83" s="3"/>
      <c r="Z83" s="3"/>
      <c r="AA83" s="3"/>
      <c r="AB83" s="3"/>
      <c r="AC83" s="1" t="s">
        <v>34</v>
      </c>
      <c r="AD83" s="1" t="s">
        <v>37</v>
      </c>
      <c r="AE83" s="3"/>
      <c r="AF83" s="3"/>
      <c r="AG83" s="3"/>
      <c r="AH83" s="3"/>
      <c r="AI83" s="3"/>
      <c r="AJ83" s="3"/>
    </row>
    <row r="84">
      <c r="A84" s="4">
        <v>43954.71762121528</v>
      </c>
      <c r="B84" s="2" t="s">
        <v>515</v>
      </c>
      <c r="C84" s="1" t="s">
        <v>31</v>
      </c>
      <c r="D84" s="3"/>
      <c r="E84" s="3"/>
      <c r="F84" s="3"/>
      <c r="G84" s="5"/>
      <c r="H84" s="3"/>
      <c r="I84" s="3"/>
      <c r="J84" s="3"/>
      <c r="K84" s="3"/>
      <c r="L84" s="3"/>
      <c r="M84" s="3"/>
      <c r="N84" s="3"/>
      <c r="O84" s="3"/>
      <c r="P84" s="3"/>
      <c r="Q84" s="3"/>
      <c r="R84" s="3"/>
      <c r="S84" s="3"/>
      <c r="T84" s="3"/>
      <c r="U84" s="3"/>
      <c r="V84" s="3"/>
      <c r="W84" s="3"/>
      <c r="X84" s="3"/>
      <c r="Y84" s="3"/>
      <c r="Z84" s="3"/>
      <c r="AA84" s="3"/>
      <c r="AB84" s="3"/>
      <c r="AC84" s="3"/>
      <c r="AD84" s="1" t="s">
        <v>34</v>
      </c>
      <c r="AE84" s="3"/>
      <c r="AF84" s="3"/>
      <c r="AG84" s="3"/>
      <c r="AH84" s="3"/>
      <c r="AI84" s="3"/>
      <c r="AJ84" s="3"/>
    </row>
    <row r="85">
      <c r="A85" s="4">
        <v>43954.72893827547</v>
      </c>
      <c r="B85" s="2" t="s">
        <v>516</v>
      </c>
      <c r="C85" s="1" t="s">
        <v>39</v>
      </c>
      <c r="D85" s="1" t="s">
        <v>37</v>
      </c>
      <c r="E85" s="1" t="s">
        <v>37</v>
      </c>
      <c r="F85" s="1" t="s">
        <v>37</v>
      </c>
      <c r="G85" s="2" t="s">
        <v>37</v>
      </c>
      <c r="H85" s="1" t="s">
        <v>40</v>
      </c>
      <c r="I85" s="1" t="s">
        <v>41</v>
      </c>
      <c r="J85" s="1" t="s">
        <v>34</v>
      </c>
      <c r="K85" s="1" t="s">
        <v>42</v>
      </c>
      <c r="L85" s="1" t="s">
        <v>92</v>
      </c>
      <c r="M85" s="1" t="s">
        <v>34</v>
      </c>
      <c r="N85" s="3"/>
      <c r="O85" s="1" t="s">
        <v>517</v>
      </c>
      <c r="P85" s="1" t="s">
        <v>518</v>
      </c>
      <c r="Q85" s="1" t="s">
        <v>34</v>
      </c>
      <c r="R85" s="1" t="s">
        <v>519</v>
      </c>
      <c r="S85" s="1" t="s">
        <v>520</v>
      </c>
      <c r="T85" s="1" t="s">
        <v>521</v>
      </c>
      <c r="U85" s="1">
        <v>2016.0</v>
      </c>
      <c r="V85" s="1" t="s">
        <v>190</v>
      </c>
      <c r="W85" s="1" t="s">
        <v>522</v>
      </c>
      <c r="X85" s="1" t="s">
        <v>523</v>
      </c>
      <c r="Y85" s="1" t="s">
        <v>414</v>
      </c>
      <c r="Z85" s="1" t="s">
        <v>524</v>
      </c>
      <c r="AA85" s="1" t="s">
        <v>525</v>
      </c>
      <c r="AB85" s="1" t="s">
        <v>526</v>
      </c>
      <c r="AC85" s="1" t="s">
        <v>37</v>
      </c>
      <c r="AD85" s="1" t="s">
        <v>37</v>
      </c>
      <c r="AE85" s="3"/>
      <c r="AF85" s="3"/>
      <c r="AG85" s="3"/>
      <c r="AH85" s="3"/>
      <c r="AI85" s="3"/>
      <c r="AJ85" s="3"/>
    </row>
    <row r="86">
      <c r="A86" s="4">
        <v>43954.739630219905</v>
      </c>
      <c r="B86" s="2" t="s">
        <v>527</v>
      </c>
      <c r="C86" s="1" t="s">
        <v>33</v>
      </c>
      <c r="D86" s="1" t="s">
        <v>34</v>
      </c>
      <c r="E86" s="1" t="s">
        <v>34</v>
      </c>
      <c r="F86" s="1" t="s">
        <v>34</v>
      </c>
      <c r="G86" s="2" t="s">
        <v>34</v>
      </c>
      <c r="H86" s="3"/>
      <c r="I86" s="3"/>
      <c r="J86" s="3"/>
      <c r="K86" s="3"/>
      <c r="L86" s="3"/>
      <c r="M86" s="3"/>
      <c r="N86" s="3"/>
      <c r="O86" s="3"/>
      <c r="P86" s="3"/>
      <c r="Q86" s="3"/>
      <c r="R86" s="3"/>
      <c r="S86" s="3"/>
      <c r="T86" s="3"/>
      <c r="U86" s="3"/>
      <c r="V86" s="3"/>
      <c r="W86" s="3"/>
      <c r="X86" s="3"/>
      <c r="Y86" s="3"/>
      <c r="Z86" s="3"/>
      <c r="AA86" s="3"/>
      <c r="AB86" s="3"/>
      <c r="AC86" s="1" t="s">
        <v>37</v>
      </c>
      <c r="AD86" s="1" t="s">
        <v>37</v>
      </c>
      <c r="AE86" s="3"/>
      <c r="AF86" s="3"/>
      <c r="AG86" s="3"/>
      <c r="AH86" s="3"/>
      <c r="AI86" s="3"/>
      <c r="AJ86" s="3"/>
    </row>
    <row r="87">
      <c r="A87" s="4">
        <v>43954.74425891203</v>
      </c>
      <c r="B87" s="2" t="s">
        <v>528</v>
      </c>
      <c r="C87" s="1" t="s">
        <v>124</v>
      </c>
      <c r="D87" s="3"/>
      <c r="E87" s="3"/>
      <c r="F87" s="3"/>
      <c r="G87" s="5"/>
      <c r="H87" s="3"/>
      <c r="I87" s="3"/>
      <c r="J87" s="3"/>
      <c r="K87" s="3"/>
      <c r="L87" s="3"/>
      <c r="M87" s="3"/>
      <c r="N87" s="3"/>
      <c r="O87" s="3"/>
      <c r="P87" s="3"/>
      <c r="Q87" s="3"/>
      <c r="R87" s="3"/>
      <c r="S87" s="3"/>
      <c r="T87" s="3"/>
      <c r="U87" s="3"/>
      <c r="V87" s="3"/>
      <c r="W87" s="3"/>
      <c r="X87" s="3"/>
      <c r="Y87" s="3"/>
      <c r="Z87" s="3"/>
      <c r="AA87" s="3"/>
      <c r="AB87" s="3"/>
      <c r="AC87" s="3"/>
      <c r="AD87" s="1" t="s">
        <v>34</v>
      </c>
      <c r="AE87" s="3"/>
      <c r="AF87" s="3"/>
      <c r="AG87" s="3"/>
      <c r="AH87" s="3"/>
      <c r="AI87" s="3"/>
      <c r="AJ87" s="3"/>
    </row>
    <row r="88">
      <c r="A88" s="4">
        <v>43954.75830469908</v>
      </c>
      <c r="B88" s="2" t="s">
        <v>529</v>
      </c>
      <c r="C88" s="1" t="s">
        <v>33</v>
      </c>
      <c r="D88" s="3"/>
      <c r="E88" s="3"/>
      <c r="F88" s="3"/>
      <c r="G88" s="5"/>
      <c r="H88" s="3"/>
      <c r="I88" s="3"/>
      <c r="J88" s="3"/>
      <c r="K88" s="3"/>
      <c r="L88" s="3"/>
      <c r="M88" s="3"/>
      <c r="N88" s="3"/>
      <c r="O88" s="3"/>
      <c r="P88" s="3"/>
      <c r="Q88" s="3"/>
      <c r="R88" s="3"/>
      <c r="S88" s="3"/>
      <c r="T88" s="3"/>
      <c r="U88" s="3"/>
      <c r="V88" s="3"/>
      <c r="W88" s="3"/>
      <c r="X88" s="3"/>
      <c r="Y88" s="3"/>
      <c r="Z88" s="3"/>
      <c r="AA88" s="3"/>
      <c r="AB88" s="3"/>
      <c r="AC88" s="1" t="s">
        <v>34</v>
      </c>
      <c r="AD88" s="1" t="s">
        <v>37</v>
      </c>
      <c r="AE88" s="3"/>
      <c r="AF88" s="3"/>
      <c r="AG88" s="3"/>
      <c r="AH88" s="3"/>
      <c r="AI88" s="3"/>
      <c r="AJ88" s="3"/>
    </row>
    <row r="89">
      <c r="A89" s="4">
        <v>43957.74747333334</v>
      </c>
      <c r="B89" s="2" t="s">
        <v>530</v>
      </c>
      <c r="C89" s="1" t="s">
        <v>33</v>
      </c>
      <c r="D89" s="1" t="s">
        <v>37</v>
      </c>
      <c r="E89" s="1" t="s">
        <v>34</v>
      </c>
      <c r="F89" s="1" t="s">
        <v>34</v>
      </c>
      <c r="G89" s="2" t="s">
        <v>37</v>
      </c>
      <c r="H89" s="1" t="s">
        <v>40</v>
      </c>
      <c r="I89" s="1" t="s">
        <v>41</v>
      </c>
      <c r="J89" s="1" t="s">
        <v>34</v>
      </c>
      <c r="K89" s="1" t="s">
        <v>42</v>
      </c>
      <c r="L89" s="1" t="s">
        <v>36</v>
      </c>
      <c r="M89" s="1" t="s">
        <v>37</v>
      </c>
      <c r="N89" s="1">
        <v>93.0</v>
      </c>
      <c r="O89" s="1" t="s">
        <v>531</v>
      </c>
      <c r="P89" s="1" t="s">
        <v>532</v>
      </c>
      <c r="Q89" s="1" t="s">
        <v>533</v>
      </c>
      <c r="R89" s="3"/>
      <c r="S89" s="3"/>
      <c r="T89" s="1" t="s">
        <v>534</v>
      </c>
      <c r="U89" s="1">
        <v>2020.0</v>
      </c>
      <c r="V89" s="1" t="s">
        <v>190</v>
      </c>
      <c r="W89" s="1" t="s">
        <v>535</v>
      </c>
      <c r="X89" s="1" t="s">
        <v>536</v>
      </c>
      <c r="Y89" s="1" t="s">
        <v>234</v>
      </c>
      <c r="Z89" s="1" t="s">
        <v>537</v>
      </c>
      <c r="AA89" s="3"/>
      <c r="AB89" s="3"/>
      <c r="AC89" s="1" t="s">
        <v>37</v>
      </c>
      <c r="AD89" s="1" t="s">
        <v>37</v>
      </c>
      <c r="AE89" s="3"/>
      <c r="AF89" s="3"/>
      <c r="AG89" s="3"/>
      <c r="AH89" s="3"/>
      <c r="AI89" s="3"/>
      <c r="AJ89" s="3"/>
    </row>
    <row r="90">
      <c r="A90" s="4">
        <v>43958.443340972226</v>
      </c>
      <c r="B90" s="2" t="s">
        <v>538</v>
      </c>
      <c r="C90" s="1" t="s">
        <v>33</v>
      </c>
      <c r="D90" s="3"/>
      <c r="E90" s="3"/>
      <c r="F90" s="3"/>
      <c r="G90" s="5"/>
      <c r="H90" s="3"/>
      <c r="I90" s="3"/>
      <c r="J90" s="3"/>
      <c r="K90" s="3"/>
      <c r="L90" s="3"/>
      <c r="M90" s="3"/>
      <c r="N90" s="3"/>
      <c r="O90" s="3"/>
      <c r="P90" s="3"/>
      <c r="Q90" s="3"/>
      <c r="R90" s="3"/>
      <c r="S90" s="3"/>
      <c r="T90" s="3"/>
      <c r="U90" s="3"/>
      <c r="V90" s="3"/>
      <c r="W90" s="3"/>
      <c r="X90" s="3"/>
      <c r="Y90" s="3"/>
      <c r="Z90" s="3"/>
      <c r="AA90" s="3"/>
      <c r="AB90" s="3"/>
      <c r="AC90" s="1" t="s">
        <v>34</v>
      </c>
      <c r="AD90" s="1" t="s">
        <v>37</v>
      </c>
      <c r="AE90" s="3"/>
      <c r="AF90" s="3"/>
      <c r="AG90" s="3"/>
      <c r="AH90" s="3"/>
      <c r="AI90" s="3"/>
      <c r="AJ90" s="3"/>
    </row>
    <row r="91">
      <c r="A91" s="4">
        <v>43958.447179016206</v>
      </c>
      <c r="B91" s="2" t="s">
        <v>539</v>
      </c>
      <c r="C91" s="1" t="s">
        <v>540</v>
      </c>
      <c r="D91" s="3"/>
      <c r="E91" s="3"/>
      <c r="F91" s="3"/>
      <c r="G91" s="5"/>
      <c r="H91" s="3"/>
      <c r="I91" s="3"/>
      <c r="J91" s="3"/>
      <c r="K91" s="3"/>
      <c r="L91" s="3"/>
      <c r="M91" s="3"/>
      <c r="N91" s="3"/>
      <c r="O91" s="3"/>
      <c r="P91" s="3"/>
      <c r="Q91" s="3"/>
      <c r="R91" s="3"/>
      <c r="S91" s="3"/>
      <c r="T91" s="3"/>
      <c r="U91" s="3"/>
      <c r="V91" s="3"/>
      <c r="W91" s="3"/>
      <c r="X91" s="3"/>
      <c r="Y91" s="3"/>
      <c r="Z91" s="3"/>
      <c r="AA91" s="3"/>
      <c r="AB91" s="3"/>
      <c r="AC91" s="1" t="s">
        <v>34</v>
      </c>
      <c r="AD91" s="1" t="s">
        <v>37</v>
      </c>
      <c r="AE91" s="3"/>
      <c r="AF91" s="3"/>
      <c r="AG91" s="3"/>
      <c r="AH91" s="3"/>
      <c r="AI91" s="3"/>
      <c r="AJ91" s="3"/>
    </row>
    <row r="92">
      <c r="A92" s="4">
        <v>43958.612371979165</v>
      </c>
      <c r="B92" s="2" t="s">
        <v>541</v>
      </c>
      <c r="C92" s="1" t="s">
        <v>33</v>
      </c>
      <c r="D92" s="1" t="s">
        <v>37</v>
      </c>
      <c r="E92" s="1" t="s">
        <v>34</v>
      </c>
      <c r="F92" s="1" t="s">
        <v>37</v>
      </c>
      <c r="G92" s="2" t="s">
        <v>37</v>
      </c>
      <c r="H92" s="1" t="s">
        <v>40</v>
      </c>
      <c r="I92" s="1" t="s">
        <v>69</v>
      </c>
      <c r="J92" s="1" t="s">
        <v>37</v>
      </c>
      <c r="K92" s="1" t="s">
        <v>542</v>
      </c>
      <c r="L92" s="1" t="s">
        <v>543</v>
      </c>
      <c r="M92" s="1" t="s">
        <v>37</v>
      </c>
      <c r="N92" s="1">
        <v>68.0</v>
      </c>
      <c r="O92" s="3"/>
      <c r="P92" s="1" t="s">
        <v>544</v>
      </c>
      <c r="Q92" s="1" t="s">
        <v>545</v>
      </c>
      <c r="R92" s="1" t="s">
        <v>546</v>
      </c>
      <c r="S92" s="1" t="s">
        <v>34</v>
      </c>
      <c r="T92" s="1" t="s">
        <v>547</v>
      </c>
      <c r="U92" s="1">
        <v>2017.0</v>
      </c>
      <c r="V92" s="1" t="s">
        <v>322</v>
      </c>
      <c r="W92" s="1" t="s">
        <v>548</v>
      </c>
      <c r="X92" s="1" t="s">
        <v>549</v>
      </c>
      <c r="Y92" s="1" t="s">
        <v>550</v>
      </c>
      <c r="Z92" s="1" t="s">
        <v>551</v>
      </c>
      <c r="AA92" s="1" t="s">
        <v>552</v>
      </c>
      <c r="AB92" s="1" t="s">
        <v>553</v>
      </c>
      <c r="AC92" s="1" t="s">
        <v>37</v>
      </c>
      <c r="AD92" s="1" t="s">
        <v>37</v>
      </c>
      <c r="AE92" s="3"/>
      <c r="AF92" s="3"/>
      <c r="AG92" s="3"/>
      <c r="AH92" s="3"/>
      <c r="AI92" s="3"/>
      <c r="AJ92" s="3"/>
    </row>
    <row r="93">
      <c r="A93" s="4">
        <v>43958.65638313658</v>
      </c>
      <c r="B93" s="2" t="s">
        <v>554</v>
      </c>
      <c r="C93" s="1" t="s">
        <v>33</v>
      </c>
      <c r="D93" s="1" t="s">
        <v>37</v>
      </c>
      <c r="E93" s="1" t="s">
        <v>34</v>
      </c>
      <c r="F93" s="1" t="s">
        <v>34</v>
      </c>
      <c r="G93" s="2" t="s">
        <v>37</v>
      </c>
      <c r="H93" s="1" t="s">
        <v>40</v>
      </c>
      <c r="I93" s="1" t="s">
        <v>41</v>
      </c>
      <c r="J93" s="1" t="s">
        <v>34</v>
      </c>
      <c r="K93" s="1" t="s">
        <v>476</v>
      </c>
      <c r="L93" s="1" t="s">
        <v>36</v>
      </c>
      <c r="M93" s="1" t="s">
        <v>37</v>
      </c>
      <c r="N93" s="1">
        <v>58.0</v>
      </c>
      <c r="O93" s="1" t="s">
        <v>555</v>
      </c>
      <c r="P93" s="1" t="s">
        <v>556</v>
      </c>
      <c r="Q93" s="1" t="s">
        <v>557</v>
      </c>
      <c r="R93" s="3"/>
      <c r="S93" s="3"/>
      <c r="T93" s="3"/>
      <c r="U93" s="1">
        <v>2016.0</v>
      </c>
      <c r="V93" s="1" t="s">
        <v>190</v>
      </c>
      <c r="W93" s="1" t="s">
        <v>558</v>
      </c>
      <c r="X93" s="1" t="s">
        <v>559</v>
      </c>
      <c r="Y93" s="1" t="s">
        <v>560</v>
      </c>
      <c r="Z93" s="1" t="s">
        <v>561</v>
      </c>
      <c r="AA93" s="3"/>
      <c r="AB93" s="3"/>
      <c r="AC93" s="1" t="s">
        <v>37</v>
      </c>
      <c r="AD93" s="1" t="s">
        <v>37</v>
      </c>
      <c r="AE93" s="3"/>
      <c r="AF93" s="3"/>
      <c r="AG93" s="3"/>
      <c r="AH93" s="3"/>
      <c r="AI93" s="3"/>
      <c r="AJ93" s="3"/>
    </row>
    <row r="94">
      <c r="A94" s="4">
        <v>43958.65803390046</v>
      </c>
      <c r="B94" s="2" t="s">
        <v>562</v>
      </c>
      <c r="C94" s="1" t="s">
        <v>39</v>
      </c>
      <c r="D94" s="3"/>
      <c r="E94" s="3"/>
      <c r="F94" s="3"/>
      <c r="G94" s="5"/>
      <c r="H94" s="3"/>
      <c r="I94" s="3"/>
      <c r="J94" s="3"/>
      <c r="K94" s="3"/>
      <c r="L94" s="3"/>
      <c r="M94" s="3"/>
      <c r="N94" s="3"/>
      <c r="O94" s="3"/>
      <c r="P94" s="3"/>
      <c r="Q94" s="3"/>
      <c r="R94" s="3"/>
      <c r="S94" s="3"/>
      <c r="T94" s="3"/>
      <c r="U94" s="3"/>
      <c r="V94" s="3"/>
      <c r="W94" s="3"/>
      <c r="X94" s="3"/>
      <c r="Y94" s="3"/>
      <c r="Z94" s="3"/>
      <c r="AA94" s="3"/>
      <c r="AB94" s="3"/>
      <c r="AC94" s="1" t="s">
        <v>34</v>
      </c>
      <c r="AD94" s="1" t="s">
        <v>37</v>
      </c>
      <c r="AE94" s="3"/>
      <c r="AF94" s="3"/>
      <c r="AG94" s="3"/>
      <c r="AH94" s="3"/>
      <c r="AI94" s="3"/>
      <c r="AJ94" s="3"/>
    </row>
    <row r="95">
      <c r="A95" s="4">
        <v>43958.66378623842</v>
      </c>
      <c r="B95" s="2" t="s">
        <v>563</v>
      </c>
      <c r="C95" s="1" t="s">
        <v>39</v>
      </c>
      <c r="D95" s="1" t="s">
        <v>34</v>
      </c>
      <c r="E95" s="1" t="s">
        <v>34</v>
      </c>
      <c r="F95" s="1" t="s">
        <v>34</v>
      </c>
      <c r="G95" s="2" t="s">
        <v>34</v>
      </c>
      <c r="H95" s="3"/>
      <c r="I95" s="3"/>
      <c r="J95" s="3"/>
      <c r="K95" s="3"/>
      <c r="L95" s="3"/>
      <c r="M95" s="3"/>
      <c r="N95" s="3"/>
      <c r="O95" s="3"/>
      <c r="P95" s="3"/>
      <c r="Q95" s="3"/>
      <c r="R95" s="3"/>
      <c r="S95" s="3"/>
      <c r="T95" s="3"/>
      <c r="U95" s="3"/>
      <c r="V95" s="3"/>
      <c r="W95" s="3"/>
      <c r="X95" s="3"/>
      <c r="Y95" s="3"/>
      <c r="Z95" s="3"/>
      <c r="AA95" s="3"/>
      <c r="AB95" s="3"/>
      <c r="AC95" s="1" t="s">
        <v>37</v>
      </c>
      <c r="AD95" s="1" t="s">
        <v>37</v>
      </c>
      <c r="AE95" s="3"/>
      <c r="AF95" s="3"/>
      <c r="AG95" s="3"/>
      <c r="AH95" s="3"/>
      <c r="AI95" s="3"/>
      <c r="AJ95" s="3"/>
    </row>
    <row r="96">
      <c r="A96" s="4">
        <v>43958.666959571754</v>
      </c>
      <c r="B96" s="2" t="s">
        <v>564</v>
      </c>
      <c r="C96" s="1" t="s">
        <v>304</v>
      </c>
      <c r="D96" s="3"/>
      <c r="E96" s="3"/>
      <c r="F96" s="3"/>
      <c r="G96" s="5"/>
      <c r="H96" s="3"/>
      <c r="I96" s="3"/>
      <c r="J96" s="3"/>
      <c r="K96" s="3"/>
      <c r="L96" s="3"/>
      <c r="M96" s="3"/>
      <c r="N96" s="3"/>
      <c r="O96" s="3"/>
      <c r="P96" s="3"/>
      <c r="Q96" s="3"/>
      <c r="R96" s="3"/>
      <c r="S96" s="3"/>
      <c r="T96" s="3"/>
      <c r="U96" s="3"/>
      <c r="V96" s="3"/>
      <c r="W96" s="3"/>
      <c r="X96" s="3"/>
      <c r="Y96" s="3"/>
      <c r="Z96" s="3"/>
      <c r="AA96" s="3"/>
      <c r="AB96" s="3"/>
      <c r="AC96" s="1" t="s">
        <v>34</v>
      </c>
      <c r="AD96" s="1" t="s">
        <v>37</v>
      </c>
      <c r="AE96" s="3"/>
      <c r="AF96" s="3"/>
      <c r="AG96" s="3"/>
      <c r="AH96" s="3"/>
      <c r="AI96" s="3"/>
      <c r="AJ96" s="3"/>
    </row>
    <row r="97">
      <c r="A97" s="4">
        <v>43958.67925454861</v>
      </c>
      <c r="B97" s="2" t="s">
        <v>565</v>
      </c>
      <c r="C97" s="1" t="s">
        <v>39</v>
      </c>
      <c r="D97" s="1" t="s">
        <v>37</v>
      </c>
      <c r="E97" s="1" t="s">
        <v>34</v>
      </c>
      <c r="F97" s="1" t="s">
        <v>34</v>
      </c>
      <c r="G97" s="2" t="s">
        <v>37</v>
      </c>
      <c r="H97" s="1" t="s">
        <v>81</v>
      </c>
      <c r="I97" s="1" t="s">
        <v>41</v>
      </c>
      <c r="J97" s="1" t="s">
        <v>34</v>
      </c>
      <c r="K97" s="1" t="s">
        <v>56</v>
      </c>
      <c r="L97" s="1" t="s">
        <v>36</v>
      </c>
      <c r="M97" s="1" t="s">
        <v>37</v>
      </c>
      <c r="N97" s="1">
        <v>23.0</v>
      </c>
      <c r="O97" s="1" t="s">
        <v>566</v>
      </c>
      <c r="P97" s="1" t="s">
        <v>567</v>
      </c>
      <c r="Q97" s="1" t="s">
        <v>568</v>
      </c>
      <c r="R97" s="1" t="s">
        <v>569</v>
      </c>
      <c r="S97" s="1" t="s">
        <v>570</v>
      </c>
      <c r="T97" s="1" t="s">
        <v>571</v>
      </c>
      <c r="U97" s="1">
        <v>2018.0</v>
      </c>
      <c r="V97" s="1" t="s">
        <v>190</v>
      </c>
      <c r="W97" s="1" t="s">
        <v>572</v>
      </c>
      <c r="X97" s="1" t="s">
        <v>573</v>
      </c>
      <c r="Y97" s="1" t="s">
        <v>574</v>
      </c>
      <c r="Z97" s="1" t="s">
        <v>575</v>
      </c>
      <c r="AA97" s="3"/>
      <c r="AB97" s="3"/>
      <c r="AC97" s="1" t="s">
        <v>37</v>
      </c>
      <c r="AD97" s="1" t="s">
        <v>37</v>
      </c>
      <c r="AE97" s="3"/>
      <c r="AF97" s="3"/>
      <c r="AG97" s="3"/>
      <c r="AH97" s="3"/>
      <c r="AI97" s="3"/>
      <c r="AJ97" s="3"/>
    </row>
    <row r="98">
      <c r="A98" s="4">
        <v>43958.747311099534</v>
      </c>
      <c r="B98" s="2" t="s">
        <v>576</v>
      </c>
      <c r="C98" s="1" t="s">
        <v>33</v>
      </c>
      <c r="D98" s="1" t="s">
        <v>37</v>
      </c>
      <c r="E98" s="1" t="s">
        <v>34</v>
      </c>
      <c r="F98" s="1" t="s">
        <v>34</v>
      </c>
      <c r="G98" s="2" t="s">
        <v>37</v>
      </c>
      <c r="H98" s="1" t="s">
        <v>40</v>
      </c>
      <c r="I98" s="1" t="s">
        <v>41</v>
      </c>
      <c r="J98" s="1" t="s">
        <v>34</v>
      </c>
      <c r="K98" s="1" t="s">
        <v>56</v>
      </c>
      <c r="L98" s="1" t="s">
        <v>418</v>
      </c>
      <c r="M98" s="1" t="s">
        <v>37</v>
      </c>
      <c r="N98" s="1">
        <v>60.0</v>
      </c>
      <c r="O98" s="1" t="s">
        <v>577</v>
      </c>
      <c r="P98" s="1" t="s">
        <v>578</v>
      </c>
      <c r="Q98" s="1" t="s">
        <v>579</v>
      </c>
      <c r="R98" s="1" t="s">
        <v>580</v>
      </c>
      <c r="S98" s="3"/>
      <c r="T98" s="1" t="s">
        <v>581</v>
      </c>
      <c r="U98" s="1">
        <v>2019.0</v>
      </c>
      <c r="V98" s="1" t="s">
        <v>190</v>
      </c>
      <c r="W98" s="1" t="s">
        <v>582</v>
      </c>
      <c r="X98" s="1" t="s">
        <v>583</v>
      </c>
      <c r="Y98" s="1" t="s">
        <v>584</v>
      </c>
      <c r="Z98" s="1" t="s">
        <v>585</v>
      </c>
      <c r="AA98" s="3"/>
      <c r="AB98" s="3"/>
      <c r="AC98" s="1" t="s">
        <v>37</v>
      </c>
      <c r="AD98" s="1" t="s">
        <v>37</v>
      </c>
      <c r="AE98" s="3"/>
      <c r="AF98" s="3"/>
      <c r="AG98" s="3"/>
      <c r="AH98" s="3"/>
      <c r="AI98" s="3"/>
      <c r="AJ98" s="3"/>
    </row>
    <row r="99">
      <c r="A99" s="4">
        <v>43958.757299386576</v>
      </c>
      <c r="B99" s="2" t="s">
        <v>586</v>
      </c>
      <c r="C99" s="1" t="s">
        <v>39</v>
      </c>
      <c r="D99" s="1" t="s">
        <v>37</v>
      </c>
      <c r="E99" s="1" t="s">
        <v>34</v>
      </c>
      <c r="F99" s="1" t="s">
        <v>34</v>
      </c>
      <c r="G99" s="2" t="s">
        <v>37</v>
      </c>
      <c r="H99" s="1" t="s">
        <v>40</v>
      </c>
      <c r="I99" s="1" t="s">
        <v>41</v>
      </c>
      <c r="J99" s="1" t="s">
        <v>34</v>
      </c>
      <c r="K99" s="1" t="s">
        <v>42</v>
      </c>
      <c r="L99" s="1" t="s">
        <v>36</v>
      </c>
      <c r="M99" s="1" t="s">
        <v>37</v>
      </c>
      <c r="N99" s="1">
        <v>70.0</v>
      </c>
      <c r="O99" s="1" t="s">
        <v>587</v>
      </c>
      <c r="P99" s="1" t="s">
        <v>588</v>
      </c>
      <c r="Q99" s="1" t="s">
        <v>589</v>
      </c>
      <c r="R99" s="3"/>
      <c r="S99" s="1" t="s">
        <v>590</v>
      </c>
      <c r="T99" s="1" t="s">
        <v>591</v>
      </c>
      <c r="U99" s="1">
        <v>2019.0</v>
      </c>
      <c r="V99" s="1" t="s">
        <v>190</v>
      </c>
      <c r="W99" s="1" t="s">
        <v>592</v>
      </c>
      <c r="X99" s="3"/>
      <c r="Y99" s="1" t="s">
        <v>593</v>
      </c>
      <c r="Z99" s="1" t="s">
        <v>594</v>
      </c>
      <c r="AA99" s="3"/>
      <c r="AB99" s="3"/>
      <c r="AC99" s="1" t="s">
        <v>37</v>
      </c>
      <c r="AD99" s="1" t="s">
        <v>37</v>
      </c>
      <c r="AE99" s="3"/>
      <c r="AF99" s="3"/>
      <c r="AG99" s="3"/>
      <c r="AH99" s="3"/>
      <c r="AI99" s="3"/>
      <c r="AJ99" s="3"/>
    </row>
    <row r="100">
      <c r="A100" s="4">
        <v>43958.76002695602</v>
      </c>
      <c r="B100" s="2" t="s">
        <v>595</v>
      </c>
      <c r="C100" s="1" t="s">
        <v>39</v>
      </c>
      <c r="D100" s="1" t="s">
        <v>34</v>
      </c>
      <c r="E100" s="1" t="s">
        <v>34</v>
      </c>
      <c r="F100" s="1" t="s">
        <v>34</v>
      </c>
      <c r="G100" s="2" t="s">
        <v>34</v>
      </c>
      <c r="H100" s="3"/>
      <c r="I100" s="3"/>
      <c r="J100" s="3"/>
      <c r="K100" s="3"/>
      <c r="L100" s="3"/>
      <c r="M100" s="3"/>
      <c r="N100" s="3"/>
      <c r="O100" s="3"/>
      <c r="P100" s="3"/>
      <c r="Q100" s="3"/>
      <c r="R100" s="3"/>
      <c r="S100" s="3"/>
      <c r="T100" s="3"/>
      <c r="U100" s="3"/>
      <c r="V100" s="3"/>
      <c r="W100" s="3"/>
      <c r="X100" s="3"/>
      <c r="Y100" s="3"/>
      <c r="Z100" s="3"/>
      <c r="AA100" s="3"/>
      <c r="AB100" s="3"/>
      <c r="AC100" s="1" t="s">
        <v>37</v>
      </c>
      <c r="AD100" s="1" t="s">
        <v>37</v>
      </c>
      <c r="AE100" s="3"/>
      <c r="AF100" s="3"/>
      <c r="AG100" s="3"/>
      <c r="AH100" s="3"/>
      <c r="AI100" s="3"/>
      <c r="AJ100" s="3"/>
    </row>
    <row r="101">
      <c r="A101" s="4">
        <v>43958.76634394676</v>
      </c>
      <c r="B101" s="2" t="s">
        <v>596</v>
      </c>
      <c r="C101" s="1" t="s">
        <v>31</v>
      </c>
      <c r="D101" s="3"/>
      <c r="E101" s="3"/>
      <c r="F101" s="3"/>
      <c r="G101" s="5"/>
      <c r="H101" s="3"/>
      <c r="I101" s="3"/>
      <c r="J101" s="3"/>
      <c r="K101" s="3"/>
      <c r="L101" s="3"/>
      <c r="M101" s="3"/>
      <c r="N101" s="3"/>
      <c r="O101" s="3"/>
      <c r="P101" s="3"/>
      <c r="Q101" s="3"/>
      <c r="R101" s="3"/>
      <c r="S101" s="3"/>
      <c r="T101" s="3"/>
      <c r="U101" s="3"/>
      <c r="V101" s="3"/>
      <c r="W101" s="3"/>
      <c r="X101" s="3"/>
      <c r="Y101" s="3"/>
      <c r="Z101" s="3"/>
      <c r="AA101" s="3"/>
      <c r="AB101" s="3"/>
      <c r="AC101" s="3"/>
      <c r="AD101" s="1" t="s">
        <v>34</v>
      </c>
      <c r="AE101" s="3"/>
      <c r="AF101" s="3"/>
      <c r="AG101" s="3"/>
      <c r="AH101" s="3"/>
      <c r="AI101" s="3"/>
      <c r="AJ101" s="3"/>
    </row>
    <row r="102">
      <c r="A102" s="4">
        <v>43958.77021452546</v>
      </c>
      <c r="B102" s="2" t="s">
        <v>597</v>
      </c>
      <c r="C102" s="1" t="s">
        <v>36</v>
      </c>
      <c r="D102" s="3"/>
      <c r="E102" s="3"/>
      <c r="F102" s="3"/>
      <c r="G102" s="5"/>
      <c r="H102" s="3"/>
      <c r="I102" s="3"/>
      <c r="J102" s="3"/>
      <c r="K102" s="3"/>
      <c r="L102" s="3"/>
      <c r="M102" s="3"/>
      <c r="N102" s="3"/>
      <c r="O102" s="3"/>
      <c r="P102" s="3"/>
      <c r="Q102" s="3"/>
      <c r="R102" s="3"/>
      <c r="S102" s="3"/>
      <c r="T102" s="3"/>
      <c r="U102" s="3"/>
      <c r="V102" s="3"/>
      <c r="W102" s="3"/>
      <c r="X102" s="3"/>
      <c r="Y102" s="3"/>
      <c r="Z102" s="3"/>
      <c r="AA102" s="3"/>
      <c r="AB102" s="3"/>
      <c r="AC102" s="3"/>
      <c r="AD102" s="1" t="s">
        <v>34</v>
      </c>
      <c r="AE102" s="3"/>
      <c r="AF102" s="3"/>
      <c r="AG102" s="3"/>
      <c r="AH102" s="3"/>
      <c r="AI102" s="3"/>
      <c r="AJ102" s="3"/>
    </row>
    <row r="103">
      <c r="A103" s="4">
        <v>43959.38806273148</v>
      </c>
      <c r="B103" s="2" t="s">
        <v>598</v>
      </c>
      <c r="C103" s="1" t="s">
        <v>39</v>
      </c>
      <c r="D103" s="3"/>
      <c r="E103" s="3"/>
      <c r="F103" s="3"/>
      <c r="G103" s="5"/>
      <c r="H103" s="3"/>
      <c r="I103" s="3"/>
      <c r="J103" s="3"/>
      <c r="K103" s="3"/>
      <c r="L103" s="3"/>
      <c r="M103" s="3"/>
      <c r="N103" s="3"/>
      <c r="O103" s="3"/>
      <c r="P103" s="3"/>
      <c r="Q103" s="3"/>
      <c r="R103" s="3"/>
      <c r="S103" s="3"/>
      <c r="T103" s="3"/>
      <c r="U103" s="3"/>
      <c r="V103" s="3"/>
      <c r="W103" s="3"/>
      <c r="X103" s="3"/>
      <c r="Y103" s="3"/>
      <c r="Z103" s="3"/>
      <c r="AA103" s="3"/>
      <c r="AB103" s="3"/>
      <c r="AC103" s="1" t="s">
        <v>34</v>
      </c>
      <c r="AD103" s="1" t="s">
        <v>37</v>
      </c>
      <c r="AE103" s="3"/>
      <c r="AF103" s="3"/>
      <c r="AG103" s="3"/>
      <c r="AH103" s="3"/>
      <c r="AI103" s="3"/>
      <c r="AJ103" s="3"/>
    </row>
    <row r="104">
      <c r="A104" s="4">
        <v>43959.40778355324</v>
      </c>
      <c r="B104" s="2" t="s">
        <v>599</v>
      </c>
      <c r="C104" s="1" t="s">
        <v>124</v>
      </c>
      <c r="D104" s="3"/>
      <c r="E104" s="3"/>
      <c r="F104" s="3"/>
      <c r="G104" s="5"/>
      <c r="H104" s="3"/>
      <c r="I104" s="3"/>
      <c r="J104" s="3"/>
      <c r="K104" s="3"/>
      <c r="L104" s="3"/>
      <c r="M104" s="3"/>
      <c r="N104" s="3"/>
      <c r="O104" s="3"/>
      <c r="P104" s="3"/>
      <c r="Q104" s="3"/>
      <c r="R104" s="3"/>
      <c r="S104" s="3"/>
      <c r="T104" s="3"/>
      <c r="U104" s="3"/>
      <c r="V104" s="3"/>
      <c r="W104" s="3"/>
      <c r="X104" s="3"/>
      <c r="Y104" s="3"/>
      <c r="Z104" s="3"/>
      <c r="AA104" s="3"/>
      <c r="AB104" s="3"/>
      <c r="AC104" s="3"/>
      <c r="AD104" s="1" t="s">
        <v>34</v>
      </c>
      <c r="AE104" s="3"/>
      <c r="AF104" s="3"/>
      <c r="AG104" s="3"/>
      <c r="AH104" s="3"/>
      <c r="AI104" s="3"/>
      <c r="AJ104" s="3"/>
    </row>
    <row r="105">
      <c r="A105" s="4">
        <v>43959.4159605787</v>
      </c>
      <c r="B105" s="2" t="s">
        <v>600</v>
      </c>
      <c r="C105" s="1" t="s">
        <v>31</v>
      </c>
      <c r="D105" s="3"/>
      <c r="E105" s="3"/>
      <c r="F105" s="3"/>
      <c r="G105" s="5"/>
      <c r="H105" s="3"/>
      <c r="I105" s="3"/>
      <c r="J105" s="3"/>
      <c r="K105" s="3"/>
      <c r="L105" s="3"/>
      <c r="M105" s="3"/>
      <c r="N105" s="3"/>
      <c r="O105" s="3"/>
      <c r="P105" s="3"/>
      <c r="Q105" s="3"/>
      <c r="R105" s="3"/>
      <c r="S105" s="3"/>
      <c r="T105" s="3"/>
      <c r="U105" s="3"/>
      <c r="V105" s="3"/>
      <c r="W105" s="3"/>
      <c r="X105" s="3"/>
      <c r="Y105" s="3"/>
      <c r="Z105" s="3"/>
      <c r="AA105" s="3"/>
      <c r="AB105" s="3"/>
      <c r="AC105" s="3"/>
      <c r="AD105" s="1" t="s">
        <v>34</v>
      </c>
      <c r="AE105" s="3"/>
      <c r="AF105" s="3"/>
      <c r="AG105" s="3"/>
      <c r="AH105" s="3"/>
      <c r="AI105" s="3"/>
      <c r="AJ105" s="3"/>
    </row>
    <row r="106">
      <c r="A106" s="4">
        <v>43959.422834895835</v>
      </c>
      <c r="B106" s="2" t="s">
        <v>601</v>
      </c>
      <c r="C106" s="1" t="s">
        <v>39</v>
      </c>
      <c r="D106" s="1" t="s">
        <v>37</v>
      </c>
      <c r="E106" s="1" t="s">
        <v>34</v>
      </c>
      <c r="F106" s="1" t="s">
        <v>34</v>
      </c>
      <c r="G106" s="2" t="s">
        <v>37</v>
      </c>
      <c r="H106" s="1" t="s">
        <v>81</v>
      </c>
      <c r="I106" s="1" t="s">
        <v>36</v>
      </c>
      <c r="J106" s="1" t="s">
        <v>34</v>
      </c>
      <c r="K106" s="1" t="s">
        <v>42</v>
      </c>
      <c r="L106" s="1" t="s">
        <v>36</v>
      </c>
      <c r="M106" s="1" t="s">
        <v>37</v>
      </c>
      <c r="N106" s="1">
        <v>35.0</v>
      </c>
      <c r="O106" s="1" t="s">
        <v>602</v>
      </c>
      <c r="P106" s="1" t="s">
        <v>603</v>
      </c>
      <c r="Q106" s="1" t="s">
        <v>604</v>
      </c>
      <c r="R106" s="1" t="s">
        <v>605</v>
      </c>
      <c r="S106" s="3"/>
      <c r="T106" s="1" t="s">
        <v>606</v>
      </c>
      <c r="U106" s="1">
        <v>2018.0</v>
      </c>
      <c r="V106" s="1" t="s">
        <v>190</v>
      </c>
      <c r="W106" s="1" t="s">
        <v>607</v>
      </c>
      <c r="X106" s="1" t="s">
        <v>608</v>
      </c>
      <c r="Y106" s="1" t="s">
        <v>609</v>
      </c>
      <c r="Z106" s="1" t="s">
        <v>610</v>
      </c>
      <c r="AA106" s="3"/>
      <c r="AB106" s="3"/>
      <c r="AC106" s="1" t="s">
        <v>37</v>
      </c>
      <c r="AD106" s="1" t="s">
        <v>37</v>
      </c>
      <c r="AE106" s="3"/>
      <c r="AF106" s="3"/>
      <c r="AG106" s="3"/>
      <c r="AH106" s="3"/>
      <c r="AI106" s="3"/>
      <c r="AJ106" s="3"/>
    </row>
    <row r="107">
      <c r="A107" s="4">
        <v>43959.425845335645</v>
      </c>
      <c r="B107" s="2" t="s">
        <v>611</v>
      </c>
      <c r="C107" s="1" t="s">
        <v>39</v>
      </c>
      <c r="D107" s="3"/>
      <c r="E107" s="3"/>
      <c r="F107" s="3"/>
      <c r="G107" s="5"/>
      <c r="H107" s="3"/>
      <c r="I107" s="3"/>
      <c r="J107" s="3"/>
      <c r="K107" s="3"/>
      <c r="L107" s="3"/>
      <c r="M107" s="3"/>
      <c r="N107" s="3"/>
      <c r="O107" s="3"/>
      <c r="P107" s="3"/>
      <c r="Q107" s="3"/>
      <c r="R107" s="3"/>
      <c r="S107" s="3"/>
      <c r="T107" s="3"/>
      <c r="U107" s="3"/>
      <c r="V107" s="3"/>
      <c r="W107" s="3"/>
      <c r="X107" s="3"/>
      <c r="Y107" s="3"/>
      <c r="Z107" s="3"/>
      <c r="AA107" s="3"/>
      <c r="AB107" s="3"/>
      <c r="AC107" s="1" t="s">
        <v>34</v>
      </c>
      <c r="AD107" s="1" t="s">
        <v>37</v>
      </c>
      <c r="AE107" s="3"/>
      <c r="AF107" s="3"/>
      <c r="AG107" s="3"/>
      <c r="AH107" s="3"/>
      <c r="AI107" s="3"/>
      <c r="AJ107" s="3"/>
    </row>
    <row r="108">
      <c r="A108" s="4">
        <v>43959.549271909724</v>
      </c>
      <c r="B108" s="2" t="s">
        <v>612</v>
      </c>
      <c r="C108" s="1" t="s">
        <v>39</v>
      </c>
      <c r="D108" s="1" t="s">
        <v>37</v>
      </c>
      <c r="E108" s="1" t="s">
        <v>34</v>
      </c>
      <c r="F108" s="1" t="s">
        <v>34</v>
      </c>
      <c r="G108" s="2" t="s">
        <v>37</v>
      </c>
      <c r="H108" s="1" t="s">
        <v>40</v>
      </c>
      <c r="I108" s="1" t="s">
        <v>41</v>
      </c>
      <c r="J108" s="1" t="s">
        <v>34</v>
      </c>
      <c r="K108" s="1" t="s">
        <v>42</v>
      </c>
      <c r="L108" s="1" t="s">
        <v>36</v>
      </c>
      <c r="M108" s="1" t="s">
        <v>37</v>
      </c>
      <c r="N108" s="1">
        <v>8.0</v>
      </c>
      <c r="O108" s="1" t="s">
        <v>613</v>
      </c>
      <c r="P108" s="1" t="s">
        <v>614</v>
      </c>
      <c r="Q108" s="1" t="s">
        <v>615</v>
      </c>
      <c r="R108" s="3"/>
      <c r="S108" s="3"/>
      <c r="T108" s="3"/>
      <c r="U108" s="1">
        <v>2019.0</v>
      </c>
      <c r="V108" s="1" t="s">
        <v>616</v>
      </c>
      <c r="W108" s="1" t="s">
        <v>617</v>
      </c>
      <c r="X108" s="1" t="s">
        <v>618</v>
      </c>
      <c r="Y108" s="1" t="s">
        <v>619</v>
      </c>
      <c r="Z108" s="1" t="s">
        <v>250</v>
      </c>
      <c r="AA108" s="3"/>
      <c r="AB108" s="3"/>
      <c r="AC108" s="1" t="s">
        <v>37</v>
      </c>
      <c r="AD108" s="1" t="s">
        <v>37</v>
      </c>
      <c r="AE108" s="3"/>
      <c r="AF108" s="3"/>
      <c r="AG108" s="3"/>
      <c r="AH108" s="3"/>
      <c r="AI108" s="3"/>
      <c r="AJ108" s="3"/>
    </row>
    <row r="109">
      <c r="A109" s="4">
        <v>43959.62784782407</v>
      </c>
      <c r="B109" s="2" t="s">
        <v>620</v>
      </c>
      <c r="C109" s="1" t="s">
        <v>39</v>
      </c>
      <c r="D109" s="1" t="s">
        <v>37</v>
      </c>
      <c r="E109" s="1" t="s">
        <v>34</v>
      </c>
      <c r="F109" s="1" t="s">
        <v>34</v>
      </c>
      <c r="G109" s="2" t="s">
        <v>37</v>
      </c>
      <c r="H109" s="1" t="s">
        <v>40</v>
      </c>
      <c r="I109" s="1" t="s">
        <v>41</v>
      </c>
      <c r="J109" s="1" t="s">
        <v>34</v>
      </c>
      <c r="K109" s="1" t="s">
        <v>42</v>
      </c>
      <c r="L109" s="1" t="s">
        <v>36</v>
      </c>
      <c r="M109" s="1" t="s">
        <v>37</v>
      </c>
      <c r="N109" s="1">
        <v>8.0</v>
      </c>
      <c r="O109" s="1" t="s">
        <v>621</v>
      </c>
      <c r="P109" s="1" t="s">
        <v>622</v>
      </c>
      <c r="Q109" s="1" t="s">
        <v>623</v>
      </c>
      <c r="R109" s="3"/>
      <c r="S109" s="1" t="s">
        <v>624</v>
      </c>
      <c r="T109" s="3"/>
      <c r="U109" s="1">
        <v>2019.0</v>
      </c>
      <c r="V109" s="1" t="s">
        <v>616</v>
      </c>
      <c r="W109" s="1" t="s">
        <v>625</v>
      </c>
      <c r="X109" s="1" t="s">
        <v>626</v>
      </c>
      <c r="Y109" s="3"/>
      <c r="Z109" s="1" t="s">
        <v>627</v>
      </c>
      <c r="AA109" s="3"/>
      <c r="AB109" s="3"/>
      <c r="AC109" s="1" t="s">
        <v>37</v>
      </c>
      <c r="AD109" s="1" t="s">
        <v>37</v>
      </c>
      <c r="AE109" s="3"/>
      <c r="AF109" s="3"/>
      <c r="AG109" s="3"/>
      <c r="AH109" s="3"/>
      <c r="AI109" s="3"/>
      <c r="AJ109" s="3"/>
    </row>
    <row r="110">
      <c r="A110" s="4">
        <v>43959.66347576389</v>
      </c>
      <c r="B110" s="2" t="s">
        <v>628</v>
      </c>
      <c r="C110" s="1" t="s">
        <v>39</v>
      </c>
      <c r="D110" s="1" t="s">
        <v>37</v>
      </c>
      <c r="E110" s="1" t="s">
        <v>34</v>
      </c>
      <c r="F110" s="1" t="s">
        <v>34</v>
      </c>
      <c r="G110" s="2" t="s">
        <v>37</v>
      </c>
      <c r="H110" s="1" t="s">
        <v>40</v>
      </c>
      <c r="I110" s="1" t="s">
        <v>41</v>
      </c>
      <c r="J110" s="1" t="s">
        <v>34</v>
      </c>
      <c r="K110" s="1" t="s">
        <v>56</v>
      </c>
      <c r="L110" s="1" t="s">
        <v>92</v>
      </c>
      <c r="M110" s="1" t="s">
        <v>37</v>
      </c>
      <c r="N110" s="1">
        <v>15.0</v>
      </c>
      <c r="O110" s="1" t="s">
        <v>629</v>
      </c>
      <c r="P110" s="1" t="s">
        <v>630</v>
      </c>
      <c r="Q110" s="1" t="s">
        <v>34</v>
      </c>
      <c r="R110" s="3"/>
      <c r="S110" s="3"/>
      <c r="T110" s="3"/>
      <c r="U110" s="1">
        <v>2018.0</v>
      </c>
      <c r="V110" s="1" t="s">
        <v>616</v>
      </c>
      <c r="W110" s="1" t="s">
        <v>631</v>
      </c>
      <c r="X110" s="1" t="s">
        <v>632</v>
      </c>
      <c r="Y110" s="3"/>
      <c r="Z110" s="1" t="s">
        <v>633</v>
      </c>
      <c r="AA110" s="3"/>
      <c r="AB110" s="3"/>
      <c r="AC110" s="1" t="s">
        <v>37</v>
      </c>
      <c r="AD110" s="1" t="s">
        <v>37</v>
      </c>
      <c r="AE110" s="3"/>
      <c r="AF110" s="3"/>
      <c r="AG110" s="3"/>
      <c r="AH110" s="3"/>
      <c r="AI110" s="3"/>
      <c r="AJ110" s="3"/>
    </row>
    <row r="111">
      <c r="A111" s="4">
        <v>43959.681674050924</v>
      </c>
      <c r="B111" s="2" t="s">
        <v>634</v>
      </c>
      <c r="C111" s="1" t="s">
        <v>33</v>
      </c>
      <c r="D111" s="1" t="s">
        <v>37</v>
      </c>
      <c r="E111" s="1" t="s">
        <v>34</v>
      </c>
      <c r="F111" s="1" t="s">
        <v>34</v>
      </c>
      <c r="G111" s="2" t="s">
        <v>37</v>
      </c>
      <c r="H111" s="1" t="s">
        <v>40</v>
      </c>
      <c r="I111" s="1" t="s">
        <v>41</v>
      </c>
      <c r="J111" s="1" t="s">
        <v>34</v>
      </c>
      <c r="K111" s="1" t="s">
        <v>56</v>
      </c>
      <c r="L111" s="1" t="s">
        <v>92</v>
      </c>
      <c r="M111" s="1" t="s">
        <v>37</v>
      </c>
      <c r="N111" s="1">
        <v>20.0</v>
      </c>
      <c r="O111" s="1" t="s">
        <v>635</v>
      </c>
      <c r="P111" s="1" t="s">
        <v>636</v>
      </c>
      <c r="Q111" s="1" t="s">
        <v>34</v>
      </c>
      <c r="R111" s="3"/>
      <c r="S111" s="3"/>
      <c r="T111" s="1" t="s">
        <v>637</v>
      </c>
      <c r="U111" s="1">
        <v>2018.0</v>
      </c>
      <c r="V111" s="1" t="s">
        <v>616</v>
      </c>
      <c r="W111" s="1" t="s">
        <v>638</v>
      </c>
      <c r="X111" s="1" t="s">
        <v>639</v>
      </c>
      <c r="Y111" s="3"/>
      <c r="Z111" s="1" t="s">
        <v>640</v>
      </c>
      <c r="AA111" s="3"/>
      <c r="AB111" s="3"/>
      <c r="AC111" s="1" t="s">
        <v>37</v>
      </c>
      <c r="AD111" s="1" t="s">
        <v>37</v>
      </c>
      <c r="AE111" s="3"/>
      <c r="AF111" s="3"/>
      <c r="AG111" s="3"/>
      <c r="AH111" s="3"/>
      <c r="AI111" s="3"/>
      <c r="AJ111" s="3"/>
    </row>
    <row r="112">
      <c r="A112" s="4">
        <v>43959.69112167824</v>
      </c>
      <c r="B112" s="2" t="s">
        <v>641</v>
      </c>
      <c r="C112" s="1" t="s">
        <v>39</v>
      </c>
      <c r="D112" s="1" t="s">
        <v>37</v>
      </c>
      <c r="E112" s="1" t="s">
        <v>37</v>
      </c>
      <c r="F112" s="1" t="s">
        <v>37</v>
      </c>
      <c r="G112" s="2" t="s">
        <v>37</v>
      </c>
      <c r="H112" s="1" t="s">
        <v>40</v>
      </c>
      <c r="I112" s="1" t="s">
        <v>41</v>
      </c>
      <c r="J112" s="1" t="s">
        <v>34</v>
      </c>
      <c r="K112" s="1" t="s">
        <v>138</v>
      </c>
      <c r="L112" s="1" t="s">
        <v>92</v>
      </c>
      <c r="M112" s="1" t="s">
        <v>37</v>
      </c>
      <c r="N112" s="1">
        <v>18.0</v>
      </c>
      <c r="O112" s="1" t="s">
        <v>642</v>
      </c>
      <c r="P112" s="1" t="s">
        <v>643</v>
      </c>
      <c r="Q112" s="3"/>
      <c r="R112" s="1" t="s">
        <v>644</v>
      </c>
      <c r="S112" s="3"/>
      <c r="T112" s="1" t="s">
        <v>645</v>
      </c>
      <c r="U112" s="1">
        <v>2020.0</v>
      </c>
      <c r="V112" s="1" t="s">
        <v>616</v>
      </c>
      <c r="W112" s="1" t="s">
        <v>646</v>
      </c>
      <c r="X112" s="1" t="s">
        <v>647</v>
      </c>
      <c r="Y112" s="3"/>
      <c r="Z112" s="1" t="s">
        <v>648</v>
      </c>
      <c r="AA112" s="1" t="s">
        <v>649</v>
      </c>
      <c r="AB112" s="1" t="s">
        <v>650</v>
      </c>
      <c r="AC112" s="1" t="s">
        <v>37</v>
      </c>
      <c r="AD112" s="1" t="s">
        <v>37</v>
      </c>
      <c r="AE112" s="3"/>
      <c r="AF112" s="3"/>
      <c r="AG112" s="3"/>
      <c r="AH112" s="3"/>
      <c r="AI112" s="3"/>
      <c r="AJ112" s="3"/>
    </row>
    <row r="113">
      <c r="A113" s="4">
        <v>43959.69433143518</v>
      </c>
      <c r="B113" s="2" t="s">
        <v>651</v>
      </c>
      <c r="C113" s="1" t="s">
        <v>39</v>
      </c>
      <c r="D113" s="3"/>
      <c r="E113" s="3"/>
      <c r="F113" s="3"/>
      <c r="G113" s="5"/>
      <c r="H113" s="3"/>
      <c r="I113" s="3"/>
      <c r="J113" s="3"/>
      <c r="K113" s="3"/>
      <c r="L113" s="3"/>
      <c r="M113" s="3"/>
      <c r="N113" s="3"/>
      <c r="O113" s="3"/>
      <c r="P113" s="3"/>
      <c r="Q113" s="3"/>
      <c r="R113" s="3"/>
      <c r="S113" s="3"/>
      <c r="T113" s="3"/>
      <c r="U113" s="3"/>
      <c r="V113" s="3"/>
      <c r="W113" s="3"/>
      <c r="X113" s="3"/>
      <c r="Y113" s="3"/>
      <c r="Z113" s="3"/>
      <c r="AA113" s="3"/>
      <c r="AB113" s="3"/>
      <c r="AC113" s="1" t="s">
        <v>34</v>
      </c>
      <c r="AD113" s="1" t="s">
        <v>37</v>
      </c>
      <c r="AE113" s="3"/>
      <c r="AF113" s="3"/>
      <c r="AG113" s="3"/>
      <c r="AH113" s="3"/>
      <c r="AI113" s="3"/>
      <c r="AJ113" s="3"/>
    </row>
    <row r="114">
      <c r="A114" s="4">
        <v>43959.724784826394</v>
      </c>
      <c r="B114" s="2" t="s">
        <v>652</v>
      </c>
      <c r="C114" s="1" t="s">
        <v>39</v>
      </c>
      <c r="D114" s="1" t="s">
        <v>37</v>
      </c>
      <c r="E114" s="1" t="s">
        <v>37</v>
      </c>
      <c r="F114" s="1" t="s">
        <v>34</v>
      </c>
      <c r="G114" s="2" t="s">
        <v>37</v>
      </c>
      <c r="H114" s="1" t="s">
        <v>155</v>
      </c>
      <c r="I114" s="1" t="s">
        <v>653</v>
      </c>
      <c r="J114" s="1" t="s">
        <v>34</v>
      </c>
      <c r="K114" s="1" t="s">
        <v>360</v>
      </c>
      <c r="L114" s="1" t="s">
        <v>36</v>
      </c>
      <c r="M114" s="1" t="s">
        <v>37</v>
      </c>
      <c r="N114" s="1">
        <v>26.0</v>
      </c>
      <c r="O114" s="1" t="s">
        <v>654</v>
      </c>
      <c r="P114" s="1" t="s">
        <v>655</v>
      </c>
      <c r="Q114" s="1" t="s">
        <v>656</v>
      </c>
      <c r="R114" s="1" t="s">
        <v>657</v>
      </c>
      <c r="S114" s="1" t="s">
        <v>658</v>
      </c>
      <c r="T114" s="1" t="s">
        <v>659</v>
      </c>
      <c r="U114" s="1">
        <v>2018.0</v>
      </c>
      <c r="V114" s="1" t="s">
        <v>616</v>
      </c>
      <c r="W114" s="1" t="s">
        <v>660</v>
      </c>
      <c r="X114" s="1" t="s">
        <v>661</v>
      </c>
      <c r="Y114" s="3"/>
      <c r="Z114" s="1" t="s">
        <v>662</v>
      </c>
      <c r="AA114" s="1" t="s">
        <v>663</v>
      </c>
      <c r="AB114" s="3"/>
      <c r="AC114" s="1" t="s">
        <v>37</v>
      </c>
      <c r="AD114" s="1" t="s">
        <v>37</v>
      </c>
      <c r="AE114" s="3"/>
      <c r="AF114" s="3"/>
      <c r="AG114" s="3"/>
      <c r="AH114" s="3"/>
      <c r="AI114" s="3"/>
      <c r="AJ114" s="3"/>
    </row>
    <row r="115">
      <c r="A115" s="4">
        <v>43959.74306166667</v>
      </c>
      <c r="B115" s="2" t="s">
        <v>664</v>
      </c>
      <c r="C115" s="1" t="s">
        <v>39</v>
      </c>
      <c r="D115" s="1" t="s">
        <v>37</v>
      </c>
      <c r="E115" s="1" t="s">
        <v>37</v>
      </c>
      <c r="F115" s="1" t="s">
        <v>34</v>
      </c>
      <c r="G115" s="2" t="s">
        <v>37</v>
      </c>
      <c r="H115" s="1" t="s">
        <v>665</v>
      </c>
      <c r="I115" s="1" t="s">
        <v>653</v>
      </c>
      <c r="J115" s="1" t="s">
        <v>34</v>
      </c>
      <c r="K115" s="1" t="s">
        <v>360</v>
      </c>
      <c r="L115" s="1" t="s">
        <v>36</v>
      </c>
      <c r="M115" s="1" t="s">
        <v>37</v>
      </c>
      <c r="N115" s="1">
        <v>24.0</v>
      </c>
      <c r="O115" s="1" t="s">
        <v>666</v>
      </c>
      <c r="P115" s="1" t="s">
        <v>667</v>
      </c>
      <c r="Q115" s="1" t="s">
        <v>668</v>
      </c>
      <c r="R115" s="1" t="s">
        <v>669</v>
      </c>
      <c r="S115" s="1" t="s">
        <v>670</v>
      </c>
      <c r="T115" s="1" t="s">
        <v>671</v>
      </c>
      <c r="U115" s="1">
        <v>2019.0</v>
      </c>
      <c r="V115" s="1" t="s">
        <v>616</v>
      </c>
      <c r="W115" s="1" t="s">
        <v>672</v>
      </c>
      <c r="X115" s="1" t="s">
        <v>673</v>
      </c>
      <c r="Y115" s="3"/>
      <c r="Z115" s="1" t="s">
        <v>610</v>
      </c>
      <c r="AA115" s="1" t="s">
        <v>674</v>
      </c>
      <c r="AB115" s="3"/>
      <c r="AC115" s="1" t="s">
        <v>37</v>
      </c>
      <c r="AD115" s="1" t="s">
        <v>37</v>
      </c>
      <c r="AE115" s="3"/>
      <c r="AF115" s="3"/>
      <c r="AG115" s="3"/>
      <c r="AH115" s="3"/>
      <c r="AI115" s="3"/>
      <c r="AJ115" s="3"/>
    </row>
    <row r="116">
      <c r="A116" s="4"/>
      <c r="B116" s="5"/>
      <c r="C116" s="3"/>
      <c r="D116" s="3"/>
      <c r="E116" s="3"/>
      <c r="F116" s="3"/>
      <c r="G116" s="5"/>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c r="A117" s="4">
        <v>43960.47354998843</v>
      </c>
      <c r="B117" s="2" t="s">
        <v>675</v>
      </c>
      <c r="C117" s="1" t="s">
        <v>676</v>
      </c>
      <c r="D117" s="1" t="s">
        <v>37</v>
      </c>
      <c r="E117" s="1" t="s">
        <v>34</v>
      </c>
      <c r="F117" s="1" t="s">
        <v>34</v>
      </c>
      <c r="G117" s="2" t="s">
        <v>37</v>
      </c>
      <c r="H117" s="1" t="s">
        <v>677</v>
      </c>
      <c r="I117" s="1" t="s">
        <v>36</v>
      </c>
      <c r="J117" s="1" t="s">
        <v>34</v>
      </c>
      <c r="K117" s="1" t="s">
        <v>678</v>
      </c>
      <c r="L117" s="1" t="s">
        <v>36</v>
      </c>
      <c r="M117" s="1" t="s">
        <v>37</v>
      </c>
      <c r="N117" s="1">
        <v>66.0</v>
      </c>
      <c r="O117" s="1" t="s">
        <v>679</v>
      </c>
      <c r="P117" s="1" t="s">
        <v>680</v>
      </c>
      <c r="Q117" s="1" t="s">
        <v>681</v>
      </c>
      <c r="R117" s="1" t="s">
        <v>682</v>
      </c>
      <c r="S117" s="1" t="s">
        <v>683</v>
      </c>
      <c r="T117" s="1" t="s">
        <v>684</v>
      </c>
      <c r="U117" s="1">
        <v>2018.0</v>
      </c>
      <c r="V117" s="1" t="s">
        <v>322</v>
      </c>
      <c r="W117" s="1" t="s">
        <v>685</v>
      </c>
      <c r="X117" s="1" t="s">
        <v>686</v>
      </c>
      <c r="Y117" s="1" t="s">
        <v>687</v>
      </c>
      <c r="Z117" s="1" t="s">
        <v>688</v>
      </c>
      <c r="AA117" s="3"/>
      <c r="AB117" s="3"/>
      <c r="AC117" s="1" t="s">
        <v>37</v>
      </c>
      <c r="AD117" s="1" t="s">
        <v>37</v>
      </c>
      <c r="AE117" s="3"/>
      <c r="AF117" s="3"/>
      <c r="AG117" s="3"/>
      <c r="AH117" s="3"/>
      <c r="AI117" s="3"/>
      <c r="AJ117" s="3"/>
    </row>
    <row r="118">
      <c r="A118" s="4">
        <v>43960.48249559027</v>
      </c>
      <c r="B118" s="2" t="s">
        <v>689</v>
      </c>
      <c r="C118" s="1" t="s">
        <v>39</v>
      </c>
      <c r="D118" s="1" t="s">
        <v>37</v>
      </c>
      <c r="E118" s="1" t="s">
        <v>37</v>
      </c>
      <c r="F118" s="1" t="s">
        <v>34</v>
      </c>
      <c r="G118" s="2" t="s">
        <v>37</v>
      </c>
      <c r="H118" s="1" t="s">
        <v>40</v>
      </c>
      <c r="I118" s="1" t="s">
        <v>36</v>
      </c>
      <c r="J118" s="1" t="s">
        <v>34</v>
      </c>
      <c r="K118" s="1" t="s">
        <v>42</v>
      </c>
      <c r="L118" s="1" t="s">
        <v>36</v>
      </c>
      <c r="M118" s="1" t="s">
        <v>37</v>
      </c>
      <c r="N118" s="1">
        <v>58.0</v>
      </c>
      <c r="O118" s="1" t="s">
        <v>690</v>
      </c>
      <c r="P118" s="1" t="s">
        <v>691</v>
      </c>
      <c r="Q118" s="1" t="s">
        <v>692</v>
      </c>
      <c r="R118" s="1" t="s">
        <v>693</v>
      </c>
      <c r="S118" s="1" t="s">
        <v>694</v>
      </c>
      <c r="T118" s="3"/>
      <c r="U118" s="1">
        <v>2018.0</v>
      </c>
      <c r="V118" s="1" t="s">
        <v>322</v>
      </c>
      <c r="W118" s="1" t="s">
        <v>695</v>
      </c>
      <c r="X118" s="1" t="s">
        <v>696</v>
      </c>
      <c r="Y118" s="1" t="s">
        <v>697</v>
      </c>
      <c r="Z118" s="1" t="s">
        <v>698</v>
      </c>
      <c r="AA118" s="1" t="s">
        <v>699</v>
      </c>
      <c r="AB118" s="3"/>
      <c r="AC118" s="1" t="s">
        <v>37</v>
      </c>
      <c r="AD118" s="1" t="s">
        <v>37</v>
      </c>
      <c r="AE118" s="3"/>
      <c r="AF118" s="3"/>
      <c r="AG118" s="3"/>
      <c r="AH118" s="3"/>
      <c r="AI118" s="3"/>
      <c r="AJ118" s="3"/>
    </row>
    <row r="119">
      <c r="A119" s="4">
        <v>43960.54450581019</v>
      </c>
      <c r="B119" s="2" t="s">
        <v>700</v>
      </c>
      <c r="C119" s="1" t="s">
        <v>39</v>
      </c>
      <c r="D119" s="1" t="s">
        <v>37</v>
      </c>
      <c r="E119" s="1" t="s">
        <v>34</v>
      </c>
      <c r="F119" s="1" t="s">
        <v>34</v>
      </c>
      <c r="G119" s="2" t="s">
        <v>37</v>
      </c>
      <c r="H119" s="1" t="s">
        <v>40</v>
      </c>
      <c r="I119" s="1" t="s">
        <v>41</v>
      </c>
      <c r="J119" s="1" t="s">
        <v>34</v>
      </c>
      <c r="K119" s="1" t="s">
        <v>56</v>
      </c>
      <c r="L119" s="1" t="s">
        <v>92</v>
      </c>
      <c r="M119" s="1" t="s">
        <v>37</v>
      </c>
      <c r="N119" s="1">
        <v>290.0</v>
      </c>
      <c r="O119" s="1" t="s">
        <v>701</v>
      </c>
      <c r="P119" s="1" t="s">
        <v>702</v>
      </c>
      <c r="Q119" s="1" t="s">
        <v>703</v>
      </c>
      <c r="R119" s="1" t="s">
        <v>704</v>
      </c>
      <c r="S119" s="3"/>
      <c r="T119" s="1" t="s">
        <v>705</v>
      </c>
      <c r="U119" s="1">
        <v>2019.0</v>
      </c>
      <c r="V119" s="1" t="s">
        <v>616</v>
      </c>
      <c r="W119" s="1" t="s">
        <v>706</v>
      </c>
      <c r="X119" s="1" t="s">
        <v>707</v>
      </c>
      <c r="Y119" s="3"/>
      <c r="Z119" s="1" t="s">
        <v>708</v>
      </c>
      <c r="AA119" s="3"/>
      <c r="AB119" s="3"/>
      <c r="AC119" s="1" t="s">
        <v>37</v>
      </c>
      <c r="AD119" s="1" t="s">
        <v>37</v>
      </c>
      <c r="AE119" s="3"/>
      <c r="AF119" s="3"/>
      <c r="AG119" s="3"/>
      <c r="AH119" s="3"/>
      <c r="AI119" s="3"/>
      <c r="AJ119" s="3"/>
    </row>
    <row r="120">
      <c r="A120" s="4">
        <v>43960.54884798611</v>
      </c>
      <c r="B120" s="2" t="s">
        <v>709</v>
      </c>
      <c r="C120" s="1" t="s">
        <v>39</v>
      </c>
      <c r="D120" s="1" t="s">
        <v>34</v>
      </c>
      <c r="E120" s="1" t="s">
        <v>34</v>
      </c>
      <c r="F120" s="1" t="s">
        <v>34</v>
      </c>
      <c r="G120" s="2" t="s">
        <v>34</v>
      </c>
      <c r="H120" s="3"/>
      <c r="I120" s="3"/>
      <c r="J120" s="3"/>
      <c r="K120" s="3"/>
      <c r="L120" s="3"/>
      <c r="M120" s="3"/>
      <c r="N120" s="3"/>
      <c r="O120" s="3"/>
      <c r="P120" s="3"/>
      <c r="Q120" s="3"/>
      <c r="R120" s="3"/>
      <c r="S120" s="3"/>
      <c r="T120" s="3"/>
      <c r="U120" s="3"/>
      <c r="V120" s="3"/>
      <c r="W120" s="3"/>
      <c r="X120" s="3"/>
      <c r="Y120" s="3"/>
      <c r="Z120" s="3"/>
      <c r="AA120" s="3"/>
      <c r="AB120" s="3"/>
      <c r="AC120" s="1" t="s">
        <v>37</v>
      </c>
      <c r="AD120" s="1" t="s">
        <v>37</v>
      </c>
      <c r="AE120" s="3"/>
      <c r="AF120" s="3"/>
      <c r="AG120" s="3"/>
      <c r="AH120" s="3"/>
      <c r="AI120" s="3"/>
      <c r="AJ120" s="3"/>
    </row>
    <row r="121">
      <c r="A121" s="4">
        <v>43960.55404969907</v>
      </c>
      <c r="B121" s="2" t="s">
        <v>710</v>
      </c>
      <c r="C121" s="1" t="s">
        <v>304</v>
      </c>
      <c r="D121" s="1" t="s">
        <v>34</v>
      </c>
      <c r="E121" s="1" t="s">
        <v>34</v>
      </c>
      <c r="F121" s="1" t="s">
        <v>34</v>
      </c>
      <c r="G121" s="2" t="s">
        <v>34</v>
      </c>
      <c r="H121" s="3"/>
      <c r="I121" s="3"/>
      <c r="J121" s="3"/>
      <c r="K121" s="3"/>
      <c r="L121" s="3"/>
      <c r="M121" s="3"/>
      <c r="N121" s="3"/>
      <c r="O121" s="3"/>
      <c r="P121" s="3"/>
      <c r="Q121" s="3"/>
      <c r="R121" s="3"/>
      <c r="S121" s="3"/>
      <c r="T121" s="3"/>
      <c r="U121" s="3"/>
      <c r="V121" s="3"/>
      <c r="W121" s="3"/>
      <c r="X121" s="3"/>
      <c r="Y121" s="3"/>
      <c r="Z121" s="3"/>
      <c r="AA121" s="3"/>
      <c r="AB121" s="3"/>
      <c r="AC121" s="1" t="s">
        <v>37</v>
      </c>
      <c r="AD121" s="1" t="s">
        <v>37</v>
      </c>
      <c r="AE121" s="3"/>
      <c r="AF121" s="3"/>
      <c r="AG121" s="3"/>
      <c r="AH121" s="3"/>
      <c r="AI121" s="3"/>
      <c r="AJ121" s="3"/>
    </row>
    <row r="122">
      <c r="A122" s="4">
        <v>43960.56774456019</v>
      </c>
      <c r="B122" s="2" t="s">
        <v>711</v>
      </c>
      <c r="C122" s="1" t="s">
        <v>33</v>
      </c>
      <c r="D122" s="1" t="s">
        <v>37</v>
      </c>
      <c r="E122" s="1" t="s">
        <v>34</v>
      </c>
      <c r="F122" s="1" t="s">
        <v>34</v>
      </c>
      <c r="G122" s="2" t="s">
        <v>37</v>
      </c>
      <c r="H122" s="1" t="s">
        <v>40</v>
      </c>
      <c r="I122" s="1" t="s">
        <v>41</v>
      </c>
      <c r="J122" s="1" t="s">
        <v>34</v>
      </c>
      <c r="K122" s="1" t="s">
        <v>42</v>
      </c>
      <c r="L122" s="1" t="s">
        <v>92</v>
      </c>
      <c r="M122" s="1" t="s">
        <v>37</v>
      </c>
      <c r="N122" s="1">
        <v>60.0</v>
      </c>
      <c r="O122" s="1" t="s">
        <v>712</v>
      </c>
      <c r="P122" s="1" t="s">
        <v>713</v>
      </c>
      <c r="Q122" s="1" t="s">
        <v>714</v>
      </c>
      <c r="R122" s="1" t="s">
        <v>715</v>
      </c>
      <c r="S122" s="1" t="s">
        <v>716</v>
      </c>
      <c r="T122" s="3"/>
      <c r="U122" s="1">
        <v>2019.0</v>
      </c>
      <c r="V122" s="1" t="s">
        <v>616</v>
      </c>
      <c r="W122" s="1" t="s">
        <v>717</v>
      </c>
      <c r="X122" s="1" t="s">
        <v>718</v>
      </c>
      <c r="Y122" s="3"/>
      <c r="Z122" s="1" t="s">
        <v>719</v>
      </c>
      <c r="AA122" s="3"/>
      <c r="AB122" s="3"/>
      <c r="AC122" s="1" t="s">
        <v>37</v>
      </c>
      <c r="AD122" s="1" t="s">
        <v>37</v>
      </c>
      <c r="AE122" s="3"/>
      <c r="AF122" s="3"/>
      <c r="AG122" s="3"/>
      <c r="AH122" s="3"/>
      <c r="AI122" s="3"/>
      <c r="AJ122" s="3"/>
    </row>
    <row r="123">
      <c r="A123" s="4">
        <v>43960.58658479167</v>
      </c>
      <c r="B123" s="2" t="s">
        <v>720</v>
      </c>
      <c r="C123" s="1" t="s">
        <v>39</v>
      </c>
      <c r="D123" s="1" t="s">
        <v>37</v>
      </c>
      <c r="E123" s="1" t="s">
        <v>37</v>
      </c>
      <c r="F123" s="1" t="s">
        <v>37</v>
      </c>
      <c r="G123" s="2" t="s">
        <v>37</v>
      </c>
      <c r="H123" s="1" t="s">
        <v>81</v>
      </c>
      <c r="I123" s="1" t="s">
        <v>41</v>
      </c>
      <c r="J123" s="1" t="s">
        <v>34</v>
      </c>
      <c r="K123" s="1" t="s">
        <v>138</v>
      </c>
      <c r="L123" s="1" t="s">
        <v>92</v>
      </c>
      <c r="M123" s="1" t="s">
        <v>37</v>
      </c>
      <c r="N123" s="1">
        <v>50.0</v>
      </c>
      <c r="O123" s="1" t="s">
        <v>721</v>
      </c>
      <c r="P123" s="1" t="s">
        <v>722</v>
      </c>
      <c r="Q123" s="1" t="s">
        <v>723</v>
      </c>
      <c r="R123" s="1" t="s">
        <v>724</v>
      </c>
      <c r="S123" s="1" t="s">
        <v>725</v>
      </c>
      <c r="T123" s="1" t="s">
        <v>726</v>
      </c>
      <c r="U123" s="1">
        <v>2019.0</v>
      </c>
      <c r="V123" s="1" t="s">
        <v>616</v>
      </c>
      <c r="W123" s="1" t="s">
        <v>727</v>
      </c>
      <c r="X123" s="1" t="s">
        <v>728</v>
      </c>
      <c r="Y123" s="3"/>
      <c r="Z123" s="1" t="s">
        <v>729</v>
      </c>
      <c r="AA123" s="1" t="s">
        <v>730</v>
      </c>
      <c r="AB123" s="1" t="s">
        <v>731</v>
      </c>
      <c r="AC123" s="1" t="s">
        <v>37</v>
      </c>
      <c r="AD123" s="1" t="s">
        <v>37</v>
      </c>
      <c r="AE123" s="3"/>
      <c r="AF123" s="3"/>
      <c r="AG123" s="3"/>
      <c r="AH123" s="3"/>
      <c r="AI123" s="3"/>
      <c r="AJ123" s="3"/>
    </row>
    <row r="124">
      <c r="A124" s="4">
        <v>43960.65008394676</v>
      </c>
      <c r="B124" s="2" t="s">
        <v>732</v>
      </c>
      <c r="C124" s="1" t="s">
        <v>39</v>
      </c>
      <c r="D124" s="1" t="s">
        <v>37</v>
      </c>
      <c r="E124" s="1" t="s">
        <v>34</v>
      </c>
      <c r="F124" s="1" t="s">
        <v>34</v>
      </c>
      <c r="G124" s="2" t="s">
        <v>37</v>
      </c>
      <c r="H124" s="1" t="s">
        <v>81</v>
      </c>
      <c r="I124" s="1" t="s">
        <v>41</v>
      </c>
      <c r="J124" s="1" t="s">
        <v>34</v>
      </c>
      <c r="K124" s="1" t="s">
        <v>42</v>
      </c>
      <c r="L124" s="1" t="s">
        <v>92</v>
      </c>
      <c r="M124" s="1" t="s">
        <v>37</v>
      </c>
      <c r="N124" s="1">
        <v>20.0</v>
      </c>
      <c r="O124" s="1" t="s">
        <v>733</v>
      </c>
      <c r="P124" s="1" t="s">
        <v>734</v>
      </c>
      <c r="Q124" s="1" t="s">
        <v>735</v>
      </c>
      <c r="R124" s="3"/>
      <c r="S124" s="3"/>
      <c r="T124" s="1" t="s">
        <v>736</v>
      </c>
      <c r="U124" s="1">
        <v>2015.0</v>
      </c>
      <c r="V124" s="1" t="s">
        <v>616</v>
      </c>
      <c r="W124" s="1" t="s">
        <v>737</v>
      </c>
      <c r="X124" s="1" t="s">
        <v>738</v>
      </c>
      <c r="Y124" s="3"/>
      <c r="Z124" s="1" t="s">
        <v>739</v>
      </c>
      <c r="AA124" s="3"/>
      <c r="AB124" s="3"/>
      <c r="AC124" s="1" t="s">
        <v>37</v>
      </c>
      <c r="AD124" s="1" t="s">
        <v>37</v>
      </c>
      <c r="AE124" s="3"/>
      <c r="AF124" s="3"/>
      <c r="AG124" s="3"/>
      <c r="AH124" s="3"/>
      <c r="AI124" s="3"/>
      <c r="AJ124" s="3"/>
    </row>
    <row r="125">
      <c r="A125" s="4">
        <v>43960.672781597226</v>
      </c>
      <c r="B125" s="2" t="s">
        <v>740</v>
      </c>
      <c r="C125" s="1" t="s">
        <v>33</v>
      </c>
      <c r="D125" s="1" t="s">
        <v>37</v>
      </c>
      <c r="E125" s="1" t="s">
        <v>34</v>
      </c>
      <c r="F125" s="1" t="s">
        <v>34</v>
      </c>
      <c r="G125" s="2" t="s">
        <v>37</v>
      </c>
      <c r="H125" s="1" t="s">
        <v>40</v>
      </c>
      <c r="I125" s="1" t="s">
        <v>41</v>
      </c>
      <c r="J125" s="1" t="s">
        <v>34</v>
      </c>
      <c r="K125" s="1" t="s">
        <v>42</v>
      </c>
      <c r="L125" s="1" t="s">
        <v>92</v>
      </c>
      <c r="M125" s="1" t="s">
        <v>37</v>
      </c>
      <c r="N125" s="1">
        <v>5.0</v>
      </c>
      <c r="O125" s="1" t="s">
        <v>741</v>
      </c>
      <c r="P125" s="1" t="s">
        <v>742</v>
      </c>
      <c r="Q125" s="1" t="s">
        <v>34</v>
      </c>
      <c r="R125" s="1" t="s">
        <v>34</v>
      </c>
      <c r="S125" s="1" t="s">
        <v>34</v>
      </c>
      <c r="T125" s="3"/>
      <c r="U125" s="1">
        <v>2015.0</v>
      </c>
      <c r="V125" s="1" t="s">
        <v>616</v>
      </c>
      <c r="W125" s="1" t="s">
        <v>743</v>
      </c>
      <c r="X125" s="1" t="s">
        <v>744</v>
      </c>
      <c r="Y125" s="3"/>
      <c r="Z125" s="1" t="s">
        <v>745</v>
      </c>
      <c r="AA125" s="3"/>
      <c r="AB125" s="3"/>
      <c r="AC125" s="1" t="s">
        <v>37</v>
      </c>
      <c r="AD125" s="1" t="s">
        <v>37</v>
      </c>
      <c r="AE125" s="3"/>
      <c r="AF125" s="3"/>
      <c r="AG125" s="3"/>
      <c r="AH125" s="3"/>
      <c r="AI125" s="3"/>
      <c r="AJ125" s="3"/>
    </row>
    <row r="126">
      <c r="A126" s="4">
        <v>43960.67895340278</v>
      </c>
      <c r="B126" s="2" t="s">
        <v>746</v>
      </c>
      <c r="C126" s="1" t="s">
        <v>36</v>
      </c>
      <c r="D126" s="3"/>
      <c r="E126" s="3"/>
      <c r="F126" s="3"/>
      <c r="G126" s="5"/>
      <c r="H126" s="3"/>
      <c r="I126" s="3"/>
      <c r="J126" s="3"/>
      <c r="K126" s="3"/>
      <c r="L126" s="3"/>
      <c r="M126" s="3"/>
      <c r="N126" s="3"/>
      <c r="O126" s="3"/>
      <c r="P126" s="3"/>
      <c r="Q126" s="3"/>
      <c r="R126" s="3"/>
      <c r="S126" s="3"/>
      <c r="T126" s="3"/>
      <c r="U126" s="3"/>
      <c r="V126" s="3"/>
      <c r="W126" s="3"/>
      <c r="X126" s="3"/>
      <c r="Y126" s="3"/>
      <c r="Z126" s="3"/>
      <c r="AA126" s="3"/>
      <c r="AB126" s="3"/>
      <c r="AC126" s="1" t="s">
        <v>34</v>
      </c>
      <c r="AD126" s="1" t="s">
        <v>37</v>
      </c>
      <c r="AE126" s="3"/>
      <c r="AF126" s="3"/>
      <c r="AG126" s="3"/>
      <c r="AH126" s="3"/>
      <c r="AI126" s="3"/>
      <c r="AJ126" s="3"/>
    </row>
    <row r="127">
      <c r="A127" s="4">
        <v>43960.68977322917</v>
      </c>
      <c r="B127" s="2" t="s">
        <v>747</v>
      </c>
      <c r="C127" s="1" t="s">
        <v>33</v>
      </c>
      <c r="D127" s="3"/>
      <c r="E127" s="3"/>
      <c r="F127" s="3"/>
      <c r="G127" s="5"/>
      <c r="H127" s="3"/>
      <c r="I127" s="3"/>
      <c r="J127" s="3"/>
      <c r="K127" s="3"/>
      <c r="L127" s="3"/>
      <c r="M127" s="3"/>
      <c r="N127" s="3"/>
      <c r="O127" s="3"/>
      <c r="P127" s="3"/>
      <c r="Q127" s="3"/>
      <c r="R127" s="3"/>
      <c r="S127" s="3"/>
      <c r="T127" s="3"/>
      <c r="U127" s="3"/>
      <c r="V127" s="3"/>
      <c r="W127" s="3"/>
      <c r="X127" s="3"/>
      <c r="Y127" s="3"/>
      <c r="Z127" s="3"/>
      <c r="AA127" s="3"/>
      <c r="AB127" s="3"/>
      <c r="AC127" s="1" t="s">
        <v>34</v>
      </c>
      <c r="AD127" s="1" t="s">
        <v>37</v>
      </c>
      <c r="AE127" s="3"/>
      <c r="AF127" s="3"/>
      <c r="AG127" s="3"/>
      <c r="AH127" s="3"/>
      <c r="AI127" s="3"/>
      <c r="AJ127" s="3"/>
    </row>
    <row r="128">
      <c r="A128" s="4">
        <v>43960.695477939815</v>
      </c>
      <c r="B128" s="2" t="s">
        <v>748</v>
      </c>
      <c r="C128" s="1" t="s">
        <v>33</v>
      </c>
      <c r="D128" s="1" t="s">
        <v>37</v>
      </c>
      <c r="E128" s="1" t="s">
        <v>34</v>
      </c>
      <c r="F128" s="1" t="s">
        <v>34</v>
      </c>
      <c r="G128" s="2" t="s">
        <v>37</v>
      </c>
      <c r="H128" s="1" t="s">
        <v>155</v>
      </c>
      <c r="I128" s="1" t="s">
        <v>41</v>
      </c>
      <c r="J128" s="1" t="s">
        <v>34</v>
      </c>
      <c r="K128" s="1" t="s">
        <v>42</v>
      </c>
      <c r="L128" s="1" t="s">
        <v>36</v>
      </c>
      <c r="M128" s="1" t="s">
        <v>37</v>
      </c>
      <c r="N128" s="1">
        <v>76.0</v>
      </c>
      <c r="O128" s="1" t="s">
        <v>749</v>
      </c>
      <c r="P128" s="1" t="s">
        <v>750</v>
      </c>
      <c r="Q128" s="1" t="s">
        <v>34</v>
      </c>
      <c r="R128" s="1" t="s">
        <v>751</v>
      </c>
      <c r="S128" s="3"/>
      <c r="T128" s="3"/>
      <c r="U128" s="1">
        <v>2019.0</v>
      </c>
      <c r="V128" s="1" t="s">
        <v>616</v>
      </c>
      <c r="W128" s="1" t="s">
        <v>752</v>
      </c>
      <c r="X128" s="1" t="s">
        <v>753</v>
      </c>
      <c r="Y128" s="3"/>
      <c r="Z128" s="1" t="s">
        <v>754</v>
      </c>
      <c r="AA128" s="3"/>
      <c r="AB128" s="3"/>
      <c r="AC128" s="1" t="s">
        <v>37</v>
      </c>
      <c r="AD128" s="1" t="s">
        <v>37</v>
      </c>
      <c r="AE128" s="3"/>
      <c r="AF128" s="3"/>
      <c r="AG128" s="3"/>
      <c r="AH128" s="3"/>
      <c r="AI128" s="3"/>
      <c r="AJ128" s="3"/>
    </row>
    <row r="129">
      <c r="A129" s="4">
        <v>43960.70418002315</v>
      </c>
      <c r="B129" s="2" t="s">
        <v>755</v>
      </c>
      <c r="C129" s="1" t="s">
        <v>39</v>
      </c>
      <c r="D129" s="1" t="s">
        <v>37</v>
      </c>
      <c r="E129" s="1" t="s">
        <v>37</v>
      </c>
      <c r="F129" s="1" t="s">
        <v>37</v>
      </c>
      <c r="G129" s="2" t="s">
        <v>37</v>
      </c>
      <c r="H129" s="1" t="s">
        <v>155</v>
      </c>
      <c r="I129" s="1" t="s">
        <v>41</v>
      </c>
      <c r="J129" s="1" t="s">
        <v>34</v>
      </c>
      <c r="K129" s="1" t="s">
        <v>42</v>
      </c>
      <c r="L129" s="1" t="s">
        <v>36</v>
      </c>
      <c r="M129" s="1" t="s">
        <v>37</v>
      </c>
      <c r="N129" s="1">
        <v>31.0</v>
      </c>
      <c r="O129" s="1" t="s">
        <v>756</v>
      </c>
      <c r="P129" s="1" t="s">
        <v>757</v>
      </c>
      <c r="Q129" s="1" t="s">
        <v>758</v>
      </c>
      <c r="R129" s="1" t="s">
        <v>759</v>
      </c>
      <c r="S129" s="1" t="s">
        <v>760</v>
      </c>
      <c r="T129" s="1" t="s">
        <v>761</v>
      </c>
      <c r="U129" s="1">
        <v>2018.0</v>
      </c>
      <c r="V129" s="1" t="s">
        <v>616</v>
      </c>
      <c r="W129" s="1" t="s">
        <v>762</v>
      </c>
      <c r="X129" s="1" t="s">
        <v>763</v>
      </c>
      <c r="Y129" s="3"/>
      <c r="Z129" s="1" t="s">
        <v>764</v>
      </c>
      <c r="AA129" s="1" t="s">
        <v>765</v>
      </c>
      <c r="AB129" s="1" t="s">
        <v>766</v>
      </c>
      <c r="AC129" s="1" t="s">
        <v>37</v>
      </c>
      <c r="AD129" s="1" t="s">
        <v>37</v>
      </c>
      <c r="AE129" s="3"/>
      <c r="AF129" s="3"/>
      <c r="AG129" s="3"/>
      <c r="AH129" s="3"/>
      <c r="AI129" s="3"/>
      <c r="AJ129" s="3"/>
    </row>
    <row r="130">
      <c r="A130" s="4">
        <v>43960.7163904051</v>
      </c>
      <c r="B130" s="2" t="s">
        <v>767</v>
      </c>
      <c r="C130" s="1" t="s">
        <v>39</v>
      </c>
      <c r="D130" s="3"/>
      <c r="E130" s="3"/>
      <c r="F130" s="3"/>
      <c r="G130" s="5"/>
      <c r="H130" s="3"/>
      <c r="I130" s="3"/>
      <c r="J130" s="3"/>
      <c r="K130" s="3"/>
      <c r="L130" s="3"/>
      <c r="M130" s="3"/>
      <c r="N130" s="3"/>
      <c r="O130" s="3"/>
      <c r="P130" s="3"/>
      <c r="Q130" s="3"/>
      <c r="R130" s="3"/>
      <c r="S130" s="3"/>
      <c r="T130" s="3"/>
      <c r="U130" s="3"/>
      <c r="V130" s="3"/>
      <c r="W130" s="3"/>
      <c r="X130" s="3"/>
      <c r="Y130" s="3"/>
      <c r="Z130" s="3"/>
      <c r="AA130" s="3"/>
      <c r="AB130" s="3"/>
      <c r="AC130" s="1" t="s">
        <v>34</v>
      </c>
      <c r="AD130" s="1" t="s">
        <v>37</v>
      </c>
      <c r="AE130" s="3"/>
      <c r="AF130" s="3"/>
      <c r="AG130" s="3"/>
      <c r="AH130" s="3"/>
      <c r="AI130" s="3"/>
      <c r="AJ130" s="3"/>
    </row>
    <row r="131">
      <c r="A131" s="4">
        <v>43961.49149554398</v>
      </c>
      <c r="B131" s="2" t="s">
        <v>768</v>
      </c>
      <c r="C131" s="1" t="s">
        <v>33</v>
      </c>
      <c r="D131" s="1" t="s">
        <v>37</v>
      </c>
      <c r="E131" s="1" t="s">
        <v>34</v>
      </c>
      <c r="F131" s="1" t="s">
        <v>34</v>
      </c>
      <c r="G131" s="2" t="s">
        <v>37</v>
      </c>
      <c r="H131" s="1" t="s">
        <v>40</v>
      </c>
      <c r="I131" s="1" t="s">
        <v>41</v>
      </c>
      <c r="J131" s="1" t="s">
        <v>34</v>
      </c>
      <c r="K131" s="1" t="s">
        <v>56</v>
      </c>
      <c r="L131" s="1" t="s">
        <v>92</v>
      </c>
      <c r="M131" s="1" t="s">
        <v>37</v>
      </c>
      <c r="N131" s="1">
        <v>24.0</v>
      </c>
      <c r="O131" s="1" t="s">
        <v>769</v>
      </c>
      <c r="P131" s="1" t="s">
        <v>770</v>
      </c>
      <c r="Q131" s="1" t="s">
        <v>34</v>
      </c>
      <c r="R131" s="1" t="s">
        <v>34</v>
      </c>
      <c r="S131" s="1" t="s">
        <v>34</v>
      </c>
      <c r="T131" s="3"/>
      <c r="U131" s="1">
        <v>2019.0</v>
      </c>
      <c r="V131" s="1" t="s">
        <v>616</v>
      </c>
      <c r="W131" s="1" t="s">
        <v>771</v>
      </c>
      <c r="X131" s="1" t="s">
        <v>772</v>
      </c>
      <c r="Y131" s="3"/>
      <c r="Z131" s="1" t="s">
        <v>773</v>
      </c>
      <c r="AA131" s="3"/>
      <c r="AB131" s="3"/>
      <c r="AC131" s="1" t="s">
        <v>37</v>
      </c>
      <c r="AD131" s="1" t="s">
        <v>37</v>
      </c>
      <c r="AE131" s="3"/>
      <c r="AF131" s="3"/>
      <c r="AG131" s="3"/>
      <c r="AH131" s="3"/>
      <c r="AI131" s="3"/>
      <c r="AJ131" s="3"/>
    </row>
    <row r="132">
      <c r="A132" s="4">
        <v>43961.49805984954</v>
      </c>
      <c r="B132" s="2" t="s">
        <v>774</v>
      </c>
      <c r="C132" s="1" t="s">
        <v>31</v>
      </c>
      <c r="D132" s="3"/>
      <c r="E132" s="3"/>
      <c r="F132" s="3"/>
      <c r="G132" s="5"/>
      <c r="H132" s="3"/>
      <c r="I132" s="3"/>
      <c r="J132" s="3"/>
      <c r="K132" s="3"/>
      <c r="L132" s="3"/>
      <c r="M132" s="3"/>
      <c r="N132" s="3"/>
      <c r="O132" s="3"/>
      <c r="P132" s="3"/>
      <c r="Q132" s="3"/>
      <c r="R132" s="3"/>
      <c r="S132" s="3"/>
      <c r="T132" s="3"/>
      <c r="U132" s="3"/>
      <c r="V132" s="3"/>
      <c r="W132" s="3"/>
      <c r="X132" s="3"/>
      <c r="Y132" s="3"/>
      <c r="Z132" s="3"/>
      <c r="AA132" s="3"/>
      <c r="AB132" s="3"/>
      <c r="AC132" s="3"/>
      <c r="AD132" s="1" t="s">
        <v>34</v>
      </c>
      <c r="AE132" s="3"/>
      <c r="AF132" s="3"/>
      <c r="AG132" s="3"/>
      <c r="AH132" s="3"/>
      <c r="AI132" s="3"/>
      <c r="AJ132" s="3"/>
    </row>
    <row r="133">
      <c r="A133" s="4">
        <v>43961.505618958334</v>
      </c>
      <c r="B133" s="2" t="s">
        <v>775</v>
      </c>
      <c r="C133" s="1" t="s">
        <v>39</v>
      </c>
      <c r="D133" s="1" t="s">
        <v>37</v>
      </c>
      <c r="E133" s="1" t="s">
        <v>34</v>
      </c>
      <c r="F133" s="1" t="s">
        <v>34</v>
      </c>
      <c r="G133" s="2" t="s">
        <v>37</v>
      </c>
      <c r="H133" s="1" t="s">
        <v>40</v>
      </c>
      <c r="I133" s="1" t="s">
        <v>41</v>
      </c>
      <c r="J133" s="1" t="s">
        <v>34</v>
      </c>
      <c r="K133" s="1" t="s">
        <v>56</v>
      </c>
      <c r="L133" s="1" t="s">
        <v>36</v>
      </c>
      <c r="M133" s="1" t="s">
        <v>37</v>
      </c>
      <c r="N133" s="1">
        <v>33.0</v>
      </c>
      <c r="O133" s="1" t="s">
        <v>776</v>
      </c>
      <c r="P133" s="1" t="s">
        <v>777</v>
      </c>
      <c r="Q133" s="1" t="s">
        <v>778</v>
      </c>
      <c r="R133" s="1" t="s">
        <v>779</v>
      </c>
      <c r="S133" s="1" t="s">
        <v>780</v>
      </c>
      <c r="T133" s="1" t="s">
        <v>781</v>
      </c>
      <c r="U133" s="1">
        <v>2018.0</v>
      </c>
      <c r="V133" s="1" t="s">
        <v>616</v>
      </c>
      <c r="W133" s="1" t="s">
        <v>782</v>
      </c>
      <c r="X133" s="1" t="s">
        <v>783</v>
      </c>
      <c r="Y133" s="3"/>
      <c r="Z133" s="1" t="s">
        <v>784</v>
      </c>
      <c r="AA133" s="3"/>
      <c r="AB133" s="3"/>
      <c r="AC133" s="1" t="s">
        <v>37</v>
      </c>
      <c r="AD133" s="1" t="s">
        <v>37</v>
      </c>
      <c r="AE133" s="3"/>
      <c r="AF133" s="3"/>
      <c r="AG133" s="3"/>
      <c r="AH133" s="3"/>
      <c r="AI133" s="3"/>
      <c r="AJ133" s="3"/>
    </row>
    <row r="134">
      <c r="A134" s="4">
        <v>43961.51444107639</v>
      </c>
      <c r="B134" s="2" t="s">
        <v>785</v>
      </c>
      <c r="C134" s="1" t="s">
        <v>39</v>
      </c>
      <c r="D134" s="1" t="s">
        <v>34</v>
      </c>
      <c r="E134" s="1" t="s">
        <v>34</v>
      </c>
      <c r="F134" s="1" t="s">
        <v>34</v>
      </c>
      <c r="G134" s="2" t="s">
        <v>34</v>
      </c>
      <c r="H134" s="3"/>
      <c r="I134" s="3"/>
      <c r="J134" s="3"/>
      <c r="K134" s="3"/>
      <c r="L134" s="3"/>
      <c r="M134" s="3"/>
      <c r="N134" s="3"/>
      <c r="O134" s="3"/>
      <c r="P134" s="3"/>
      <c r="Q134" s="3"/>
      <c r="R134" s="3"/>
      <c r="S134" s="3"/>
      <c r="T134" s="3"/>
      <c r="U134" s="3"/>
      <c r="V134" s="3"/>
      <c r="W134" s="3"/>
      <c r="X134" s="3"/>
      <c r="Y134" s="3"/>
      <c r="Z134" s="3"/>
      <c r="AA134" s="3"/>
      <c r="AB134" s="3"/>
      <c r="AC134" s="1" t="s">
        <v>37</v>
      </c>
      <c r="AD134" s="1" t="s">
        <v>37</v>
      </c>
      <c r="AE134" s="3"/>
      <c r="AF134" s="3"/>
      <c r="AG134" s="3"/>
      <c r="AH134" s="3"/>
      <c r="AI134" s="3"/>
      <c r="AJ134" s="3"/>
    </row>
    <row r="135">
      <c r="A135" s="4">
        <v>43961.52295767362</v>
      </c>
      <c r="B135" s="2" t="s">
        <v>786</v>
      </c>
      <c r="C135" s="1" t="s">
        <v>39</v>
      </c>
      <c r="D135" s="3"/>
      <c r="E135" s="3"/>
      <c r="F135" s="3"/>
      <c r="G135" s="5"/>
      <c r="H135" s="3"/>
      <c r="I135" s="3"/>
      <c r="J135" s="3"/>
      <c r="K135" s="3"/>
      <c r="L135" s="3"/>
      <c r="M135" s="3"/>
      <c r="N135" s="3"/>
      <c r="O135" s="3"/>
      <c r="P135" s="3"/>
      <c r="Q135" s="3"/>
      <c r="R135" s="3"/>
      <c r="S135" s="3"/>
      <c r="T135" s="3"/>
      <c r="U135" s="3"/>
      <c r="V135" s="3"/>
      <c r="W135" s="3"/>
      <c r="X135" s="3"/>
      <c r="Y135" s="3"/>
      <c r="Z135" s="3"/>
      <c r="AA135" s="3"/>
      <c r="AB135" s="3"/>
      <c r="AC135" s="1" t="s">
        <v>34</v>
      </c>
      <c r="AD135" s="1" t="s">
        <v>37</v>
      </c>
      <c r="AE135" s="3"/>
      <c r="AF135" s="3"/>
      <c r="AG135" s="3"/>
      <c r="AH135" s="3"/>
      <c r="AI135" s="3"/>
      <c r="AJ135" s="3"/>
    </row>
    <row r="136">
      <c r="A136" s="4">
        <v>43961.52933319444</v>
      </c>
      <c r="B136" s="2" t="s">
        <v>787</v>
      </c>
      <c r="C136" s="1" t="s">
        <v>31</v>
      </c>
      <c r="D136" s="3"/>
      <c r="E136" s="3"/>
      <c r="F136" s="3"/>
      <c r="G136" s="5"/>
      <c r="H136" s="3"/>
      <c r="I136" s="3"/>
      <c r="J136" s="3"/>
      <c r="K136" s="3"/>
      <c r="L136" s="3"/>
      <c r="M136" s="3"/>
      <c r="N136" s="3"/>
      <c r="O136" s="3"/>
      <c r="P136" s="3"/>
      <c r="Q136" s="3"/>
      <c r="R136" s="3"/>
      <c r="S136" s="3"/>
      <c r="T136" s="3"/>
      <c r="U136" s="3"/>
      <c r="V136" s="3"/>
      <c r="W136" s="3"/>
      <c r="X136" s="3"/>
      <c r="Y136" s="3"/>
      <c r="Z136" s="3"/>
      <c r="AA136" s="3"/>
      <c r="AB136" s="3"/>
      <c r="AC136" s="3"/>
      <c r="AD136" s="1" t="s">
        <v>34</v>
      </c>
      <c r="AE136" s="3"/>
      <c r="AF136" s="3"/>
      <c r="AG136" s="3"/>
      <c r="AH136" s="3"/>
      <c r="AI136" s="3"/>
      <c r="AJ136" s="3"/>
    </row>
    <row r="137">
      <c r="A137" s="4">
        <v>43961.53089159723</v>
      </c>
      <c r="B137" s="2" t="s">
        <v>788</v>
      </c>
      <c r="C137" s="1" t="s">
        <v>31</v>
      </c>
      <c r="D137" s="3"/>
      <c r="E137" s="3"/>
      <c r="F137" s="3"/>
      <c r="G137" s="5"/>
      <c r="H137" s="3"/>
      <c r="I137" s="3"/>
      <c r="J137" s="3"/>
      <c r="K137" s="3"/>
      <c r="L137" s="3"/>
      <c r="M137" s="3"/>
      <c r="N137" s="3"/>
      <c r="O137" s="3"/>
      <c r="P137" s="3"/>
      <c r="Q137" s="3"/>
      <c r="R137" s="3"/>
      <c r="S137" s="3"/>
      <c r="T137" s="3"/>
      <c r="U137" s="3"/>
      <c r="V137" s="3"/>
      <c r="W137" s="3"/>
      <c r="X137" s="3"/>
      <c r="Y137" s="3"/>
      <c r="Z137" s="3"/>
      <c r="AA137" s="3"/>
      <c r="AB137" s="3"/>
      <c r="AC137" s="3"/>
      <c r="AD137" s="1" t="s">
        <v>34</v>
      </c>
      <c r="AE137" s="3"/>
      <c r="AF137" s="3"/>
      <c r="AG137" s="3"/>
      <c r="AH137" s="3"/>
      <c r="AI137" s="3"/>
      <c r="AJ137" s="3"/>
    </row>
    <row r="138">
      <c r="A138" s="4">
        <v>43961.53844754629</v>
      </c>
      <c r="B138" s="2" t="s">
        <v>789</v>
      </c>
      <c r="C138" s="1" t="s">
        <v>33</v>
      </c>
      <c r="D138" s="1" t="s">
        <v>37</v>
      </c>
      <c r="E138" s="1" t="s">
        <v>34</v>
      </c>
      <c r="F138" s="1" t="s">
        <v>34</v>
      </c>
      <c r="G138" s="2" t="s">
        <v>37</v>
      </c>
      <c r="H138" s="1" t="s">
        <v>790</v>
      </c>
      <c r="I138" s="1" t="s">
        <v>331</v>
      </c>
      <c r="J138" s="1" t="s">
        <v>34</v>
      </c>
      <c r="K138" s="1" t="s">
        <v>206</v>
      </c>
      <c r="L138" s="1" t="s">
        <v>252</v>
      </c>
      <c r="M138" s="1" t="s">
        <v>37</v>
      </c>
      <c r="N138" s="1">
        <v>24.0</v>
      </c>
      <c r="O138" s="1" t="s">
        <v>791</v>
      </c>
      <c r="P138" s="1" t="s">
        <v>792</v>
      </c>
      <c r="Q138" s="1" t="s">
        <v>793</v>
      </c>
      <c r="R138" s="1" t="s">
        <v>794</v>
      </c>
      <c r="S138" s="3"/>
      <c r="T138" s="1" t="s">
        <v>795</v>
      </c>
      <c r="U138" s="1">
        <v>2018.0</v>
      </c>
      <c r="V138" s="1" t="s">
        <v>616</v>
      </c>
      <c r="W138" s="1" t="s">
        <v>796</v>
      </c>
      <c r="X138" s="1" t="s">
        <v>797</v>
      </c>
      <c r="Y138" s="3"/>
      <c r="Z138" s="1" t="s">
        <v>798</v>
      </c>
      <c r="AA138" s="3"/>
      <c r="AB138" s="3"/>
      <c r="AC138" s="1" t="s">
        <v>37</v>
      </c>
      <c r="AD138" s="1" t="s">
        <v>37</v>
      </c>
      <c r="AE138" s="3"/>
      <c r="AF138" s="3"/>
      <c r="AG138" s="3"/>
      <c r="AH138" s="3"/>
      <c r="AI138" s="3"/>
      <c r="AJ138" s="3"/>
    </row>
    <row r="139">
      <c r="A139" s="4">
        <v>43961.667388807866</v>
      </c>
      <c r="B139" s="2" t="s">
        <v>799</v>
      </c>
      <c r="C139" s="1" t="s">
        <v>39</v>
      </c>
      <c r="D139" s="1" t="s">
        <v>37</v>
      </c>
      <c r="E139" s="1" t="s">
        <v>34</v>
      </c>
      <c r="F139" s="1" t="s">
        <v>34</v>
      </c>
      <c r="G139" s="2" t="s">
        <v>37</v>
      </c>
      <c r="H139" s="1" t="s">
        <v>155</v>
      </c>
      <c r="I139" s="1" t="s">
        <v>41</v>
      </c>
      <c r="J139" s="1" t="s">
        <v>34</v>
      </c>
      <c r="K139" s="1" t="s">
        <v>56</v>
      </c>
      <c r="L139" s="1" t="s">
        <v>800</v>
      </c>
      <c r="M139" s="1" t="s">
        <v>37</v>
      </c>
      <c r="N139" s="1">
        <v>24.0</v>
      </c>
      <c r="O139" s="1" t="s">
        <v>801</v>
      </c>
      <c r="P139" s="1" t="s">
        <v>802</v>
      </c>
      <c r="Q139" s="1" t="s">
        <v>803</v>
      </c>
      <c r="R139" s="1" t="s">
        <v>804</v>
      </c>
      <c r="S139" s="3"/>
      <c r="T139" s="3"/>
      <c r="U139" s="1">
        <v>2019.0</v>
      </c>
      <c r="V139" s="1" t="s">
        <v>616</v>
      </c>
      <c r="W139" s="1" t="s">
        <v>805</v>
      </c>
      <c r="X139" s="1" t="s">
        <v>806</v>
      </c>
      <c r="Y139" s="3"/>
      <c r="Z139" s="1" t="s">
        <v>807</v>
      </c>
      <c r="AA139" s="3"/>
      <c r="AB139" s="3"/>
      <c r="AC139" s="1" t="s">
        <v>37</v>
      </c>
      <c r="AD139" s="1" t="s">
        <v>37</v>
      </c>
      <c r="AE139" s="3"/>
      <c r="AF139" s="3"/>
      <c r="AG139" s="3"/>
      <c r="AH139" s="3"/>
      <c r="AI139" s="3"/>
      <c r="AJ139" s="3"/>
    </row>
    <row r="140">
      <c r="A140" s="4">
        <v>43961.66898446759</v>
      </c>
      <c r="B140" s="2" t="s">
        <v>808</v>
      </c>
      <c r="C140" s="1" t="s">
        <v>33</v>
      </c>
      <c r="D140" s="3"/>
      <c r="E140" s="3"/>
      <c r="F140" s="3"/>
      <c r="G140" s="5"/>
      <c r="H140" s="3"/>
      <c r="I140" s="3"/>
      <c r="J140" s="3"/>
      <c r="K140" s="3"/>
      <c r="L140" s="3"/>
      <c r="M140" s="3"/>
      <c r="N140" s="3"/>
      <c r="O140" s="3"/>
      <c r="P140" s="3"/>
      <c r="Q140" s="3"/>
      <c r="R140" s="3"/>
      <c r="S140" s="3"/>
      <c r="T140" s="3"/>
      <c r="U140" s="3"/>
      <c r="V140" s="3"/>
      <c r="W140" s="3"/>
      <c r="X140" s="3"/>
      <c r="Y140" s="3"/>
      <c r="Z140" s="3"/>
      <c r="AA140" s="3"/>
      <c r="AB140" s="3"/>
      <c r="AC140" s="1" t="s">
        <v>34</v>
      </c>
      <c r="AD140" s="1" t="s">
        <v>37</v>
      </c>
      <c r="AE140" s="3"/>
      <c r="AF140" s="3"/>
      <c r="AG140" s="3"/>
      <c r="AH140" s="3"/>
      <c r="AI140" s="3"/>
      <c r="AJ140" s="3"/>
    </row>
    <row r="141">
      <c r="A141" s="4">
        <v>43961.6884531713</v>
      </c>
      <c r="B141" s="2" t="s">
        <v>809</v>
      </c>
      <c r="C141" s="1" t="s">
        <v>39</v>
      </c>
      <c r="D141" s="1" t="s">
        <v>37</v>
      </c>
      <c r="E141" s="1" t="s">
        <v>34</v>
      </c>
      <c r="F141" s="1" t="s">
        <v>34</v>
      </c>
      <c r="G141" s="2" t="s">
        <v>37</v>
      </c>
      <c r="H141" s="1" t="s">
        <v>40</v>
      </c>
      <c r="I141" s="1" t="s">
        <v>41</v>
      </c>
      <c r="J141" s="1" t="s">
        <v>34</v>
      </c>
      <c r="K141" s="1" t="s">
        <v>56</v>
      </c>
      <c r="L141" s="1" t="s">
        <v>92</v>
      </c>
      <c r="M141" s="1" t="s">
        <v>37</v>
      </c>
      <c r="N141" s="1">
        <v>38.0</v>
      </c>
      <c r="O141" s="1" t="s">
        <v>810</v>
      </c>
      <c r="P141" s="1" t="s">
        <v>811</v>
      </c>
      <c r="Q141" s="1" t="s">
        <v>812</v>
      </c>
      <c r="R141" s="1" t="s">
        <v>813</v>
      </c>
      <c r="S141" s="1" t="s">
        <v>814</v>
      </c>
      <c r="T141" s="3"/>
      <c r="U141" s="1">
        <v>2018.0</v>
      </c>
      <c r="V141" s="1" t="s">
        <v>616</v>
      </c>
      <c r="W141" s="1" t="s">
        <v>815</v>
      </c>
      <c r="X141" s="1" t="s">
        <v>816</v>
      </c>
      <c r="Y141" s="3"/>
      <c r="Z141" s="1" t="s">
        <v>817</v>
      </c>
      <c r="AA141" s="3"/>
      <c r="AB141" s="3"/>
      <c r="AC141" s="1" t="s">
        <v>37</v>
      </c>
      <c r="AD141" s="1" t="s">
        <v>37</v>
      </c>
      <c r="AE141" s="3"/>
      <c r="AF141" s="3"/>
      <c r="AG141" s="3"/>
      <c r="AH141" s="3"/>
      <c r="AI141" s="3"/>
      <c r="AJ141" s="3"/>
    </row>
    <row r="142">
      <c r="A142" s="4">
        <v>43961.69768834491</v>
      </c>
      <c r="B142" s="2" t="s">
        <v>818</v>
      </c>
      <c r="C142" s="1" t="s">
        <v>33</v>
      </c>
      <c r="D142" s="3"/>
      <c r="E142" s="3"/>
      <c r="F142" s="3"/>
      <c r="G142" s="5"/>
      <c r="H142" s="3"/>
      <c r="I142" s="3"/>
      <c r="J142" s="3"/>
      <c r="K142" s="3"/>
      <c r="L142" s="3"/>
      <c r="M142" s="3"/>
      <c r="N142" s="3"/>
      <c r="O142" s="3"/>
      <c r="P142" s="3"/>
      <c r="Q142" s="3"/>
      <c r="R142" s="3"/>
      <c r="S142" s="3"/>
      <c r="T142" s="3"/>
      <c r="U142" s="3"/>
      <c r="V142" s="3"/>
      <c r="W142" s="3"/>
      <c r="X142" s="3"/>
      <c r="Y142" s="3"/>
      <c r="Z142" s="3"/>
      <c r="AA142" s="3"/>
      <c r="AB142" s="3"/>
      <c r="AC142" s="1" t="s">
        <v>34</v>
      </c>
      <c r="AD142" s="1" t="s">
        <v>37</v>
      </c>
      <c r="AE142" s="3"/>
      <c r="AF142" s="3"/>
      <c r="AG142" s="3"/>
      <c r="AH142" s="3"/>
      <c r="AI142" s="3"/>
      <c r="AJ142" s="3"/>
    </row>
    <row r="143">
      <c r="A143" s="4">
        <v>43961.70159538194</v>
      </c>
      <c r="B143" s="2" t="s">
        <v>819</v>
      </c>
      <c r="C143" s="1" t="s">
        <v>31</v>
      </c>
      <c r="D143" s="3"/>
      <c r="E143" s="3"/>
      <c r="F143" s="3"/>
      <c r="G143" s="5"/>
      <c r="H143" s="3"/>
      <c r="I143" s="3"/>
      <c r="J143" s="3"/>
      <c r="K143" s="3"/>
      <c r="L143" s="3"/>
      <c r="M143" s="3"/>
      <c r="N143" s="3"/>
      <c r="O143" s="3"/>
      <c r="P143" s="3"/>
      <c r="Q143" s="3"/>
      <c r="R143" s="3"/>
      <c r="S143" s="3"/>
      <c r="T143" s="3"/>
      <c r="U143" s="3"/>
      <c r="V143" s="3"/>
      <c r="W143" s="3"/>
      <c r="X143" s="3"/>
      <c r="Y143" s="3"/>
      <c r="Z143" s="3"/>
      <c r="AA143" s="3"/>
      <c r="AB143" s="3"/>
      <c r="AC143" s="3"/>
      <c r="AD143" s="1" t="s">
        <v>34</v>
      </c>
      <c r="AE143" s="3"/>
      <c r="AF143" s="3"/>
      <c r="AG143" s="3"/>
      <c r="AH143" s="3"/>
      <c r="AI143" s="3"/>
      <c r="AJ143" s="3"/>
    </row>
    <row r="144">
      <c r="A144" s="4">
        <v>43961.708355173614</v>
      </c>
      <c r="B144" s="2" t="s">
        <v>820</v>
      </c>
      <c r="C144" s="1" t="s">
        <v>36</v>
      </c>
      <c r="D144" s="3"/>
      <c r="E144" s="3"/>
      <c r="F144" s="3"/>
      <c r="G144" s="5"/>
      <c r="H144" s="3"/>
      <c r="I144" s="3"/>
      <c r="J144" s="3"/>
      <c r="K144" s="3"/>
      <c r="L144" s="3"/>
      <c r="M144" s="3"/>
      <c r="N144" s="3"/>
      <c r="O144" s="3"/>
      <c r="P144" s="3"/>
      <c r="Q144" s="3"/>
      <c r="R144" s="3"/>
      <c r="S144" s="3"/>
      <c r="T144" s="3"/>
      <c r="U144" s="3"/>
      <c r="V144" s="3"/>
      <c r="W144" s="3"/>
      <c r="X144" s="3"/>
      <c r="Y144" s="3"/>
      <c r="Z144" s="3"/>
      <c r="AA144" s="3"/>
      <c r="AB144" s="3"/>
      <c r="AC144" s="3"/>
      <c r="AD144" s="1" t="s">
        <v>34</v>
      </c>
      <c r="AE144" s="3"/>
      <c r="AF144" s="3"/>
      <c r="AG144" s="3"/>
      <c r="AH144" s="3"/>
      <c r="AI144" s="3"/>
      <c r="AJ144" s="3"/>
    </row>
    <row r="145">
      <c r="A145" s="4">
        <v>43961.71074755787</v>
      </c>
      <c r="B145" s="2" t="s">
        <v>821</v>
      </c>
      <c r="C145" s="1" t="s">
        <v>36</v>
      </c>
      <c r="D145" s="3"/>
      <c r="E145" s="3"/>
      <c r="F145" s="3"/>
      <c r="G145" s="5"/>
      <c r="H145" s="3"/>
      <c r="I145" s="3"/>
      <c r="J145" s="3"/>
      <c r="K145" s="3"/>
      <c r="L145" s="3"/>
      <c r="M145" s="3"/>
      <c r="N145" s="3"/>
      <c r="O145" s="3"/>
      <c r="P145" s="3"/>
      <c r="Q145" s="3"/>
      <c r="R145" s="3"/>
      <c r="S145" s="3"/>
      <c r="T145" s="3"/>
      <c r="U145" s="3"/>
      <c r="V145" s="3"/>
      <c r="W145" s="3"/>
      <c r="X145" s="3"/>
      <c r="Y145" s="3"/>
      <c r="Z145" s="3"/>
      <c r="AA145" s="3"/>
      <c r="AB145" s="3"/>
      <c r="AC145" s="3"/>
      <c r="AD145" s="1" t="s">
        <v>34</v>
      </c>
      <c r="AE145" s="3"/>
      <c r="AF145" s="3"/>
      <c r="AG145" s="3"/>
      <c r="AH145" s="3"/>
      <c r="AI145" s="3"/>
      <c r="AJ145" s="3"/>
    </row>
    <row r="146">
      <c r="A146" s="4">
        <v>43961.71193446759</v>
      </c>
      <c r="B146" s="2" t="s">
        <v>822</v>
      </c>
      <c r="C146" s="1" t="s">
        <v>36</v>
      </c>
      <c r="D146" s="3"/>
      <c r="E146" s="3"/>
      <c r="F146" s="3"/>
      <c r="G146" s="5"/>
      <c r="H146" s="3"/>
      <c r="I146" s="3"/>
      <c r="J146" s="3"/>
      <c r="K146" s="3"/>
      <c r="L146" s="3"/>
      <c r="M146" s="3"/>
      <c r="N146" s="3"/>
      <c r="O146" s="3"/>
      <c r="P146" s="3"/>
      <c r="Q146" s="3"/>
      <c r="R146" s="3"/>
      <c r="S146" s="3"/>
      <c r="T146" s="3"/>
      <c r="U146" s="3"/>
      <c r="V146" s="3"/>
      <c r="W146" s="3"/>
      <c r="X146" s="3"/>
      <c r="Y146" s="3"/>
      <c r="Z146" s="3"/>
      <c r="AA146" s="3"/>
      <c r="AB146" s="3"/>
      <c r="AC146" s="3"/>
      <c r="AD146" s="1" t="s">
        <v>34</v>
      </c>
      <c r="AE146" s="3"/>
      <c r="AF146" s="3"/>
      <c r="AG146" s="3"/>
      <c r="AH146" s="3"/>
      <c r="AI146" s="3"/>
      <c r="AJ146" s="3"/>
    </row>
    <row r="147">
      <c r="A147" s="4">
        <v>43961.73101530093</v>
      </c>
      <c r="B147" s="2" t="s">
        <v>823</v>
      </c>
      <c r="C147" s="1" t="s">
        <v>36</v>
      </c>
      <c r="D147" s="3"/>
      <c r="E147" s="3"/>
      <c r="F147" s="3"/>
      <c r="G147" s="5"/>
      <c r="H147" s="3"/>
      <c r="I147" s="3"/>
      <c r="J147" s="3"/>
      <c r="K147" s="3"/>
      <c r="L147" s="3"/>
      <c r="M147" s="3"/>
      <c r="N147" s="3"/>
      <c r="O147" s="3"/>
      <c r="P147" s="3"/>
      <c r="Q147" s="3"/>
      <c r="R147" s="3"/>
      <c r="S147" s="3"/>
      <c r="T147" s="3"/>
      <c r="U147" s="3"/>
      <c r="V147" s="3"/>
      <c r="W147" s="3"/>
      <c r="X147" s="3"/>
      <c r="Y147" s="3"/>
      <c r="Z147" s="3"/>
      <c r="AA147" s="3"/>
      <c r="AB147" s="3"/>
      <c r="AC147" s="1" t="s">
        <v>34</v>
      </c>
      <c r="AD147" s="1" t="s">
        <v>37</v>
      </c>
      <c r="AE147" s="3"/>
      <c r="AF147" s="3"/>
      <c r="AG147" s="3"/>
      <c r="AH147" s="3"/>
      <c r="AI147" s="3"/>
      <c r="AJ147" s="3"/>
    </row>
    <row r="148">
      <c r="A148" s="4">
        <v>43961.73540074074</v>
      </c>
      <c r="B148" s="2" t="s">
        <v>824</v>
      </c>
      <c r="C148" s="1" t="s">
        <v>825</v>
      </c>
      <c r="D148" s="3"/>
      <c r="E148" s="3"/>
      <c r="F148" s="3"/>
      <c r="G148" s="5"/>
      <c r="H148" s="3"/>
      <c r="I148" s="3"/>
      <c r="J148" s="3"/>
      <c r="K148" s="3"/>
      <c r="L148" s="3"/>
      <c r="M148" s="3"/>
      <c r="N148" s="3"/>
      <c r="O148" s="3"/>
      <c r="P148" s="3"/>
      <c r="Q148" s="3"/>
      <c r="R148" s="3"/>
      <c r="S148" s="3"/>
      <c r="T148" s="3"/>
      <c r="U148" s="3"/>
      <c r="V148" s="3"/>
      <c r="W148" s="3"/>
      <c r="X148" s="3"/>
      <c r="Y148" s="3"/>
      <c r="Z148" s="3"/>
      <c r="AA148" s="3"/>
      <c r="AB148" s="3"/>
      <c r="AC148" s="3"/>
      <c r="AD148" s="1" t="s">
        <v>34</v>
      </c>
      <c r="AE148" s="3"/>
      <c r="AF148" s="3"/>
      <c r="AG148" s="3"/>
      <c r="AH148" s="3"/>
      <c r="AI148" s="3"/>
      <c r="AJ148" s="3"/>
    </row>
    <row r="149">
      <c r="A149" s="4">
        <v>43961.74452582176</v>
      </c>
      <c r="B149" s="2" t="s">
        <v>826</v>
      </c>
      <c r="C149" s="1" t="s">
        <v>39</v>
      </c>
      <c r="D149" s="1" t="s">
        <v>37</v>
      </c>
      <c r="E149" s="1" t="s">
        <v>34</v>
      </c>
      <c r="F149" s="1" t="s">
        <v>34</v>
      </c>
      <c r="G149" s="2" t="s">
        <v>37</v>
      </c>
      <c r="H149" s="1" t="s">
        <v>827</v>
      </c>
      <c r="I149" s="1" t="s">
        <v>41</v>
      </c>
      <c r="J149" s="1" t="s">
        <v>34</v>
      </c>
      <c r="K149" s="1" t="s">
        <v>56</v>
      </c>
      <c r="L149" s="1" t="s">
        <v>36</v>
      </c>
      <c r="M149" s="1" t="s">
        <v>37</v>
      </c>
      <c r="N149" s="1">
        <v>52.0</v>
      </c>
      <c r="O149" s="1" t="s">
        <v>828</v>
      </c>
      <c r="P149" s="1" t="s">
        <v>829</v>
      </c>
      <c r="Q149" s="1" t="s">
        <v>830</v>
      </c>
      <c r="R149" s="1" t="s">
        <v>831</v>
      </c>
      <c r="S149" s="3"/>
      <c r="T149" s="1" t="s">
        <v>832</v>
      </c>
      <c r="U149" s="1">
        <v>2019.0</v>
      </c>
      <c r="V149" s="1" t="s">
        <v>322</v>
      </c>
      <c r="W149" s="1" t="s">
        <v>833</v>
      </c>
      <c r="X149" s="1" t="s">
        <v>834</v>
      </c>
      <c r="Y149" s="1" t="s">
        <v>835</v>
      </c>
      <c r="Z149" s="1" t="s">
        <v>610</v>
      </c>
      <c r="AA149" s="3"/>
      <c r="AB149" s="3"/>
      <c r="AC149" s="1" t="s">
        <v>37</v>
      </c>
      <c r="AD149" s="1" t="s">
        <v>37</v>
      </c>
      <c r="AE149" s="3"/>
      <c r="AF149" s="3"/>
      <c r="AG149" s="3"/>
      <c r="AH149" s="3"/>
      <c r="AI149" s="3"/>
      <c r="AJ149" s="3"/>
    </row>
    <row r="150">
      <c r="A150" s="4">
        <v>43961.74660287037</v>
      </c>
      <c r="B150" s="2" t="s">
        <v>836</v>
      </c>
      <c r="C150" s="1" t="s">
        <v>36</v>
      </c>
      <c r="D150" s="3"/>
      <c r="E150" s="3"/>
      <c r="F150" s="3"/>
      <c r="G150" s="5"/>
      <c r="H150" s="3"/>
      <c r="I150" s="3"/>
      <c r="J150" s="3"/>
      <c r="K150" s="3"/>
      <c r="L150" s="3"/>
      <c r="M150" s="3"/>
      <c r="N150" s="3"/>
      <c r="O150" s="3"/>
      <c r="P150" s="3"/>
      <c r="Q150" s="3"/>
      <c r="R150" s="3"/>
      <c r="S150" s="3"/>
      <c r="T150" s="3"/>
      <c r="U150" s="3"/>
      <c r="V150" s="3"/>
      <c r="W150" s="3"/>
      <c r="X150" s="3"/>
      <c r="Y150" s="3"/>
      <c r="Z150" s="3"/>
      <c r="AA150" s="3"/>
      <c r="AB150" s="3"/>
      <c r="AC150" s="3"/>
      <c r="AD150" s="1" t="s">
        <v>34</v>
      </c>
      <c r="AE150" s="3"/>
      <c r="AF150" s="3"/>
      <c r="AG150" s="3"/>
      <c r="AH150" s="3"/>
      <c r="AI150" s="3"/>
      <c r="AJ150" s="3"/>
    </row>
    <row r="151">
      <c r="A151" s="4">
        <v>43961.75104216435</v>
      </c>
      <c r="B151" s="2" t="s">
        <v>837</v>
      </c>
      <c r="C151" s="1" t="s">
        <v>33</v>
      </c>
      <c r="D151" s="1" t="s">
        <v>37</v>
      </c>
      <c r="E151" s="1" t="s">
        <v>34</v>
      </c>
      <c r="F151" s="1" t="s">
        <v>34</v>
      </c>
      <c r="G151" s="2" t="s">
        <v>37</v>
      </c>
      <c r="H151" s="1" t="s">
        <v>40</v>
      </c>
      <c r="I151" s="1" t="s">
        <v>41</v>
      </c>
      <c r="J151" s="1" t="s">
        <v>34</v>
      </c>
      <c r="K151" s="1" t="s">
        <v>56</v>
      </c>
      <c r="L151" s="1" t="s">
        <v>92</v>
      </c>
      <c r="M151" s="1" t="s">
        <v>37</v>
      </c>
      <c r="N151" s="1">
        <v>137.0</v>
      </c>
      <c r="O151" s="1" t="s">
        <v>838</v>
      </c>
      <c r="P151" s="1" t="s">
        <v>839</v>
      </c>
      <c r="Q151" s="1" t="s">
        <v>840</v>
      </c>
      <c r="R151" s="3"/>
      <c r="S151" s="3"/>
      <c r="T151" s="1" t="s">
        <v>841</v>
      </c>
      <c r="U151" s="1">
        <v>2019.0</v>
      </c>
      <c r="V151" s="1" t="s">
        <v>322</v>
      </c>
      <c r="W151" s="1" t="s">
        <v>842</v>
      </c>
      <c r="X151" s="1" t="s">
        <v>843</v>
      </c>
      <c r="Y151" s="1" t="s">
        <v>844</v>
      </c>
      <c r="Z151" s="1" t="s">
        <v>845</v>
      </c>
      <c r="AA151" s="3"/>
      <c r="AB151" s="3"/>
      <c r="AC151" s="1" t="s">
        <v>37</v>
      </c>
      <c r="AD151" s="1" t="s">
        <v>37</v>
      </c>
      <c r="AE151" s="3"/>
      <c r="AF151" s="3"/>
      <c r="AG151" s="3"/>
      <c r="AH151" s="3"/>
      <c r="AI151" s="3"/>
      <c r="AJ151" s="3"/>
    </row>
    <row r="152">
      <c r="A152" s="4">
        <v>43961.7518914699</v>
      </c>
      <c r="B152" s="2" t="s">
        <v>846</v>
      </c>
      <c r="C152" s="1" t="s">
        <v>36</v>
      </c>
      <c r="D152" s="3"/>
      <c r="E152" s="3"/>
      <c r="F152" s="3"/>
      <c r="G152" s="5"/>
      <c r="H152" s="3"/>
      <c r="I152" s="3"/>
      <c r="J152" s="3"/>
      <c r="K152" s="3"/>
      <c r="L152" s="3"/>
      <c r="M152" s="3"/>
      <c r="N152" s="3"/>
      <c r="O152" s="3"/>
      <c r="P152" s="3"/>
      <c r="Q152" s="3"/>
      <c r="R152" s="3"/>
      <c r="S152" s="3"/>
      <c r="T152" s="3"/>
      <c r="U152" s="3"/>
      <c r="V152" s="3"/>
      <c r="W152" s="3"/>
      <c r="X152" s="3"/>
      <c r="Y152" s="3"/>
      <c r="Z152" s="3"/>
      <c r="AA152" s="3"/>
      <c r="AB152" s="3"/>
      <c r="AC152" s="3"/>
      <c r="AD152" s="1" t="s">
        <v>34</v>
      </c>
      <c r="AE152" s="3"/>
      <c r="AF152" s="3"/>
      <c r="AG152" s="3"/>
      <c r="AH152" s="3"/>
      <c r="AI152" s="3"/>
      <c r="AJ152" s="3"/>
    </row>
    <row r="153">
      <c r="A153" s="4">
        <v>43962.66016519676</v>
      </c>
      <c r="B153" s="2" t="s">
        <v>847</v>
      </c>
      <c r="C153" s="1" t="s">
        <v>39</v>
      </c>
      <c r="D153" s="1" t="s">
        <v>37</v>
      </c>
      <c r="E153" s="1" t="s">
        <v>34</v>
      </c>
      <c r="F153" s="1" t="s">
        <v>34</v>
      </c>
      <c r="G153" s="2" t="s">
        <v>37</v>
      </c>
      <c r="H153" s="1" t="s">
        <v>848</v>
      </c>
      <c r="I153" s="1" t="s">
        <v>41</v>
      </c>
      <c r="J153" s="1" t="s">
        <v>34</v>
      </c>
      <c r="K153" s="1" t="s">
        <v>849</v>
      </c>
      <c r="L153" s="1" t="s">
        <v>850</v>
      </c>
      <c r="M153" s="1" t="s">
        <v>37</v>
      </c>
      <c r="N153" s="1">
        <v>100.0</v>
      </c>
      <c r="O153" s="1" t="s">
        <v>851</v>
      </c>
      <c r="P153" s="1" t="s">
        <v>852</v>
      </c>
      <c r="Q153" s="1" t="s">
        <v>853</v>
      </c>
      <c r="R153" s="1" t="s">
        <v>854</v>
      </c>
      <c r="S153" s="1" t="s">
        <v>855</v>
      </c>
      <c r="T153" s="1" t="s">
        <v>856</v>
      </c>
      <c r="U153" s="1">
        <v>2017.0</v>
      </c>
      <c r="V153" s="1" t="s">
        <v>322</v>
      </c>
      <c r="W153" s="1" t="s">
        <v>857</v>
      </c>
      <c r="X153" s="1" t="s">
        <v>858</v>
      </c>
      <c r="Y153" s="1" t="s">
        <v>859</v>
      </c>
      <c r="Z153" s="1" t="s">
        <v>860</v>
      </c>
      <c r="AA153" s="3"/>
      <c r="AB153" s="3"/>
      <c r="AC153" s="1" t="s">
        <v>37</v>
      </c>
      <c r="AD153" s="1" t="s">
        <v>37</v>
      </c>
      <c r="AE153" s="3"/>
      <c r="AF153" s="3"/>
      <c r="AG153" s="3"/>
      <c r="AH153" s="3"/>
      <c r="AI153" s="3"/>
      <c r="AJ153" s="3"/>
    </row>
    <row r="154">
      <c r="A154" s="4">
        <v>43962.66388677083</v>
      </c>
      <c r="B154" s="2" t="s">
        <v>861</v>
      </c>
      <c r="C154" s="1" t="s">
        <v>33</v>
      </c>
      <c r="D154" s="1" t="s">
        <v>34</v>
      </c>
      <c r="E154" s="1" t="s">
        <v>34</v>
      </c>
      <c r="F154" s="1" t="s">
        <v>34</v>
      </c>
      <c r="G154" s="2" t="s">
        <v>34</v>
      </c>
      <c r="H154" s="3"/>
      <c r="I154" s="3"/>
      <c r="J154" s="3"/>
      <c r="K154" s="3"/>
      <c r="L154" s="3"/>
      <c r="M154" s="3"/>
      <c r="N154" s="3"/>
      <c r="O154" s="3"/>
      <c r="P154" s="3"/>
      <c r="Q154" s="3"/>
      <c r="R154" s="3"/>
      <c r="S154" s="3"/>
      <c r="T154" s="3"/>
      <c r="U154" s="3"/>
      <c r="V154" s="3"/>
      <c r="W154" s="3"/>
      <c r="X154" s="3"/>
      <c r="Y154" s="3"/>
      <c r="Z154" s="3"/>
      <c r="AA154" s="3"/>
      <c r="AB154" s="3"/>
      <c r="AC154" s="1" t="s">
        <v>37</v>
      </c>
      <c r="AD154" s="1" t="s">
        <v>37</v>
      </c>
      <c r="AE154" s="3"/>
      <c r="AF154" s="3"/>
      <c r="AG154" s="3"/>
      <c r="AH154" s="3"/>
      <c r="AI154" s="3"/>
      <c r="AJ154" s="3"/>
    </row>
    <row r="155">
      <c r="A155" s="4">
        <v>43962.72156015046</v>
      </c>
      <c r="B155" s="2" t="s">
        <v>862</v>
      </c>
      <c r="C155" s="1" t="s">
        <v>33</v>
      </c>
      <c r="D155" s="1" t="s">
        <v>34</v>
      </c>
      <c r="E155" s="1" t="s">
        <v>34</v>
      </c>
      <c r="F155" s="1" t="s">
        <v>34</v>
      </c>
      <c r="G155" s="2" t="s">
        <v>34</v>
      </c>
      <c r="H155" s="3"/>
      <c r="I155" s="3"/>
      <c r="J155" s="3"/>
      <c r="K155" s="3"/>
      <c r="L155" s="3"/>
      <c r="M155" s="3"/>
      <c r="N155" s="3"/>
      <c r="O155" s="3"/>
      <c r="P155" s="3"/>
      <c r="Q155" s="3"/>
      <c r="R155" s="3"/>
      <c r="S155" s="3"/>
      <c r="T155" s="3"/>
      <c r="U155" s="3"/>
      <c r="V155" s="3"/>
      <c r="W155" s="3"/>
      <c r="X155" s="3"/>
      <c r="Y155" s="3"/>
      <c r="Z155" s="3"/>
      <c r="AA155" s="3"/>
      <c r="AB155" s="3"/>
      <c r="AC155" s="1" t="s">
        <v>37</v>
      </c>
      <c r="AD155" s="1" t="s">
        <v>37</v>
      </c>
      <c r="AE155" s="3"/>
      <c r="AF155" s="3"/>
      <c r="AG155" s="3"/>
      <c r="AH155" s="3"/>
      <c r="AI155" s="3"/>
      <c r="AJ155" s="3"/>
    </row>
    <row r="156">
      <c r="A156" s="4">
        <v>43962.74502753472</v>
      </c>
      <c r="B156" s="2" t="s">
        <v>863</v>
      </c>
      <c r="C156" s="1" t="s">
        <v>33</v>
      </c>
      <c r="D156" s="1" t="s">
        <v>37</v>
      </c>
      <c r="E156" s="1" t="s">
        <v>34</v>
      </c>
      <c r="F156" s="1" t="s">
        <v>34</v>
      </c>
      <c r="G156" s="2" t="s">
        <v>37</v>
      </c>
      <c r="H156" s="1" t="s">
        <v>40</v>
      </c>
      <c r="I156" s="1" t="s">
        <v>41</v>
      </c>
      <c r="J156" s="1" t="s">
        <v>34</v>
      </c>
      <c r="K156" s="1" t="s">
        <v>42</v>
      </c>
      <c r="L156" s="1" t="s">
        <v>864</v>
      </c>
      <c r="M156" s="1" t="s">
        <v>37</v>
      </c>
      <c r="N156" s="1">
        <v>42.0</v>
      </c>
      <c r="O156" s="1" t="s">
        <v>865</v>
      </c>
      <c r="P156" s="1" t="s">
        <v>866</v>
      </c>
      <c r="Q156" s="1" t="s">
        <v>867</v>
      </c>
      <c r="R156" s="3"/>
      <c r="S156" s="3"/>
      <c r="T156" s="1" t="s">
        <v>868</v>
      </c>
      <c r="U156" s="1">
        <v>2017.0</v>
      </c>
      <c r="V156" s="1" t="s">
        <v>322</v>
      </c>
      <c r="W156" s="1" t="s">
        <v>869</v>
      </c>
      <c r="X156" s="3"/>
      <c r="Y156" s="1" t="s">
        <v>380</v>
      </c>
      <c r="Z156" s="1" t="s">
        <v>870</v>
      </c>
      <c r="AA156" s="3"/>
      <c r="AB156" s="3"/>
      <c r="AC156" s="1" t="s">
        <v>37</v>
      </c>
      <c r="AD156" s="1" t="s">
        <v>37</v>
      </c>
      <c r="AE156" s="3"/>
      <c r="AF156" s="3"/>
      <c r="AG156" s="3"/>
      <c r="AH156" s="3"/>
      <c r="AI156" s="3"/>
      <c r="AJ156" s="3"/>
    </row>
    <row r="157">
      <c r="A157" s="4">
        <v>43962.747429525465</v>
      </c>
      <c r="B157" s="2" t="s">
        <v>871</v>
      </c>
      <c r="C157" s="1" t="s">
        <v>33</v>
      </c>
      <c r="D157" s="3"/>
      <c r="E157" s="3"/>
      <c r="F157" s="3"/>
      <c r="G157" s="5"/>
      <c r="H157" s="3"/>
      <c r="I157" s="3"/>
      <c r="J157" s="3"/>
      <c r="K157" s="3"/>
      <c r="L157" s="3"/>
      <c r="M157" s="3"/>
      <c r="N157" s="3"/>
      <c r="O157" s="3"/>
      <c r="P157" s="3"/>
      <c r="Q157" s="3"/>
      <c r="R157" s="3"/>
      <c r="S157" s="3"/>
      <c r="T157" s="3"/>
      <c r="U157" s="3"/>
      <c r="V157" s="3"/>
      <c r="W157" s="3"/>
      <c r="X157" s="3"/>
      <c r="Y157" s="3"/>
      <c r="Z157" s="3"/>
      <c r="AA157" s="3"/>
      <c r="AB157" s="3"/>
      <c r="AC157" s="1" t="s">
        <v>34</v>
      </c>
      <c r="AD157" s="1" t="s">
        <v>37</v>
      </c>
      <c r="AE157" s="3"/>
      <c r="AF157" s="3"/>
      <c r="AG157" s="3"/>
      <c r="AH157" s="3"/>
      <c r="AI157" s="3"/>
      <c r="AJ157" s="3"/>
    </row>
    <row r="158">
      <c r="A158" s="4">
        <v>43962.75255244213</v>
      </c>
      <c r="B158" s="2" t="s">
        <v>872</v>
      </c>
      <c r="C158" s="1" t="s">
        <v>33</v>
      </c>
      <c r="D158" s="3"/>
      <c r="E158" s="3"/>
      <c r="F158" s="3"/>
      <c r="G158" s="5"/>
      <c r="H158" s="3"/>
      <c r="I158" s="3"/>
      <c r="J158" s="3"/>
      <c r="K158" s="3"/>
      <c r="L158" s="3"/>
      <c r="M158" s="3"/>
      <c r="N158" s="3"/>
      <c r="O158" s="3"/>
      <c r="P158" s="3"/>
      <c r="Q158" s="3"/>
      <c r="R158" s="3"/>
      <c r="S158" s="3"/>
      <c r="T158" s="3"/>
      <c r="U158" s="3"/>
      <c r="V158" s="3"/>
      <c r="W158" s="3"/>
      <c r="X158" s="3"/>
      <c r="Y158" s="3"/>
      <c r="Z158" s="3"/>
      <c r="AA158" s="3"/>
      <c r="AB158" s="3"/>
      <c r="AC158" s="1" t="s">
        <v>34</v>
      </c>
      <c r="AD158" s="1" t="s">
        <v>37</v>
      </c>
      <c r="AE158" s="3"/>
      <c r="AF158" s="3"/>
      <c r="AG158" s="3"/>
      <c r="AH158" s="3"/>
      <c r="AI158" s="3"/>
      <c r="AJ158" s="3"/>
    </row>
    <row r="159">
      <c r="A159" s="4">
        <v>43963.41104450231</v>
      </c>
      <c r="B159" s="2" t="s">
        <v>873</v>
      </c>
      <c r="C159" s="1" t="s">
        <v>39</v>
      </c>
      <c r="D159" s="3"/>
      <c r="E159" s="3"/>
      <c r="F159" s="3"/>
      <c r="G159" s="5"/>
      <c r="H159" s="3"/>
      <c r="I159" s="3"/>
      <c r="J159" s="3"/>
      <c r="K159" s="3"/>
      <c r="L159" s="3"/>
      <c r="M159" s="3"/>
      <c r="N159" s="3"/>
      <c r="O159" s="3"/>
      <c r="P159" s="3"/>
      <c r="Q159" s="3"/>
      <c r="R159" s="3"/>
      <c r="S159" s="3"/>
      <c r="T159" s="3"/>
      <c r="U159" s="3"/>
      <c r="V159" s="3"/>
      <c r="W159" s="3"/>
      <c r="X159" s="3"/>
      <c r="Y159" s="3"/>
      <c r="Z159" s="3"/>
      <c r="AA159" s="3"/>
      <c r="AB159" s="3"/>
      <c r="AC159" s="1" t="s">
        <v>34</v>
      </c>
      <c r="AD159" s="1" t="s">
        <v>37</v>
      </c>
      <c r="AE159" s="3"/>
      <c r="AF159" s="3"/>
      <c r="AG159" s="3"/>
      <c r="AH159" s="3"/>
      <c r="AI159" s="3"/>
      <c r="AJ159" s="3"/>
    </row>
    <row r="160">
      <c r="A160" s="4">
        <v>43963.4244625</v>
      </c>
      <c r="B160" s="2" t="s">
        <v>874</v>
      </c>
      <c r="C160" s="1" t="s">
        <v>33</v>
      </c>
      <c r="D160" s="3"/>
      <c r="E160" s="3"/>
      <c r="F160" s="3"/>
      <c r="G160" s="5"/>
      <c r="H160" s="3"/>
      <c r="I160" s="3"/>
      <c r="J160" s="3"/>
      <c r="K160" s="3"/>
      <c r="L160" s="3"/>
      <c r="M160" s="3"/>
      <c r="N160" s="3"/>
      <c r="O160" s="3"/>
      <c r="P160" s="3"/>
      <c r="Q160" s="3"/>
      <c r="R160" s="3"/>
      <c r="S160" s="3"/>
      <c r="T160" s="3"/>
      <c r="U160" s="3"/>
      <c r="V160" s="3"/>
      <c r="W160" s="3"/>
      <c r="X160" s="3"/>
      <c r="Y160" s="3"/>
      <c r="Z160" s="3"/>
      <c r="AA160" s="3"/>
      <c r="AB160" s="3"/>
      <c r="AC160" s="1" t="s">
        <v>34</v>
      </c>
      <c r="AD160" s="1" t="s">
        <v>37</v>
      </c>
      <c r="AE160" s="3"/>
      <c r="AF160" s="3"/>
      <c r="AG160" s="3"/>
      <c r="AH160" s="3"/>
      <c r="AI160" s="3"/>
      <c r="AJ160" s="3"/>
    </row>
    <row r="161">
      <c r="A161" s="4">
        <v>43963.44174861111</v>
      </c>
      <c r="B161" s="2" t="s">
        <v>875</v>
      </c>
      <c r="C161" s="1" t="s">
        <v>39</v>
      </c>
      <c r="D161" s="3"/>
      <c r="E161" s="3"/>
      <c r="F161" s="3"/>
      <c r="G161" s="5"/>
      <c r="H161" s="3"/>
      <c r="I161" s="3"/>
      <c r="J161" s="3"/>
      <c r="K161" s="3"/>
      <c r="L161" s="3"/>
      <c r="M161" s="3"/>
      <c r="N161" s="3"/>
      <c r="O161" s="3"/>
      <c r="P161" s="3"/>
      <c r="Q161" s="3"/>
      <c r="R161" s="3"/>
      <c r="S161" s="3"/>
      <c r="T161" s="3"/>
      <c r="U161" s="3"/>
      <c r="V161" s="3"/>
      <c r="W161" s="3"/>
      <c r="X161" s="3"/>
      <c r="Y161" s="3"/>
      <c r="Z161" s="3"/>
      <c r="AA161" s="3"/>
      <c r="AB161" s="3"/>
      <c r="AC161" s="1" t="s">
        <v>34</v>
      </c>
      <c r="AD161" s="1" t="s">
        <v>37</v>
      </c>
      <c r="AE161" s="3"/>
      <c r="AF161" s="3"/>
      <c r="AG161" s="3"/>
      <c r="AH161" s="3"/>
      <c r="AI161" s="3"/>
      <c r="AJ161" s="3"/>
    </row>
    <row r="162">
      <c r="A162" s="4">
        <v>43963.701136620366</v>
      </c>
      <c r="B162" s="2" t="s">
        <v>876</v>
      </c>
      <c r="C162" s="1" t="s">
        <v>39</v>
      </c>
      <c r="D162" s="3"/>
      <c r="E162" s="3"/>
      <c r="F162" s="3"/>
      <c r="G162" s="5"/>
      <c r="H162" s="3"/>
      <c r="I162" s="3"/>
      <c r="J162" s="3"/>
      <c r="K162" s="3"/>
      <c r="L162" s="3"/>
      <c r="M162" s="3"/>
      <c r="N162" s="3"/>
      <c r="O162" s="3"/>
      <c r="P162" s="3"/>
      <c r="Q162" s="3"/>
      <c r="R162" s="3"/>
      <c r="S162" s="3"/>
      <c r="T162" s="3"/>
      <c r="U162" s="3"/>
      <c r="V162" s="3"/>
      <c r="W162" s="3"/>
      <c r="X162" s="3"/>
      <c r="Y162" s="3"/>
      <c r="Z162" s="3"/>
      <c r="AA162" s="3"/>
      <c r="AB162" s="3"/>
      <c r="AC162" s="1" t="s">
        <v>34</v>
      </c>
      <c r="AD162" s="1" t="s">
        <v>37</v>
      </c>
      <c r="AE162" s="3"/>
      <c r="AF162" s="3"/>
      <c r="AG162" s="3"/>
      <c r="AH162" s="3"/>
      <c r="AI162" s="3"/>
      <c r="AJ162" s="3"/>
    </row>
    <row r="163">
      <c r="A163" s="4">
        <v>43964.53502765046</v>
      </c>
      <c r="B163" s="2" t="s">
        <v>877</v>
      </c>
      <c r="C163" s="1" t="s">
        <v>39</v>
      </c>
      <c r="D163" s="1" t="s">
        <v>37</v>
      </c>
      <c r="E163" s="1" t="s">
        <v>37</v>
      </c>
      <c r="F163" s="1" t="s">
        <v>37</v>
      </c>
      <c r="G163" s="2" t="s">
        <v>37</v>
      </c>
      <c r="H163" s="1" t="s">
        <v>665</v>
      </c>
      <c r="I163" s="1" t="s">
        <v>102</v>
      </c>
      <c r="J163" s="1" t="s">
        <v>34</v>
      </c>
      <c r="K163" s="1" t="s">
        <v>878</v>
      </c>
      <c r="L163" s="1" t="s">
        <v>879</v>
      </c>
      <c r="M163" s="1" t="s">
        <v>37</v>
      </c>
      <c r="N163" s="1">
        <v>23.0</v>
      </c>
      <c r="O163" s="1" t="s">
        <v>880</v>
      </c>
      <c r="P163" s="1" t="s">
        <v>881</v>
      </c>
      <c r="Q163" s="1" t="s">
        <v>882</v>
      </c>
      <c r="R163" s="3"/>
      <c r="S163" s="1" t="s">
        <v>883</v>
      </c>
      <c r="T163" s="1" t="s">
        <v>884</v>
      </c>
      <c r="U163" s="1">
        <v>2019.0</v>
      </c>
      <c r="V163" s="1" t="s">
        <v>322</v>
      </c>
      <c r="W163" s="1" t="s">
        <v>885</v>
      </c>
      <c r="X163" s="1" t="s">
        <v>886</v>
      </c>
      <c r="Y163" s="1" t="s">
        <v>887</v>
      </c>
      <c r="Z163" s="1" t="s">
        <v>888</v>
      </c>
      <c r="AA163" s="1" t="s">
        <v>889</v>
      </c>
      <c r="AB163" s="1" t="s">
        <v>889</v>
      </c>
      <c r="AC163" s="1" t="s">
        <v>37</v>
      </c>
      <c r="AD163" s="1" t="s">
        <v>37</v>
      </c>
      <c r="AE163" s="3"/>
      <c r="AF163" s="3"/>
      <c r="AG163" s="3"/>
      <c r="AH163" s="3"/>
      <c r="AI163" s="3"/>
      <c r="AJ163" s="3"/>
    </row>
    <row r="164">
      <c r="A164" s="4">
        <v>43964.72788760417</v>
      </c>
      <c r="B164" s="2" t="s">
        <v>890</v>
      </c>
      <c r="C164" s="1" t="s">
        <v>39</v>
      </c>
      <c r="D164" s="3"/>
      <c r="E164" s="3"/>
      <c r="F164" s="3"/>
      <c r="G164" s="5"/>
      <c r="H164" s="3"/>
      <c r="I164" s="3"/>
      <c r="J164" s="3"/>
      <c r="K164" s="3"/>
      <c r="L164" s="3"/>
      <c r="M164" s="3"/>
      <c r="N164" s="3"/>
      <c r="O164" s="3"/>
      <c r="P164" s="3"/>
      <c r="Q164" s="3"/>
      <c r="R164" s="3"/>
      <c r="S164" s="3"/>
      <c r="T164" s="3"/>
      <c r="U164" s="3"/>
      <c r="V164" s="3"/>
      <c r="W164" s="3"/>
      <c r="X164" s="3"/>
      <c r="Y164" s="3"/>
      <c r="Z164" s="3"/>
      <c r="AA164" s="3"/>
      <c r="AB164" s="3"/>
      <c r="AC164" s="1" t="s">
        <v>34</v>
      </c>
      <c r="AD164" s="1" t="s">
        <v>37</v>
      </c>
      <c r="AE164" s="3"/>
      <c r="AF164" s="3"/>
      <c r="AG164" s="3"/>
      <c r="AH164" s="3"/>
      <c r="AI164" s="3"/>
      <c r="AJ164" s="3"/>
    </row>
    <row r="165">
      <c r="A165" s="4">
        <v>43964.74832929399</v>
      </c>
      <c r="B165" s="2" t="s">
        <v>891</v>
      </c>
      <c r="C165" s="1" t="s">
        <v>39</v>
      </c>
      <c r="D165" s="1" t="s">
        <v>37</v>
      </c>
      <c r="E165" s="1" t="s">
        <v>37</v>
      </c>
      <c r="F165" s="1" t="s">
        <v>37</v>
      </c>
      <c r="G165" s="2" t="s">
        <v>37</v>
      </c>
      <c r="H165" s="1" t="s">
        <v>827</v>
      </c>
      <c r="I165" s="1" t="s">
        <v>102</v>
      </c>
      <c r="J165" s="1" t="s">
        <v>34</v>
      </c>
      <c r="K165" s="1" t="s">
        <v>892</v>
      </c>
      <c r="L165" s="1" t="s">
        <v>36</v>
      </c>
      <c r="M165" s="1" t="s">
        <v>37</v>
      </c>
      <c r="N165" s="1">
        <v>23.0</v>
      </c>
      <c r="O165" s="1" t="s">
        <v>893</v>
      </c>
      <c r="P165" s="1" t="s">
        <v>894</v>
      </c>
      <c r="Q165" s="3"/>
      <c r="R165" s="3"/>
      <c r="S165" s="3"/>
      <c r="T165" s="1" t="s">
        <v>895</v>
      </c>
      <c r="U165" s="1">
        <v>2018.0</v>
      </c>
      <c r="V165" s="1" t="s">
        <v>322</v>
      </c>
      <c r="W165" s="1" t="s">
        <v>896</v>
      </c>
      <c r="X165" s="3"/>
      <c r="Y165" s="1" t="s">
        <v>897</v>
      </c>
      <c r="Z165" s="1" t="s">
        <v>898</v>
      </c>
      <c r="AA165" s="1" t="s">
        <v>899</v>
      </c>
      <c r="AB165" s="1" t="s">
        <v>900</v>
      </c>
      <c r="AC165" s="1" t="s">
        <v>37</v>
      </c>
      <c r="AD165" s="1" t="s">
        <v>37</v>
      </c>
      <c r="AE165" s="3"/>
      <c r="AF165" s="3"/>
      <c r="AG165" s="3"/>
      <c r="AH165" s="3"/>
      <c r="AI165" s="3"/>
      <c r="AJ165" s="3"/>
    </row>
    <row r="166">
      <c r="A166" s="4">
        <v>43964.75786300926</v>
      </c>
      <c r="B166" s="2" t="s">
        <v>901</v>
      </c>
      <c r="C166" s="1" t="s">
        <v>39</v>
      </c>
      <c r="D166" s="1" t="s">
        <v>37</v>
      </c>
      <c r="E166" s="1" t="s">
        <v>37</v>
      </c>
      <c r="F166" s="1" t="s">
        <v>34</v>
      </c>
      <c r="G166" s="2" t="s">
        <v>37</v>
      </c>
      <c r="H166" s="1" t="s">
        <v>902</v>
      </c>
      <c r="I166" s="1" t="s">
        <v>41</v>
      </c>
      <c r="J166" s="1" t="s">
        <v>34</v>
      </c>
      <c r="K166" s="1" t="s">
        <v>42</v>
      </c>
      <c r="L166" s="1" t="s">
        <v>43</v>
      </c>
      <c r="M166" s="1" t="s">
        <v>37</v>
      </c>
      <c r="N166" s="1">
        <v>3.0</v>
      </c>
      <c r="O166" s="1" t="s">
        <v>903</v>
      </c>
      <c r="P166" s="1" t="s">
        <v>904</v>
      </c>
      <c r="Q166" s="1" t="s">
        <v>905</v>
      </c>
      <c r="R166" s="3"/>
      <c r="S166" s="1" t="s">
        <v>906</v>
      </c>
      <c r="T166" s="1" t="s">
        <v>907</v>
      </c>
      <c r="U166" s="1">
        <v>2018.0</v>
      </c>
      <c r="V166" s="1" t="s">
        <v>322</v>
      </c>
      <c r="W166" s="1" t="s">
        <v>908</v>
      </c>
      <c r="X166" s="1" t="s">
        <v>909</v>
      </c>
      <c r="Y166" s="1" t="s">
        <v>325</v>
      </c>
      <c r="Z166" s="1" t="s">
        <v>910</v>
      </c>
      <c r="AA166" s="1" t="s">
        <v>911</v>
      </c>
      <c r="AB166" s="3"/>
      <c r="AC166" s="1" t="s">
        <v>37</v>
      </c>
      <c r="AD166" s="1" t="s">
        <v>37</v>
      </c>
      <c r="AE166" s="3"/>
      <c r="AF166" s="3"/>
      <c r="AG166" s="3"/>
      <c r="AH166" s="3"/>
      <c r="AI166" s="3"/>
      <c r="AJ166" s="3"/>
    </row>
    <row r="167">
      <c r="A167" s="4">
        <v>43964.77446414352</v>
      </c>
      <c r="B167" s="2" t="s">
        <v>912</v>
      </c>
      <c r="C167" s="1" t="s">
        <v>39</v>
      </c>
      <c r="D167" s="1" t="s">
        <v>34</v>
      </c>
      <c r="E167" s="1" t="s">
        <v>34</v>
      </c>
      <c r="F167" s="1" t="s">
        <v>34</v>
      </c>
      <c r="G167" s="2" t="s">
        <v>34</v>
      </c>
      <c r="H167" s="3"/>
      <c r="I167" s="3"/>
      <c r="J167" s="3"/>
      <c r="K167" s="3"/>
      <c r="L167" s="3"/>
      <c r="M167" s="3"/>
      <c r="N167" s="3"/>
      <c r="O167" s="3"/>
      <c r="P167" s="3"/>
      <c r="Q167" s="3"/>
      <c r="R167" s="3"/>
      <c r="S167" s="3"/>
      <c r="T167" s="3"/>
      <c r="U167" s="3"/>
      <c r="V167" s="3"/>
      <c r="W167" s="3"/>
      <c r="X167" s="3"/>
      <c r="Y167" s="3"/>
      <c r="Z167" s="3"/>
      <c r="AA167" s="3"/>
      <c r="AB167" s="3"/>
      <c r="AC167" s="1" t="s">
        <v>37</v>
      </c>
      <c r="AD167" s="1" t="s">
        <v>37</v>
      </c>
      <c r="AE167" s="3"/>
      <c r="AF167" s="3"/>
      <c r="AG167" s="3"/>
      <c r="AH167" s="3"/>
      <c r="AI167" s="3"/>
      <c r="AJ167" s="3"/>
    </row>
    <row r="168">
      <c r="A168" s="4">
        <v>43966.695660196754</v>
      </c>
      <c r="B168" s="2" t="s">
        <v>913</v>
      </c>
      <c r="C168" s="1" t="s">
        <v>36</v>
      </c>
      <c r="D168" s="1" t="s">
        <v>37</v>
      </c>
      <c r="E168" s="1" t="s">
        <v>34</v>
      </c>
      <c r="F168" s="1" t="s">
        <v>34</v>
      </c>
      <c r="G168" s="2" t="s">
        <v>37</v>
      </c>
      <c r="H168" s="1" t="s">
        <v>36</v>
      </c>
      <c r="I168" s="1" t="s">
        <v>41</v>
      </c>
      <c r="J168" s="1" t="s">
        <v>34</v>
      </c>
      <c r="K168" s="1" t="s">
        <v>138</v>
      </c>
      <c r="L168" s="1" t="s">
        <v>914</v>
      </c>
      <c r="M168" s="1" t="s">
        <v>34</v>
      </c>
      <c r="N168" s="3"/>
      <c r="O168" s="1" t="s">
        <v>915</v>
      </c>
      <c r="P168" s="1" t="s">
        <v>916</v>
      </c>
      <c r="Q168" s="3"/>
      <c r="R168" s="3"/>
      <c r="S168" s="3"/>
      <c r="T168" s="1" t="s">
        <v>917</v>
      </c>
      <c r="U168" s="1">
        <v>2018.0</v>
      </c>
      <c r="V168" s="1" t="s">
        <v>322</v>
      </c>
      <c r="W168" s="1" t="s">
        <v>918</v>
      </c>
      <c r="X168" s="1" t="s">
        <v>919</v>
      </c>
      <c r="Y168" s="1" t="s">
        <v>920</v>
      </c>
      <c r="Z168" s="1" t="s">
        <v>921</v>
      </c>
      <c r="AA168" s="3"/>
      <c r="AB168" s="3"/>
      <c r="AC168" s="1" t="s">
        <v>37</v>
      </c>
      <c r="AD168" s="1" t="s">
        <v>37</v>
      </c>
      <c r="AE168" s="3"/>
      <c r="AF168" s="3"/>
      <c r="AG168" s="3"/>
      <c r="AH168" s="3"/>
      <c r="AI168" s="3"/>
      <c r="AJ168" s="3"/>
    </row>
    <row r="169">
      <c r="A169" s="4">
        <v>43966.729170983795</v>
      </c>
      <c r="B169" s="2" t="s">
        <v>922</v>
      </c>
      <c r="C169" s="1" t="s">
        <v>39</v>
      </c>
      <c r="D169" s="1" t="s">
        <v>37</v>
      </c>
      <c r="E169" s="1" t="s">
        <v>34</v>
      </c>
      <c r="F169" s="1" t="s">
        <v>34</v>
      </c>
      <c r="G169" s="2" t="s">
        <v>37</v>
      </c>
      <c r="H169" s="1" t="s">
        <v>155</v>
      </c>
      <c r="I169" s="1" t="s">
        <v>36</v>
      </c>
      <c r="J169" s="1" t="s">
        <v>34</v>
      </c>
      <c r="K169" s="1" t="s">
        <v>923</v>
      </c>
      <c r="L169" s="1" t="s">
        <v>924</v>
      </c>
      <c r="M169" s="1" t="s">
        <v>37</v>
      </c>
      <c r="N169" s="1">
        <v>66.0</v>
      </c>
      <c r="O169" s="1" t="s">
        <v>925</v>
      </c>
      <c r="P169" s="1" t="s">
        <v>926</v>
      </c>
      <c r="Q169" s="1" t="s">
        <v>927</v>
      </c>
      <c r="R169" s="1" t="s">
        <v>928</v>
      </c>
      <c r="S169" s="3"/>
      <c r="T169" s="1" t="s">
        <v>929</v>
      </c>
      <c r="U169" s="1">
        <v>2018.0</v>
      </c>
      <c r="V169" s="1" t="s">
        <v>322</v>
      </c>
      <c r="W169" s="1" t="s">
        <v>930</v>
      </c>
      <c r="X169" s="1" t="s">
        <v>931</v>
      </c>
      <c r="Y169" s="1" t="s">
        <v>932</v>
      </c>
      <c r="Z169" s="1" t="s">
        <v>933</v>
      </c>
      <c r="AA169" s="3"/>
      <c r="AB169" s="3"/>
      <c r="AC169" s="1" t="s">
        <v>37</v>
      </c>
      <c r="AD169" s="1" t="s">
        <v>37</v>
      </c>
      <c r="AE169" s="3"/>
      <c r="AF169" s="3"/>
      <c r="AG169" s="3"/>
      <c r="AH169" s="3"/>
      <c r="AI169" s="3"/>
      <c r="AJ169" s="3"/>
    </row>
    <row r="170">
      <c r="A170" s="4">
        <v>43966.746554618054</v>
      </c>
      <c r="B170" s="2" t="s">
        <v>934</v>
      </c>
      <c r="C170" s="1" t="s">
        <v>33</v>
      </c>
      <c r="D170" s="1" t="s">
        <v>37</v>
      </c>
      <c r="E170" s="1" t="s">
        <v>37</v>
      </c>
      <c r="F170" s="1" t="s">
        <v>37</v>
      </c>
      <c r="G170" s="2" t="s">
        <v>37</v>
      </c>
      <c r="H170" s="1" t="s">
        <v>40</v>
      </c>
      <c r="I170" s="1" t="s">
        <v>102</v>
      </c>
      <c r="J170" s="1" t="s">
        <v>34</v>
      </c>
      <c r="K170" s="1" t="s">
        <v>935</v>
      </c>
      <c r="L170" s="1" t="s">
        <v>333</v>
      </c>
      <c r="M170" s="1" t="s">
        <v>37</v>
      </c>
      <c r="N170" s="1">
        <v>20.0</v>
      </c>
      <c r="O170" s="1" t="s">
        <v>936</v>
      </c>
      <c r="P170" s="1" t="s">
        <v>937</v>
      </c>
      <c r="Q170" s="1" t="s">
        <v>938</v>
      </c>
      <c r="R170" s="1" t="s">
        <v>939</v>
      </c>
      <c r="S170" s="1" t="s">
        <v>940</v>
      </c>
      <c r="T170" s="1" t="s">
        <v>941</v>
      </c>
      <c r="U170" s="1">
        <v>2018.0</v>
      </c>
      <c r="V170" s="1" t="s">
        <v>322</v>
      </c>
      <c r="W170" s="1" t="s">
        <v>942</v>
      </c>
      <c r="X170" s="1" t="s">
        <v>943</v>
      </c>
      <c r="Y170" s="1" t="s">
        <v>944</v>
      </c>
      <c r="Z170" s="1" t="s">
        <v>945</v>
      </c>
      <c r="AA170" s="1" t="s">
        <v>946</v>
      </c>
      <c r="AB170" s="1" t="s">
        <v>946</v>
      </c>
      <c r="AC170" s="1" t="s">
        <v>37</v>
      </c>
      <c r="AD170" s="1" t="s">
        <v>37</v>
      </c>
      <c r="AE170" s="3"/>
      <c r="AF170" s="3"/>
      <c r="AG170" s="3"/>
      <c r="AH170" s="3"/>
      <c r="AI170" s="3"/>
      <c r="AJ170" s="3"/>
    </row>
    <row r="171">
      <c r="A171" s="4">
        <v>43966.74964349537</v>
      </c>
      <c r="B171" s="2" t="s">
        <v>947</v>
      </c>
      <c r="C171" s="1" t="s">
        <v>31</v>
      </c>
      <c r="D171" s="3"/>
      <c r="E171" s="3"/>
      <c r="F171" s="3"/>
      <c r="G171" s="5"/>
      <c r="H171" s="3"/>
      <c r="I171" s="3"/>
      <c r="J171" s="3"/>
      <c r="K171" s="3"/>
      <c r="L171" s="3"/>
      <c r="M171" s="3"/>
      <c r="N171" s="3"/>
      <c r="O171" s="3"/>
      <c r="P171" s="3"/>
      <c r="Q171" s="3"/>
      <c r="R171" s="3"/>
      <c r="S171" s="3"/>
      <c r="T171" s="3"/>
      <c r="U171" s="3"/>
      <c r="V171" s="3"/>
      <c r="W171" s="3"/>
      <c r="X171" s="3"/>
      <c r="Y171" s="3"/>
      <c r="Z171" s="3"/>
      <c r="AA171" s="3"/>
      <c r="AB171" s="3"/>
      <c r="AC171" s="3"/>
      <c r="AD171" s="1" t="s">
        <v>34</v>
      </c>
      <c r="AE171" s="3"/>
      <c r="AF171" s="3"/>
      <c r="AG171" s="3"/>
      <c r="AH171" s="3"/>
      <c r="AI171" s="3"/>
      <c r="AJ171" s="3"/>
    </row>
    <row r="172">
      <c r="A172" s="4">
        <v>43966.76079363426</v>
      </c>
      <c r="B172" s="2" t="s">
        <v>948</v>
      </c>
      <c r="C172" s="1" t="s">
        <v>36</v>
      </c>
      <c r="D172" s="3"/>
      <c r="E172" s="3"/>
      <c r="F172" s="3"/>
      <c r="G172" s="5"/>
      <c r="H172" s="3"/>
      <c r="I172" s="3"/>
      <c r="J172" s="3"/>
      <c r="K172" s="3"/>
      <c r="L172" s="3"/>
      <c r="M172" s="3"/>
      <c r="N172" s="3"/>
      <c r="O172" s="3"/>
      <c r="P172" s="3"/>
      <c r="Q172" s="3"/>
      <c r="R172" s="3"/>
      <c r="S172" s="3"/>
      <c r="T172" s="3"/>
      <c r="U172" s="3"/>
      <c r="V172" s="3"/>
      <c r="W172" s="3"/>
      <c r="X172" s="3"/>
      <c r="Y172" s="3"/>
      <c r="Z172" s="3"/>
      <c r="AA172" s="3"/>
      <c r="AB172" s="3"/>
      <c r="AC172" s="3"/>
      <c r="AD172" s="1" t="s">
        <v>34</v>
      </c>
      <c r="AE172" s="3"/>
      <c r="AF172" s="3"/>
      <c r="AG172" s="3"/>
      <c r="AH172" s="3"/>
      <c r="AI172" s="3"/>
      <c r="AJ172" s="3"/>
    </row>
    <row r="173">
      <c r="A173" s="4">
        <v>43966.76587258102</v>
      </c>
      <c r="B173" s="2" t="s">
        <v>949</v>
      </c>
      <c r="C173" s="1" t="s">
        <v>36</v>
      </c>
      <c r="D173" s="3"/>
      <c r="E173" s="3"/>
      <c r="F173" s="3"/>
      <c r="G173" s="5"/>
      <c r="H173" s="3"/>
      <c r="I173" s="3"/>
      <c r="J173" s="3"/>
      <c r="K173" s="3"/>
      <c r="L173" s="3"/>
      <c r="M173" s="3"/>
      <c r="N173" s="3"/>
      <c r="O173" s="3"/>
      <c r="P173" s="3"/>
      <c r="Q173" s="3"/>
      <c r="R173" s="3"/>
      <c r="S173" s="3"/>
      <c r="T173" s="3"/>
      <c r="U173" s="3"/>
      <c r="V173" s="3"/>
      <c r="W173" s="3"/>
      <c r="X173" s="3"/>
      <c r="Y173" s="3"/>
      <c r="Z173" s="3"/>
      <c r="AA173" s="3"/>
      <c r="AB173" s="3"/>
      <c r="AC173" s="3"/>
      <c r="AD173" s="1" t="s">
        <v>34</v>
      </c>
      <c r="AE173" s="3"/>
      <c r="AF173" s="3"/>
      <c r="AG173" s="3"/>
      <c r="AH173" s="3"/>
      <c r="AI173" s="3"/>
      <c r="AJ173" s="3"/>
    </row>
    <row r="174">
      <c r="A174" s="4">
        <v>43966.77270917824</v>
      </c>
      <c r="B174" s="2" t="s">
        <v>950</v>
      </c>
      <c r="C174" s="1" t="s">
        <v>39</v>
      </c>
      <c r="D174" s="1" t="s">
        <v>37</v>
      </c>
      <c r="E174" s="1" t="s">
        <v>34</v>
      </c>
      <c r="F174" s="1" t="s">
        <v>34</v>
      </c>
      <c r="G174" s="2" t="s">
        <v>37</v>
      </c>
      <c r="H174" s="1" t="s">
        <v>40</v>
      </c>
      <c r="I174" s="1" t="s">
        <v>41</v>
      </c>
      <c r="J174" s="1" t="s">
        <v>34</v>
      </c>
      <c r="K174" s="1" t="s">
        <v>56</v>
      </c>
      <c r="L174" s="1" t="s">
        <v>92</v>
      </c>
      <c r="M174" s="1" t="s">
        <v>37</v>
      </c>
      <c r="N174" s="1">
        <v>65.0</v>
      </c>
      <c r="O174" s="1" t="s">
        <v>951</v>
      </c>
      <c r="P174" s="1" t="s">
        <v>952</v>
      </c>
      <c r="Q174" s="1" t="s">
        <v>953</v>
      </c>
      <c r="R174" s="1" t="s">
        <v>954</v>
      </c>
      <c r="S174" s="3"/>
      <c r="T174" s="3"/>
      <c r="U174" s="1">
        <v>2019.0</v>
      </c>
      <c r="V174" s="1" t="s">
        <v>322</v>
      </c>
      <c r="W174" s="1" t="s">
        <v>955</v>
      </c>
      <c r="X174" s="1" t="s">
        <v>956</v>
      </c>
      <c r="Y174" s="1" t="s">
        <v>957</v>
      </c>
      <c r="Z174" s="1" t="s">
        <v>250</v>
      </c>
      <c r="AA174" s="3"/>
      <c r="AB174" s="3"/>
      <c r="AC174" s="1" t="s">
        <v>37</v>
      </c>
      <c r="AD174" s="1" t="s">
        <v>37</v>
      </c>
      <c r="AE174" s="3"/>
      <c r="AF174" s="3"/>
      <c r="AG174" s="3"/>
      <c r="AH174" s="3"/>
      <c r="AI174" s="3"/>
      <c r="AJ174" s="3"/>
    </row>
    <row r="175">
      <c r="A175" s="4">
        <v>43966.77576396991</v>
      </c>
      <c r="B175" s="2" t="s">
        <v>958</v>
      </c>
      <c r="C175" s="1" t="s">
        <v>33</v>
      </c>
      <c r="D175" s="3"/>
      <c r="E175" s="3"/>
      <c r="F175" s="3"/>
      <c r="G175" s="5"/>
      <c r="H175" s="3"/>
      <c r="I175" s="3"/>
      <c r="J175" s="3"/>
      <c r="K175" s="3"/>
      <c r="L175" s="3"/>
      <c r="M175" s="3"/>
      <c r="N175" s="3"/>
      <c r="O175" s="3"/>
      <c r="P175" s="3"/>
      <c r="Q175" s="3"/>
      <c r="R175" s="3"/>
      <c r="S175" s="3"/>
      <c r="T175" s="3"/>
      <c r="U175" s="3"/>
      <c r="V175" s="3"/>
      <c r="W175" s="3"/>
      <c r="X175" s="3"/>
      <c r="Y175" s="3"/>
      <c r="Z175" s="3"/>
      <c r="AA175" s="3"/>
      <c r="AB175" s="3"/>
      <c r="AC175" s="1" t="s">
        <v>34</v>
      </c>
      <c r="AD175" s="1" t="s">
        <v>37</v>
      </c>
      <c r="AE175" s="3"/>
      <c r="AF175" s="3"/>
      <c r="AG175" s="3"/>
      <c r="AH175" s="3"/>
      <c r="AI175" s="3"/>
      <c r="AJ175" s="3"/>
    </row>
    <row r="176">
      <c r="A176" s="4">
        <v>43968.709687939816</v>
      </c>
      <c r="B176" s="2" t="s">
        <v>959</v>
      </c>
      <c r="C176" s="1" t="s">
        <v>36</v>
      </c>
      <c r="D176" s="1" t="s">
        <v>37</v>
      </c>
      <c r="E176" s="1" t="s">
        <v>34</v>
      </c>
      <c r="F176" s="1" t="s">
        <v>34</v>
      </c>
      <c r="G176" s="2" t="s">
        <v>37</v>
      </c>
      <c r="H176" s="1" t="s">
        <v>40</v>
      </c>
      <c r="I176" s="1" t="s">
        <v>41</v>
      </c>
      <c r="J176" s="1" t="s">
        <v>34</v>
      </c>
      <c r="K176" s="1" t="s">
        <v>206</v>
      </c>
      <c r="L176" s="1" t="s">
        <v>477</v>
      </c>
      <c r="M176" s="1" t="s">
        <v>34</v>
      </c>
      <c r="N176" s="3"/>
      <c r="O176" s="1" t="s">
        <v>960</v>
      </c>
      <c r="P176" s="1" t="s">
        <v>961</v>
      </c>
      <c r="Q176" s="3"/>
      <c r="R176" s="1" t="s">
        <v>962</v>
      </c>
      <c r="S176" s="3"/>
      <c r="T176" s="1" t="s">
        <v>963</v>
      </c>
      <c r="U176" s="1">
        <v>2017.0</v>
      </c>
      <c r="V176" s="1" t="s">
        <v>322</v>
      </c>
      <c r="W176" s="1" t="s">
        <v>964</v>
      </c>
      <c r="X176" s="1" t="s">
        <v>965</v>
      </c>
      <c r="Y176" s="1" t="s">
        <v>966</v>
      </c>
      <c r="Z176" s="1" t="s">
        <v>967</v>
      </c>
      <c r="AA176" s="3"/>
      <c r="AB176" s="3"/>
      <c r="AC176" s="1" t="s">
        <v>37</v>
      </c>
      <c r="AD176" s="1" t="s">
        <v>37</v>
      </c>
      <c r="AE176" s="3"/>
      <c r="AF176" s="3"/>
      <c r="AG176" s="3"/>
      <c r="AH176" s="3"/>
      <c r="AI176" s="3"/>
      <c r="AJ176" s="3"/>
    </row>
    <row r="177">
      <c r="A177" s="7">
        <v>44110.447749467596</v>
      </c>
      <c r="B177" s="8" t="s">
        <v>968</v>
      </c>
      <c r="C177" s="9" t="s">
        <v>31</v>
      </c>
      <c r="G177" s="10"/>
      <c r="AD177" s="9" t="s">
        <v>34</v>
      </c>
    </row>
    <row r="178">
      <c r="A178" s="7">
        <v>44110.45302060185</v>
      </c>
      <c r="B178" s="8" t="s">
        <v>969</v>
      </c>
      <c r="C178" s="9" t="s">
        <v>31</v>
      </c>
      <c r="G178" s="10"/>
      <c r="AD178" s="9" t="s">
        <v>34</v>
      </c>
    </row>
    <row r="179">
      <c r="A179" s="7">
        <v>44110.45529873842</v>
      </c>
      <c r="B179" s="8" t="s">
        <v>970</v>
      </c>
      <c r="C179" s="9" t="s">
        <v>31</v>
      </c>
      <c r="G179" s="10"/>
      <c r="AD179" s="9" t="s">
        <v>34</v>
      </c>
    </row>
    <row r="180">
      <c r="A180" s="7">
        <v>44110.46021711806</v>
      </c>
      <c r="B180" s="8" t="s">
        <v>971</v>
      </c>
      <c r="C180" s="9" t="s">
        <v>39</v>
      </c>
      <c r="D180" s="9" t="s">
        <v>37</v>
      </c>
      <c r="E180" s="9" t="s">
        <v>34</v>
      </c>
      <c r="F180" s="9" t="s">
        <v>34</v>
      </c>
      <c r="G180" s="8" t="s">
        <v>37</v>
      </c>
      <c r="H180" s="9" t="s">
        <v>40</v>
      </c>
      <c r="I180" s="9" t="s">
        <v>41</v>
      </c>
      <c r="J180" s="9" t="s">
        <v>34</v>
      </c>
      <c r="K180" s="9" t="s">
        <v>42</v>
      </c>
      <c r="L180" s="9" t="s">
        <v>36</v>
      </c>
      <c r="M180" s="9" t="s">
        <v>37</v>
      </c>
      <c r="N180" s="9">
        <v>64.0</v>
      </c>
      <c r="P180" s="9" t="s">
        <v>972</v>
      </c>
      <c r="Q180" s="9" t="s">
        <v>973</v>
      </c>
      <c r="R180" s="9" t="s">
        <v>974</v>
      </c>
      <c r="U180" s="9">
        <v>2020.0</v>
      </c>
      <c r="V180" s="9" t="s">
        <v>49</v>
      </c>
      <c r="W180" s="9" t="s">
        <v>975</v>
      </c>
      <c r="Z180" s="9" t="s">
        <v>976</v>
      </c>
      <c r="AC180" s="9" t="s">
        <v>37</v>
      </c>
      <c r="AD180" s="9" t="s">
        <v>37</v>
      </c>
    </row>
    <row r="181">
      <c r="A181" s="7">
        <v>44110.46185738426</v>
      </c>
      <c r="B181" s="8" t="s">
        <v>977</v>
      </c>
      <c r="C181" s="9" t="s">
        <v>39</v>
      </c>
      <c r="G181" s="10"/>
      <c r="AC181" s="9" t="s">
        <v>34</v>
      </c>
      <c r="AD181" s="9" t="s">
        <v>37</v>
      </c>
    </row>
    <row r="182">
      <c r="A182" s="7">
        <v>44110.4876478125</v>
      </c>
      <c r="B182" s="8" t="s">
        <v>978</v>
      </c>
      <c r="C182" s="9" t="s">
        <v>33</v>
      </c>
      <c r="D182" s="9" t="s">
        <v>37</v>
      </c>
      <c r="E182" s="9" t="s">
        <v>34</v>
      </c>
      <c r="F182" s="9" t="s">
        <v>34</v>
      </c>
      <c r="G182" s="8" t="s">
        <v>37</v>
      </c>
      <c r="H182" s="9" t="s">
        <v>40</v>
      </c>
      <c r="I182" s="9" t="s">
        <v>41</v>
      </c>
      <c r="J182" s="9" t="s">
        <v>34</v>
      </c>
      <c r="K182" s="9" t="s">
        <v>849</v>
      </c>
      <c r="L182" s="9" t="s">
        <v>979</v>
      </c>
      <c r="M182" s="9" t="s">
        <v>34</v>
      </c>
      <c r="O182" s="9" t="s">
        <v>980</v>
      </c>
      <c r="P182" s="9" t="s">
        <v>981</v>
      </c>
      <c r="R182" s="9" t="s">
        <v>982</v>
      </c>
      <c r="U182" s="9">
        <v>2020.0</v>
      </c>
      <c r="V182" s="9" t="s">
        <v>49</v>
      </c>
      <c r="W182" s="9" t="s">
        <v>983</v>
      </c>
      <c r="Z182" s="9" t="s">
        <v>984</v>
      </c>
      <c r="AC182" s="9" t="s">
        <v>37</v>
      </c>
      <c r="AD182" s="9" t="s">
        <v>37</v>
      </c>
    </row>
    <row r="183">
      <c r="A183" s="7">
        <v>44110.4942174537</v>
      </c>
      <c r="B183" s="8" t="s">
        <v>985</v>
      </c>
      <c r="C183" s="9" t="s">
        <v>31</v>
      </c>
      <c r="G183" s="10"/>
      <c r="AD183" s="9" t="s">
        <v>34</v>
      </c>
    </row>
    <row r="184">
      <c r="A184" s="7">
        <v>44110.61224820602</v>
      </c>
      <c r="B184" s="8" t="s">
        <v>986</v>
      </c>
      <c r="C184" s="9" t="s">
        <v>33</v>
      </c>
      <c r="D184" s="9" t="s">
        <v>37</v>
      </c>
      <c r="E184" s="9" t="s">
        <v>34</v>
      </c>
      <c r="F184" s="9" t="s">
        <v>34</v>
      </c>
      <c r="G184" s="8" t="s">
        <v>37</v>
      </c>
      <c r="H184" s="9" t="s">
        <v>40</v>
      </c>
      <c r="I184" s="9" t="s">
        <v>41</v>
      </c>
      <c r="J184" s="9" t="s">
        <v>34</v>
      </c>
      <c r="K184" s="9" t="s">
        <v>56</v>
      </c>
      <c r="L184" s="9" t="s">
        <v>92</v>
      </c>
      <c r="M184" s="9" t="s">
        <v>37</v>
      </c>
      <c r="N184" s="9">
        <v>179.0</v>
      </c>
      <c r="O184" s="9" t="s">
        <v>987</v>
      </c>
      <c r="P184" s="9" t="s">
        <v>988</v>
      </c>
      <c r="Q184" s="9" t="s">
        <v>989</v>
      </c>
      <c r="U184" s="9">
        <v>2020.0</v>
      </c>
      <c r="V184" s="9" t="s">
        <v>49</v>
      </c>
      <c r="W184" s="9" t="s">
        <v>990</v>
      </c>
      <c r="Z184" s="9" t="s">
        <v>610</v>
      </c>
      <c r="AC184" s="9" t="s">
        <v>37</v>
      </c>
      <c r="AD184" s="9" t="s">
        <v>37</v>
      </c>
    </row>
    <row r="185">
      <c r="A185" s="7">
        <v>44110.627542002316</v>
      </c>
      <c r="B185" s="8" t="s">
        <v>991</v>
      </c>
      <c r="C185" s="9" t="s">
        <v>36</v>
      </c>
      <c r="G185" s="10"/>
      <c r="AD185" s="9" t="s">
        <v>34</v>
      </c>
    </row>
    <row r="186">
      <c r="A186" s="7">
        <v>44110.630622384255</v>
      </c>
      <c r="B186" s="8" t="s">
        <v>992</v>
      </c>
      <c r="C186" s="9" t="s">
        <v>304</v>
      </c>
      <c r="G186" s="10"/>
      <c r="AC186" s="9" t="s">
        <v>34</v>
      </c>
      <c r="AD186" s="9" t="s">
        <v>37</v>
      </c>
    </row>
    <row r="187">
      <c r="A187" s="7">
        <v>44110.631613136575</v>
      </c>
      <c r="B187" s="8" t="s">
        <v>993</v>
      </c>
      <c r="C187" s="9" t="s">
        <v>36</v>
      </c>
      <c r="G187" s="10"/>
      <c r="AD187" s="9" t="s">
        <v>34</v>
      </c>
    </row>
    <row r="188">
      <c r="A188" s="7">
        <v>44110.63419849537</v>
      </c>
      <c r="B188" s="8" t="s">
        <v>994</v>
      </c>
      <c r="C188" s="9" t="s">
        <v>36</v>
      </c>
      <c r="G188" s="10"/>
      <c r="AD188" s="9" t="s">
        <v>34</v>
      </c>
    </row>
    <row r="189">
      <c r="A189" s="7">
        <v>44110.67598935185</v>
      </c>
      <c r="B189" s="8" t="s">
        <v>995</v>
      </c>
      <c r="C189" s="9" t="s">
        <v>33</v>
      </c>
      <c r="D189" s="9" t="s">
        <v>37</v>
      </c>
      <c r="E189" s="9" t="s">
        <v>34</v>
      </c>
      <c r="F189" s="9" t="s">
        <v>34</v>
      </c>
      <c r="G189" s="8" t="s">
        <v>37</v>
      </c>
      <c r="H189" s="9" t="s">
        <v>40</v>
      </c>
      <c r="I189" s="9" t="s">
        <v>41</v>
      </c>
      <c r="J189" s="9" t="s">
        <v>34</v>
      </c>
      <c r="K189" s="9" t="s">
        <v>56</v>
      </c>
      <c r="L189" s="9" t="s">
        <v>36</v>
      </c>
      <c r="M189" s="9" t="s">
        <v>37</v>
      </c>
      <c r="N189" s="9">
        <v>30.0</v>
      </c>
      <c r="O189" s="9" t="s">
        <v>996</v>
      </c>
      <c r="P189" s="9" t="s">
        <v>997</v>
      </c>
      <c r="R189" s="9" t="s">
        <v>998</v>
      </c>
      <c r="U189" s="9">
        <v>2020.0</v>
      </c>
      <c r="V189" s="9" t="s">
        <v>190</v>
      </c>
      <c r="W189" s="9" t="s">
        <v>999</v>
      </c>
      <c r="Z189" s="9" t="s">
        <v>1000</v>
      </c>
      <c r="AC189" s="9" t="s">
        <v>37</v>
      </c>
      <c r="AD189" s="9" t="s">
        <v>37</v>
      </c>
    </row>
    <row r="190">
      <c r="A190" s="7">
        <v>44110.686520821764</v>
      </c>
      <c r="B190" s="8" t="s">
        <v>1001</v>
      </c>
      <c r="C190" s="9" t="s">
        <v>36</v>
      </c>
      <c r="D190" s="9" t="s">
        <v>34</v>
      </c>
      <c r="E190" s="9" t="s">
        <v>34</v>
      </c>
      <c r="F190" s="9" t="s">
        <v>34</v>
      </c>
      <c r="G190" s="8" t="s">
        <v>34</v>
      </c>
      <c r="AC190" s="9" t="s">
        <v>37</v>
      </c>
      <c r="AD190" s="9" t="s">
        <v>37</v>
      </c>
    </row>
    <row r="191">
      <c r="A191" s="7">
        <v>44110.69947054399</v>
      </c>
      <c r="B191" s="8" t="s">
        <v>1002</v>
      </c>
      <c r="C191" s="9" t="s">
        <v>36</v>
      </c>
      <c r="D191" s="9" t="s">
        <v>34</v>
      </c>
      <c r="E191" s="9" t="s">
        <v>34</v>
      </c>
      <c r="F191" s="9" t="s">
        <v>34</v>
      </c>
      <c r="G191" s="8" t="s">
        <v>34</v>
      </c>
      <c r="AC191" s="9" t="s">
        <v>37</v>
      </c>
      <c r="AD191" s="9" t="s">
        <v>37</v>
      </c>
    </row>
    <row r="192">
      <c r="A192" s="7">
        <v>44110.703122245366</v>
      </c>
      <c r="B192" s="8" t="s">
        <v>1003</v>
      </c>
      <c r="C192" s="9" t="s">
        <v>39</v>
      </c>
      <c r="D192" s="9" t="s">
        <v>34</v>
      </c>
      <c r="E192" s="9" t="s">
        <v>34</v>
      </c>
      <c r="F192" s="9" t="s">
        <v>34</v>
      </c>
      <c r="G192" s="8" t="s">
        <v>34</v>
      </c>
      <c r="AC192" s="9" t="s">
        <v>37</v>
      </c>
      <c r="AD192" s="9" t="s">
        <v>37</v>
      </c>
    </row>
    <row r="193">
      <c r="A193" s="7">
        <v>44110.71151354167</v>
      </c>
      <c r="B193" s="8" t="s">
        <v>1004</v>
      </c>
      <c r="C193" s="9" t="s">
        <v>31</v>
      </c>
      <c r="G193" s="10"/>
      <c r="AD193" s="9" t="s">
        <v>34</v>
      </c>
    </row>
    <row r="194">
      <c r="A194" s="7">
        <v>44110.715402905094</v>
      </c>
      <c r="B194" s="8" t="s">
        <v>1005</v>
      </c>
      <c r="C194" s="9" t="s">
        <v>39</v>
      </c>
      <c r="G194" s="10"/>
      <c r="AC194" s="9" t="s">
        <v>34</v>
      </c>
      <c r="AD194" s="9" t="s">
        <v>37</v>
      </c>
    </row>
    <row r="195">
      <c r="A195" s="7">
        <v>44110.718631932876</v>
      </c>
      <c r="B195" s="8" t="s">
        <v>1006</v>
      </c>
      <c r="C195" s="9" t="s">
        <v>39</v>
      </c>
      <c r="D195" s="9" t="s">
        <v>34</v>
      </c>
      <c r="E195" s="9" t="s">
        <v>34</v>
      </c>
      <c r="F195" s="9" t="s">
        <v>34</v>
      </c>
      <c r="G195" s="8" t="s">
        <v>34</v>
      </c>
      <c r="AC195" s="9" t="s">
        <v>37</v>
      </c>
      <c r="AD195" s="9" t="s">
        <v>37</v>
      </c>
    </row>
    <row r="196">
      <c r="A196" s="7">
        <v>44110.71934265047</v>
      </c>
      <c r="B196" s="8" t="s">
        <v>1007</v>
      </c>
      <c r="C196" s="9" t="s">
        <v>36</v>
      </c>
      <c r="G196" s="10"/>
      <c r="AD196" s="9" t="s">
        <v>34</v>
      </c>
    </row>
    <row r="197">
      <c r="A197" s="7">
        <v>44115.540908854164</v>
      </c>
      <c r="B197" s="11" t="s">
        <v>1008</v>
      </c>
      <c r="C197" s="9" t="s">
        <v>439</v>
      </c>
      <c r="D197" s="9" t="s">
        <v>37</v>
      </c>
      <c r="E197" s="9" t="s">
        <v>34</v>
      </c>
      <c r="F197" s="9" t="s">
        <v>34</v>
      </c>
      <c r="G197" s="9" t="s">
        <v>37</v>
      </c>
      <c r="H197" s="9" t="s">
        <v>40</v>
      </c>
      <c r="I197" s="9" t="s">
        <v>41</v>
      </c>
      <c r="J197" s="9" t="s">
        <v>37</v>
      </c>
      <c r="K197" s="9" t="s">
        <v>849</v>
      </c>
      <c r="L197" s="9" t="s">
        <v>1009</v>
      </c>
      <c r="M197" s="9" t="s">
        <v>34</v>
      </c>
      <c r="P197" s="9" t="s">
        <v>1010</v>
      </c>
      <c r="Q197" s="9" t="s">
        <v>34</v>
      </c>
      <c r="R197" s="9" t="s">
        <v>1011</v>
      </c>
      <c r="S197" s="9" t="s">
        <v>1012</v>
      </c>
      <c r="T197" s="9" t="s">
        <v>1013</v>
      </c>
      <c r="U197" s="9">
        <v>2020.0</v>
      </c>
      <c r="V197" s="9" t="s">
        <v>190</v>
      </c>
      <c r="W197" s="9" t="s">
        <v>1014</v>
      </c>
      <c r="Z197" s="9" t="s">
        <v>1015</v>
      </c>
      <c r="AC197" s="9" t="s">
        <v>37</v>
      </c>
      <c r="AD197" s="9" t="s">
        <v>37</v>
      </c>
    </row>
    <row r="198">
      <c r="A198" s="7">
        <v>44115.54779844907</v>
      </c>
      <c r="B198" s="11" t="s">
        <v>1016</v>
      </c>
      <c r="C198" s="9" t="s">
        <v>39</v>
      </c>
      <c r="AC198" s="9" t="s">
        <v>34</v>
      </c>
      <c r="AD198" s="9" t="s">
        <v>37</v>
      </c>
    </row>
    <row r="199">
      <c r="A199" s="7">
        <v>44115.550233692134</v>
      </c>
      <c r="B199" s="11" t="s">
        <v>1017</v>
      </c>
      <c r="C199" s="9" t="s">
        <v>39</v>
      </c>
      <c r="AC199" s="9" t="s">
        <v>34</v>
      </c>
      <c r="AD199" s="9" t="s">
        <v>37</v>
      </c>
    </row>
    <row r="200">
      <c r="A200" s="7">
        <v>44115.55686388889</v>
      </c>
      <c r="B200" s="11" t="s">
        <v>1018</v>
      </c>
      <c r="C200" s="9" t="s">
        <v>33</v>
      </c>
      <c r="D200" s="9" t="s">
        <v>37</v>
      </c>
      <c r="E200" s="9" t="s">
        <v>37</v>
      </c>
      <c r="F200" s="9" t="s">
        <v>34</v>
      </c>
      <c r="G200" s="9" t="s">
        <v>37</v>
      </c>
      <c r="H200" s="9" t="s">
        <v>40</v>
      </c>
      <c r="I200" s="9" t="s">
        <v>41</v>
      </c>
      <c r="J200" s="9" t="s">
        <v>34</v>
      </c>
      <c r="K200" s="9" t="s">
        <v>1019</v>
      </c>
      <c r="L200" s="9" t="s">
        <v>1020</v>
      </c>
      <c r="M200" s="9" t="s">
        <v>34</v>
      </c>
      <c r="O200" s="9" t="s">
        <v>1021</v>
      </c>
      <c r="P200" s="9" t="s">
        <v>1022</v>
      </c>
      <c r="S200" s="9" t="s">
        <v>1023</v>
      </c>
      <c r="T200" s="9" t="s">
        <v>1024</v>
      </c>
      <c r="U200" s="9">
        <v>2020.0</v>
      </c>
      <c r="V200" s="9" t="s">
        <v>190</v>
      </c>
      <c r="W200" s="9" t="s">
        <v>1025</v>
      </c>
      <c r="Z200" s="9" t="s">
        <v>1026</v>
      </c>
      <c r="AA200" s="9" t="s">
        <v>1027</v>
      </c>
      <c r="AC200" s="9" t="s">
        <v>37</v>
      </c>
      <c r="AD200" s="9" t="s">
        <v>37</v>
      </c>
    </row>
    <row r="201">
      <c r="A201" s="7">
        <v>44115.558720636574</v>
      </c>
      <c r="B201" s="11" t="s">
        <v>1028</v>
      </c>
      <c r="C201" s="9" t="s">
        <v>31</v>
      </c>
      <c r="AD201" s="9" t="s">
        <v>34</v>
      </c>
    </row>
    <row r="202">
      <c r="A202" s="7">
        <v>44115.56166556713</v>
      </c>
      <c r="B202" s="11" t="s">
        <v>1029</v>
      </c>
      <c r="C202" s="9" t="s">
        <v>39</v>
      </c>
      <c r="D202" s="9" t="s">
        <v>34</v>
      </c>
      <c r="E202" s="9" t="s">
        <v>34</v>
      </c>
      <c r="F202" s="9" t="s">
        <v>34</v>
      </c>
      <c r="G202" s="9" t="s">
        <v>34</v>
      </c>
      <c r="AC202" s="9" t="s">
        <v>37</v>
      </c>
      <c r="AD202" s="9" t="s">
        <v>37</v>
      </c>
    </row>
    <row r="203">
      <c r="A203" s="7">
        <v>44115.56275662037</v>
      </c>
      <c r="B203" s="11" t="s">
        <v>1030</v>
      </c>
      <c r="C203" s="9" t="s">
        <v>31</v>
      </c>
      <c r="AD203" s="9" t="s">
        <v>34</v>
      </c>
    </row>
    <row r="204">
      <c r="A204" s="7">
        <v>44115.612993159724</v>
      </c>
      <c r="B204" s="11" t="s">
        <v>1031</v>
      </c>
      <c r="C204" s="9" t="s">
        <v>39</v>
      </c>
      <c r="D204" s="9" t="s">
        <v>37</v>
      </c>
      <c r="E204" s="9" t="s">
        <v>34</v>
      </c>
      <c r="F204" s="9" t="s">
        <v>34</v>
      </c>
      <c r="G204" s="9" t="s">
        <v>37</v>
      </c>
      <c r="H204" s="9" t="s">
        <v>1032</v>
      </c>
      <c r="I204" s="9" t="s">
        <v>102</v>
      </c>
      <c r="J204" s="9" t="s">
        <v>34</v>
      </c>
      <c r="K204" s="9" t="s">
        <v>56</v>
      </c>
      <c r="L204" s="9" t="s">
        <v>36</v>
      </c>
      <c r="M204" s="9" t="s">
        <v>34</v>
      </c>
      <c r="O204" s="9" t="s">
        <v>1033</v>
      </c>
      <c r="P204" s="9" t="s">
        <v>1034</v>
      </c>
      <c r="U204" s="9">
        <v>2020.0</v>
      </c>
      <c r="V204" s="9" t="s">
        <v>190</v>
      </c>
      <c r="W204" s="9" t="s">
        <v>1035</v>
      </c>
      <c r="Z204" s="9" t="s">
        <v>1036</v>
      </c>
      <c r="AC204" s="9" t="s">
        <v>37</v>
      </c>
      <c r="AD204" s="9" t="s">
        <v>37</v>
      </c>
    </row>
    <row r="205">
      <c r="A205" s="7">
        <v>44115.61486101852</v>
      </c>
      <c r="B205" s="11" t="s">
        <v>1037</v>
      </c>
      <c r="C205" s="9" t="s">
        <v>39</v>
      </c>
      <c r="AC205" s="9" t="s">
        <v>34</v>
      </c>
      <c r="AD205" s="9" t="s">
        <v>37</v>
      </c>
    </row>
    <row r="206">
      <c r="A206" s="7">
        <v>44115.617682094904</v>
      </c>
      <c r="B206" s="11" t="s">
        <v>1038</v>
      </c>
      <c r="C206" s="9" t="s">
        <v>39</v>
      </c>
      <c r="D206" s="9" t="s">
        <v>34</v>
      </c>
      <c r="E206" s="9" t="s">
        <v>34</v>
      </c>
      <c r="F206" s="9" t="s">
        <v>34</v>
      </c>
      <c r="G206" s="9" t="s">
        <v>34</v>
      </c>
      <c r="AC206" s="9" t="s">
        <v>37</v>
      </c>
      <c r="AD206" s="9" t="s">
        <v>37</v>
      </c>
    </row>
    <row r="207">
      <c r="A207" s="7">
        <v>44115.62760054399</v>
      </c>
      <c r="B207" s="11" t="s">
        <v>1039</v>
      </c>
      <c r="C207" s="9" t="s">
        <v>39</v>
      </c>
      <c r="D207" s="9" t="s">
        <v>37</v>
      </c>
      <c r="E207" s="9" t="s">
        <v>37</v>
      </c>
      <c r="F207" s="9" t="s">
        <v>37</v>
      </c>
      <c r="G207" s="9" t="s">
        <v>37</v>
      </c>
      <c r="H207" s="9" t="s">
        <v>1040</v>
      </c>
      <c r="I207" s="9" t="s">
        <v>102</v>
      </c>
      <c r="J207" s="9" t="s">
        <v>34</v>
      </c>
      <c r="K207" s="9" t="s">
        <v>56</v>
      </c>
      <c r="L207" s="9" t="s">
        <v>1041</v>
      </c>
      <c r="M207" s="9" t="s">
        <v>37</v>
      </c>
      <c r="N207" s="9">
        <v>38.0</v>
      </c>
      <c r="O207" s="9" t="s">
        <v>1042</v>
      </c>
      <c r="P207" s="9" t="s">
        <v>1043</v>
      </c>
      <c r="Q207" s="9" t="s">
        <v>1044</v>
      </c>
      <c r="S207" s="9" t="s">
        <v>1045</v>
      </c>
      <c r="T207" s="9" t="s">
        <v>1046</v>
      </c>
      <c r="U207" s="9">
        <v>2020.0</v>
      </c>
      <c r="V207" s="9" t="s">
        <v>190</v>
      </c>
      <c r="W207" s="9" t="s">
        <v>1047</v>
      </c>
      <c r="Z207" s="9" t="s">
        <v>1048</v>
      </c>
      <c r="AA207" s="9" t="s">
        <v>1049</v>
      </c>
      <c r="AB207" s="9" t="s">
        <v>1049</v>
      </c>
      <c r="AC207" s="9" t="s">
        <v>37</v>
      </c>
      <c r="AD207" s="9" t="s">
        <v>37</v>
      </c>
    </row>
    <row r="208">
      <c r="A208" s="7">
        <v>44115.62844033565</v>
      </c>
      <c r="B208" s="11" t="s">
        <v>1050</v>
      </c>
      <c r="C208" s="9" t="s">
        <v>124</v>
      </c>
      <c r="AD208" s="9" t="s">
        <v>34</v>
      </c>
    </row>
    <row r="209">
      <c r="A209" s="7">
        <v>44115.63087688657</v>
      </c>
      <c r="B209" s="11" t="s">
        <v>1051</v>
      </c>
      <c r="C209" s="9" t="s">
        <v>39</v>
      </c>
      <c r="AC209" s="9" t="s">
        <v>34</v>
      </c>
      <c r="AD209" s="9" t="s">
        <v>37</v>
      </c>
    </row>
    <row r="210">
      <c r="A210" s="7">
        <v>44115.63229947917</v>
      </c>
      <c r="B210" s="11" t="s">
        <v>1052</v>
      </c>
      <c r="C210" s="9" t="s">
        <v>36</v>
      </c>
      <c r="AD210" s="9" t="s">
        <v>34</v>
      </c>
    </row>
    <row r="211">
      <c r="A211" s="7">
        <v>44115.63329121528</v>
      </c>
      <c r="B211" s="11" t="s">
        <v>1053</v>
      </c>
      <c r="C211" s="9" t="s">
        <v>36</v>
      </c>
      <c r="AD211" s="9" t="s">
        <v>34</v>
      </c>
    </row>
    <row r="212">
      <c r="A212" s="7">
        <v>44115.716832060185</v>
      </c>
      <c r="B212" s="11" t="s">
        <v>1054</v>
      </c>
      <c r="C212" s="9" t="s">
        <v>36</v>
      </c>
      <c r="AD212" s="9" t="s">
        <v>34</v>
      </c>
    </row>
    <row r="213">
      <c r="A213" s="7">
        <v>44115.71893857639</v>
      </c>
      <c r="B213" s="11" t="s">
        <v>1055</v>
      </c>
      <c r="C213" s="9" t="s">
        <v>36</v>
      </c>
      <c r="AC213" s="9" t="s">
        <v>34</v>
      </c>
      <c r="AD213" s="9" t="s">
        <v>37</v>
      </c>
    </row>
    <row r="214">
      <c r="A214" s="7">
        <v>44115.72729923611</v>
      </c>
      <c r="B214" s="11" t="s">
        <v>1056</v>
      </c>
      <c r="C214" s="9" t="s">
        <v>33</v>
      </c>
      <c r="D214" s="9" t="s">
        <v>37</v>
      </c>
      <c r="E214" s="9" t="s">
        <v>34</v>
      </c>
      <c r="F214" s="9" t="s">
        <v>34</v>
      </c>
      <c r="G214" s="9" t="s">
        <v>37</v>
      </c>
      <c r="H214" s="9" t="s">
        <v>40</v>
      </c>
      <c r="I214" s="9" t="s">
        <v>36</v>
      </c>
      <c r="J214" s="9" t="s">
        <v>34</v>
      </c>
      <c r="K214" s="9" t="s">
        <v>1057</v>
      </c>
      <c r="L214" s="9" t="s">
        <v>36</v>
      </c>
      <c r="M214" s="9" t="s">
        <v>37</v>
      </c>
      <c r="N214" s="9">
        <v>13.0</v>
      </c>
      <c r="O214" s="9" t="s">
        <v>1058</v>
      </c>
      <c r="P214" s="9" t="s">
        <v>1059</v>
      </c>
      <c r="Q214" s="9" t="s">
        <v>1060</v>
      </c>
      <c r="T214" s="9" t="s">
        <v>1061</v>
      </c>
      <c r="U214" s="9">
        <v>2020.0</v>
      </c>
      <c r="V214" s="9" t="s">
        <v>616</v>
      </c>
      <c r="W214" s="9" t="s">
        <v>1062</v>
      </c>
      <c r="Z214" s="9" t="s">
        <v>1063</v>
      </c>
      <c r="AC214" s="9" t="s">
        <v>37</v>
      </c>
      <c r="AD214" s="9" t="s">
        <v>37</v>
      </c>
    </row>
    <row r="215">
      <c r="A215" s="7">
        <v>44115.728547499995</v>
      </c>
      <c r="B215" s="11" t="s">
        <v>1064</v>
      </c>
      <c r="C215" s="9" t="s">
        <v>36</v>
      </c>
      <c r="AD215" s="9" t="s">
        <v>34</v>
      </c>
    </row>
    <row r="216">
      <c r="A216" s="7">
        <v>44115.73036636574</v>
      </c>
      <c r="B216" s="11" t="s">
        <v>1065</v>
      </c>
      <c r="C216" s="9" t="s">
        <v>36</v>
      </c>
      <c r="AD216" s="9" t="s">
        <v>34</v>
      </c>
    </row>
    <row r="217">
      <c r="A217" s="7">
        <v>44115.73792704861</v>
      </c>
      <c r="B217" s="11" t="s">
        <v>1066</v>
      </c>
      <c r="C217" s="9" t="s">
        <v>39</v>
      </c>
      <c r="D217" s="9" t="s">
        <v>37</v>
      </c>
      <c r="E217" s="9" t="s">
        <v>34</v>
      </c>
      <c r="F217" s="9" t="s">
        <v>34</v>
      </c>
      <c r="G217" s="9" t="s">
        <v>37</v>
      </c>
      <c r="H217" s="9" t="s">
        <v>40</v>
      </c>
      <c r="I217" s="9" t="s">
        <v>102</v>
      </c>
      <c r="J217" s="9" t="s">
        <v>34</v>
      </c>
      <c r="K217" s="9" t="s">
        <v>56</v>
      </c>
      <c r="L217" s="9" t="s">
        <v>1067</v>
      </c>
      <c r="M217" s="9" t="s">
        <v>37</v>
      </c>
      <c r="N217" s="9">
        <v>21.0</v>
      </c>
      <c r="O217" s="9" t="s">
        <v>1068</v>
      </c>
      <c r="P217" s="9" t="s">
        <v>1069</v>
      </c>
      <c r="Q217" s="9" t="s">
        <v>1070</v>
      </c>
      <c r="R217" s="9" t="s">
        <v>1071</v>
      </c>
      <c r="S217" s="9" t="s">
        <v>1072</v>
      </c>
      <c r="T217" s="9" t="s">
        <v>1073</v>
      </c>
      <c r="U217" s="9">
        <v>2020.0</v>
      </c>
      <c r="V217" s="9" t="s">
        <v>616</v>
      </c>
      <c r="W217" s="9" t="s">
        <v>1074</v>
      </c>
      <c r="Z217" s="9" t="s">
        <v>1075</v>
      </c>
      <c r="AC217" s="9" t="s">
        <v>37</v>
      </c>
      <c r="AD217" s="9" t="s">
        <v>37</v>
      </c>
    </row>
    <row r="218">
      <c r="A218" s="7">
        <v>44115.74952582176</v>
      </c>
      <c r="B218" s="11" t="s">
        <v>1076</v>
      </c>
      <c r="C218" s="9" t="s">
        <v>33</v>
      </c>
      <c r="AC218" s="9" t="s">
        <v>34</v>
      </c>
      <c r="AD218" s="9" t="s">
        <v>37</v>
      </c>
    </row>
    <row r="219">
      <c r="A219" s="7">
        <v>44115.78954578703</v>
      </c>
      <c r="B219" s="11" t="s">
        <v>1077</v>
      </c>
      <c r="C219" s="9" t="s">
        <v>36</v>
      </c>
      <c r="AD219" s="9" t="s">
        <v>34</v>
      </c>
    </row>
    <row r="220">
      <c r="A220" s="7">
        <v>44115.791007673615</v>
      </c>
      <c r="B220" s="11" t="s">
        <v>1078</v>
      </c>
      <c r="C220" s="9" t="s">
        <v>39</v>
      </c>
      <c r="AC220" s="9" t="s">
        <v>34</v>
      </c>
      <c r="AD220" s="9" t="s">
        <v>37</v>
      </c>
    </row>
    <row r="221">
      <c r="A221" s="7">
        <v>44115.79340740741</v>
      </c>
      <c r="B221" s="11" t="s">
        <v>1079</v>
      </c>
      <c r="C221" s="9" t="s">
        <v>36</v>
      </c>
      <c r="AC221" s="9" t="s">
        <v>34</v>
      </c>
      <c r="AD221" s="9" t="s">
        <v>37</v>
      </c>
    </row>
    <row r="222">
      <c r="A222" s="7">
        <v>44115.84188890047</v>
      </c>
      <c r="B222" s="11" t="s">
        <v>1080</v>
      </c>
      <c r="C222" s="9" t="s">
        <v>39</v>
      </c>
      <c r="D222" s="9" t="s">
        <v>37</v>
      </c>
      <c r="E222" s="9" t="s">
        <v>34</v>
      </c>
      <c r="F222" s="9" t="s">
        <v>34</v>
      </c>
      <c r="G222" s="9" t="s">
        <v>37</v>
      </c>
      <c r="H222" s="9" t="s">
        <v>81</v>
      </c>
      <c r="I222" s="9" t="s">
        <v>36</v>
      </c>
      <c r="J222" s="9" t="s">
        <v>34</v>
      </c>
      <c r="K222" s="9" t="s">
        <v>42</v>
      </c>
      <c r="L222" s="9" t="s">
        <v>36</v>
      </c>
      <c r="M222" s="9" t="s">
        <v>37</v>
      </c>
      <c r="N222" s="9">
        <v>38.0</v>
      </c>
      <c r="O222" s="9" t="s">
        <v>1081</v>
      </c>
      <c r="P222" s="9" t="s">
        <v>1082</v>
      </c>
      <c r="Q222" s="9" t="s">
        <v>1083</v>
      </c>
      <c r="R222" s="9" t="s">
        <v>1084</v>
      </c>
      <c r="S222" s="9" t="s">
        <v>1085</v>
      </c>
      <c r="T222" s="9" t="s">
        <v>1086</v>
      </c>
      <c r="U222" s="9">
        <v>2020.0</v>
      </c>
      <c r="V222" s="9" t="s">
        <v>616</v>
      </c>
      <c r="W222" s="9" t="s">
        <v>1087</v>
      </c>
      <c r="Z222" s="9" t="s">
        <v>1088</v>
      </c>
      <c r="AC222" s="9" t="s">
        <v>37</v>
      </c>
      <c r="AD222" s="9" t="s">
        <v>37</v>
      </c>
    </row>
    <row r="223">
      <c r="A223" s="7">
        <v>44115.84321381945</v>
      </c>
      <c r="B223" s="11" t="s">
        <v>1089</v>
      </c>
      <c r="C223" s="9" t="s">
        <v>36</v>
      </c>
      <c r="AD223" s="9" t="s">
        <v>34</v>
      </c>
    </row>
    <row r="224">
      <c r="A224" s="7">
        <v>44115.84518899306</v>
      </c>
      <c r="B224" s="11" t="s">
        <v>1090</v>
      </c>
      <c r="C224" s="9" t="s">
        <v>36</v>
      </c>
      <c r="AD224" s="9" t="s">
        <v>34</v>
      </c>
    </row>
    <row r="225">
      <c r="A225" s="7">
        <v>44115.84661356482</v>
      </c>
      <c r="B225" s="11" t="s">
        <v>1091</v>
      </c>
      <c r="C225" s="9" t="s">
        <v>36</v>
      </c>
      <c r="AC225" s="9" t="s">
        <v>34</v>
      </c>
      <c r="AD225" s="9" t="s">
        <v>37</v>
      </c>
    </row>
    <row r="226">
      <c r="A226" s="7">
        <v>44115.847667870374</v>
      </c>
      <c r="B226" s="11" t="s">
        <v>1092</v>
      </c>
      <c r="C226" s="9" t="s">
        <v>36</v>
      </c>
      <c r="AD226" s="9" t="s">
        <v>34</v>
      </c>
    </row>
    <row r="227">
      <c r="A227" s="7">
        <v>44115.84936128472</v>
      </c>
      <c r="B227" s="11" t="s">
        <v>1093</v>
      </c>
      <c r="C227" s="9" t="s">
        <v>39</v>
      </c>
      <c r="AC227" s="9" t="s">
        <v>34</v>
      </c>
      <c r="AD227" s="9" t="s">
        <v>37</v>
      </c>
    </row>
    <row r="228">
      <c r="A228" s="7">
        <v>44115.85042876157</v>
      </c>
      <c r="B228" s="11" t="s">
        <v>1094</v>
      </c>
      <c r="C228" s="9" t="s">
        <v>31</v>
      </c>
      <c r="AD228" s="9" t="s">
        <v>34</v>
      </c>
    </row>
    <row r="229">
      <c r="A229" s="7">
        <v>44115.85837965278</v>
      </c>
      <c r="B229" s="11" t="s">
        <v>1095</v>
      </c>
      <c r="C229" s="9" t="s">
        <v>33</v>
      </c>
      <c r="D229" s="9" t="s">
        <v>37</v>
      </c>
      <c r="E229" s="9" t="s">
        <v>34</v>
      </c>
      <c r="F229" s="9" t="s">
        <v>34</v>
      </c>
      <c r="G229" s="9" t="s">
        <v>37</v>
      </c>
      <c r="H229" s="9" t="s">
        <v>40</v>
      </c>
      <c r="I229" s="9" t="s">
        <v>41</v>
      </c>
      <c r="J229" s="9" t="s">
        <v>34</v>
      </c>
      <c r="K229" s="9" t="s">
        <v>138</v>
      </c>
      <c r="L229" s="9" t="s">
        <v>36</v>
      </c>
      <c r="M229" s="9" t="s">
        <v>37</v>
      </c>
      <c r="N229" s="9">
        <v>70.0</v>
      </c>
      <c r="O229" s="9" t="s">
        <v>1096</v>
      </c>
      <c r="P229" s="9" t="s">
        <v>1097</v>
      </c>
      <c r="Q229" s="9" t="s">
        <v>1098</v>
      </c>
      <c r="T229" s="9" t="s">
        <v>1099</v>
      </c>
      <c r="U229" s="9">
        <v>2020.0</v>
      </c>
      <c r="V229" s="9" t="s">
        <v>322</v>
      </c>
      <c r="W229" s="9" t="s">
        <v>1100</v>
      </c>
      <c r="Z229" s="9" t="s">
        <v>784</v>
      </c>
      <c r="AC229" s="9" t="s">
        <v>37</v>
      </c>
      <c r="AD229" s="9" t="s">
        <v>37</v>
      </c>
    </row>
    <row r="230">
      <c r="A230" s="7">
        <v>44115.86057577546</v>
      </c>
      <c r="B230" s="11" t="s">
        <v>1101</v>
      </c>
      <c r="C230" s="9" t="s">
        <v>31</v>
      </c>
      <c r="AD230" s="9" t="s">
        <v>34</v>
      </c>
    </row>
    <row r="231">
      <c r="A231" s="7">
        <v>44115.97562966435</v>
      </c>
      <c r="B231" s="11" t="s">
        <v>1102</v>
      </c>
      <c r="C231" s="9" t="s">
        <v>304</v>
      </c>
      <c r="D231" s="9" t="s">
        <v>34</v>
      </c>
      <c r="E231" s="9" t="s">
        <v>34</v>
      </c>
      <c r="F231" s="9" t="s">
        <v>34</v>
      </c>
      <c r="G231" s="9" t="s">
        <v>34</v>
      </c>
      <c r="AC231" s="9" t="s">
        <v>37</v>
      </c>
      <c r="AD231" s="9" t="s">
        <v>37</v>
      </c>
    </row>
    <row r="232">
      <c r="A232" s="3"/>
      <c r="B232" s="5"/>
      <c r="C232" s="3"/>
      <c r="D232" s="3"/>
      <c r="E232" s="3"/>
      <c r="F232" s="3"/>
      <c r="G232" s="5"/>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row>
    <row r="233">
      <c r="A233" s="3"/>
      <c r="B233" s="5"/>
      <c r="C233" s="3"/>
      <c r="D233" s="3"/>
      <c r="E233" s="3"/>
      <c r="F233" s="3"/>
      <c r="G233" s="5">
        <f t="shared" ref="G233:AD233" si="1">COUNTIF(G2:G176, "No")</f>
        <v>18</v>
      </c>
      <c r="H233" s="5">
        <f t="shared" si="1"/>
        <v>0</v>
      </c>
      <c r="I233" s="5">
        <f t="shared" si="1"/>
        <v>0</v>
      </c>
      <c r="J233" s="5">
        <f t="shared" si="1"/>
        <v>77</v>
      </c>
      <c r="K233" s="5">
        <f t="shared" si="1"/>
        <v>0</v>
      </c>
      <c r="L233" s="5">
        <f t="shared" si="1"/>
        <v>0</v>
      </c>
      <c r="M233" s="5">
        <f t="shared" si="1"/>
        <v>11</v>
      </c>
      <c r="N233" s="5">
        <f t="shared" si="1"/>
        <v>0</v>
      </c>
      <c r="O233" s="5">
        <f t="shared" si="1"/>
        <v>0</v>
      </c>
      <c r="P233" s="5">
        <f t="shared" si="1"/>
        <v>0</v>
      </c>
      <c r="Q233" s="5">
        <f t="shared" si="1"/>
        <v>17</v>
      </c>
      <c r="R233" s="5">
        <f t="shared" si="1"/>
        <v>3</v>
      </c>
      <c r="S233" s="5">
        <f t="shared" si="1"/>
        <v>3</v>
      </c>
      <c r="T233" s="5">
        <f t="shared" si="1"/>
        <v>0</v>
      </c>
      <c r="U233" s="5">
        <f t="shared" si="1"/>
        <v>0</v>
      </c>
      <c r="V233" s="5">
        <f t="shared" si="1"/>
        <v>0</v>
      </c>
      <c r="W233" s="5">
        <f t="shared" si="1"/>
        <v>0</v>
      </c>
      <c r="X233" s="5">
        <f t="shared" si="1"/>
        <v>0</v>
      </c>
      <c r="Y233" s="5">
        <f t="shared" si="1"/>
        <v>0</v>
      </c>
      <c r="Z233" s="5">
        <f t="shared" si="1"/>
        <v>0</v>
      </c>
      <c r="AA233" s="5">
        <f t="shared" si="1"/>
        <v>0</v>
      </c>
      <c r="AB233" s="5">
        <f t="shared" si="1"/>
        <v>0</v>
      </c>
      <c r="AC233" s="5">
        <f t="shared" si="1"/>
        <v>41</v>
      </c>
      <c r="AD233" s="5">
        <f t="shared" si="1"/>
        <v>27</v>
      </c>
      <c r="AE233" s="3"/>
      <c r="AF233" s="3"/>
      <c r="AG233" s="3"/>
      <c r="AH233" s="3"/>
      <c r="AI233" s="3"/>
      <c r="AJ233" s="3"/>
    </row>
    <row r="234">
      <c r="A234" s="3"/>
      <c r="B234" s="5"/>
      <c r="C234" s="3"/>
      <c r="D234" s="3"/>
      <c r="E234" s="3"/>
      <c r="F234" s="3"/>
      <c r="G234" s="5"/>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row>
    <row r="235">
      <c r="A235" s="3"/>
      <c r="B235" s="5"/>
      <c r="C235" s="3"/>
      <c r="D235" s="3"/>
      <c r="E235" s="3"/>
      <c r="F235" s="3"/>
      <c r="G235" s="5"/>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row>
    <row r="236">
      <c r="A236" s="3"/>
      <c r="B236" s="5"/>
      <c r="C236" s="3"/>
      <c r="D236" s="3"/>
      <c r="E236" s="3"/>
      <c r="F236" s="3"/>
      <c r="G236" s="5"/>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row>
    <row r="237">
      <c r="A237" s="3"/>
      <c r="B237" s="5"/>
      <c r="C237" s="3"/>
      <c r="D237" s="3"/>
      <c r="E237" s="3"/>
      <c r="F237" s="3"/>
      <c r="G237" s="5"/>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row>
    <row r="238">
      <c r="A238" s="3"/>
      <c r="B238" s="5"/>
      <c r="C238" s="3"/>
      <c r="D238" s="3"/>
      <c r="E238" s="3"/>
      <c r="F238" s="3"/>
      <c r="G238" s="5"/>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row>
    <row r="239">
      <c r="A239" s="3"/>
      <c r="B239" s="5"/>
      <c r="C239" s="3"/>
      <c r="D239" s="3"/>
      <c r="E239" s="3"/>
      <c r="F239" s="3"/>
      <c r="G239" s="5"/>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row>
    <row r="240">
      <c r="A240" s="3"/>
      <c r="B240" s="5"/>
      <c r="C240" s="3"/>
      <c r="D240" s="3"/>
      <c r="E240" s="3"/>
      <c r="F240" s="3"/>
      <c r="G240" s="5"/>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row>
    <row r="241">
      <c r="A241" s="3"/>
      <c r="B241" s="5"/>
      <c r="C241" s="3"/>
      <c r="D241" s="3"/>
      <c r="E241" s="3"/>
      <c r="F241" s="3"/>
      <c r="G241" s="5"/>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row>
    <row r="242">
      <c r="A242" s="3"/>
      <c r="B242" s="5"/>
      <c r="C242" s="3"/>
      <c r="D242" s="3"/>
      <c r="E242" s="3"/>
      <c r="F242" s="3"/>
      <c r="G242" s="5"/>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row>
    <row r="243">
      <c r="A243" s="3"/>
      <c r="B243" s="5"/>
      <c r="C243" s="3"/>
      <c r="D243" s="3"/>
      <c r="E243" s="3"/>
      <c r="F243" s="3"/>
      <c r="G243" s="5"/>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row>
    <row r="244">
      <c r="A244" s="3"/>
      <c r="B244" s="5"/>
      <c r="C244" s="3"/>
      <c r="D244" s="3"/>
      <c r="E244" s="3"/>
      <c r="F244" s="3"/>
      <c r="G244" s="5"/>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row>
    <row r="245">
      <c r="A245" s="3"/>
      <c r="B245" s="5"/>
      <c r="C245" s="3"/>
      <c r="D245" s="3"/>
      <c r="E245" s="3"/>
      <c r="F245" s="3"/>
      <c r="G245" s="5"/>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row>
    <row r="246">
      <c r="A246" s="3"/>
      <c r="B246" s="5"/>
      <c r="C246" s="3"/>
      <c r="D246" s="3"/>
      <c r="E246" s="3"/>
      <c r="F246" s="3"/>
      <c r="G246" s="5"/>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row>
    <row r="247">
      <c r="A247" s="3"/>
      <c r="B247" s="5"/>
      <c r="C247" s="3"/>
      <c r="D247" s="3"/>
      <c r="E247" s="3"/>
      <c r="F247" s="3"/>
      <c r="G247" s="5"/>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row>
    <row r="248">
      <c r="A248" s="3"/>
      <c r="B248" s="5"/>
      <c r="C248" s="3"/>
      <c r="D248" s="3"/>
      <c r="E248" s="3"/>
      <c r="F248" s="3"/>
      <c r="G248" s="5"/>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row>
    <row r="249">
      <c r="A249" s="3"/>
      <c r="B249" s="5"/>
      <c r="C249" s="3"/>
      <c r="D249" s="3"/>
      <c r="E249" s="3"/>
      <c r="F249" s="3"/>
      <c r="G249" s="5"/>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row>
    <row r="250">
      <c r="A250" s="3"/>
      <c r="B250" s="5"/>
      <c r="C250" s="3"/>
      <c r="D250" s="3"/>
      <c r="E250" s="3"/>
      <c r="F250" s="3"/>
      <c r="G250" s="5"/>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row>
    <row r="251">
      <c r="A251" s="3"/>
      <c r="B251" s="5"/>
      <c r="C251" s="3"/>
      <c r="D251" s="3"/>
      <c r="E251" s="3"/>
      <c r="F251" s="3"/>
      <c r="G251" s="5"/>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row>
    <row r="252">
      <c r="A252" s="3"/>
      <c r="B252" s="5"/>
      <c r="C252" s="3"/>
      <c r="D252" s="3"/>
      <c r="E252" s="3"/>
      <c r="F252" s="3"/>
      <c r="G252" s="5"/>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row>
    <row r="253">
      <c r="A253" s="3"/>
      <c r="B253" s="5"/>
      <c r="C253" s="3"/>
      <c r="D253" s="3"/>
      <c r="E253" s="3"/>
      <c r="F253" s="3"/>
      <c r="G253" s="5"/>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row>
    <row r="254">
      <c r="A254" s="3"/>
      <c r="B254" s="5"/>
      <c r="C254" s="3"/>
      <c r="D254" s="3"/>
      <c r="E254" s="3"/>
      <c r="F254" s="3"/>
      <c r="G254" s="5"/>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row>
    <row r="255">
      <c r="A255" s="3"/>
      <c r="B255" s="5"/>
      <c r="C255" s="3"/>
      <c r="D255" s="3"/>
      <c r="E255" s="3"/>
      <c r="F255" s="3"/>
      <c r="G255" s="5"/>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row>
    <row r="256">
      <c r="A256" s="3"/>
      <c r="B256" s="5"/>
      <c r="C256" s="3"/>
      <c r="D256" s="3"/>
      <c r="E256" s="3"/>
      <c r="F256" s="3"/>
      <c r="G256" s="5"/>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row>
    <row r="257">
      <c r="A257" s="3"/>
      <c r="B257" s="5"/>
      <c r="C257" s="3"/>
      <c r="D257" s="3"/>
      <c r="E257" s="3"/>
      <c r="F257" s="3"/>
      <c r="G257" s="5"/>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row>
    <row r="258">
      <c r="A258" s="3"/>
      <c r="B258" s="5"/>
      <c r="C258" s="3"/>
      <c r="D258" s="3"/>
      <c r="E258" s="3"/>
      <c r="F258" s="3"/>
      <c r="G258" s="5"/>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row>
    <row r="259">
      <c r="A259" s="3"/>
      <c r="B259" s="5"/>
      <c r="C259" s="3"/>
      <c r="D259" s="3"/>
      <c r="E259" s="3"/>
      <c r="F259" s="3"/>
      <c r="G259" s="5"/>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row>
    <row r="260">
      <c r="A260" s="3"/>
      <c r="B260" s="5"/>
      <c r="C260" s="3"/>
      <c r="D260" s="3"/>
      <c r="E260" s="3"/>
      <c r="F260" s="3"/>
      <c r="G260" s="5"/>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row>
    <row r="261">
      <c r="A261" s="3"/>
      <c r="B261" s="5"/>
      <c r="C261" s="3"/>
      <c r="D261" s="3"/>
      <c r="E261" s="3"/>
      <c r="F261" s="3"/>
      <c r="G261" s="5"/>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row>
    <row r="262">
      <c r="A262" s="3"/>
      <c r="B262" s="5"/>
      <c r="C262" s="3"/>
      <c r="D262" s="3"/>
      <c r="E262" s="3"/>
      <c r="F262" s="3"/>
      <c r="G262" s="5"/>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row>
    <row r="263">
      <c r="A263" s="3"/>
      <c r="B263" s="5"/>
      <c r="C263" s="3"/>
      <c r="D263" s="3"/>
      <c r="E263" s="3"/>
      <c r="F263" s="3"/>
      <c r="G263" s="5"/>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row>
    <row r="264">
      <c r="A264" s="3"/>
      <c r="B264" s="5"/>
      <c r="C264" s="3"/>
      <c r="D264" s="3"/>
      <c r="E264" s="3"/>
      <c r="F264" s="3"/>
      <c r="G264" s="5"/>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row>
    <row r="265">
      <c r="A265" s="3"/>
      <c r="B265" s="5"/>
      <c r="C265" s="3"/>
      <c r="D265" s="3"/>
      <c r="E265" s="3"/>
      <c r="F265" s="3"/>
      <c r="G265" s="5"/>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row>
    <row r="266">
      <c r="A266" s="3"/>
      <c r="B266" s="5"/>
      <c r="C266" s="3"/>
      <c r="D266" s="3"/>
      <c r="E266" s="3"/>
      <c r="F266" s="3"/>
      <c r="G266" s="5"/>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row>
    <row r="267">
      <c r="A267" s="3"/>
      <c r="B267" s="5"/>
      <c r="C267" s="3"/>
      <c r="D267" s="3"/>
      <c r="E267" s="3"/>
      <c r="F267" s="3"/>
      <c r="G267" s="5"/>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row>
    <row r="268">
      <c r="A268" s="3"/>
      <c r="B268" s="5"/>
      <c r="C268" s="3"/>
      <c r="D268" s="3"/>
      <c r="E268" s="3"/>
      <c r="F268" s="3"/>
      <c r="G268" s="5"/>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row>
    <row r="269">
      <c r="A269" s="3"/>
      <c r="B269" s="5"/>
      <c r="C269" s="3"/>
      <c r="D269" s="3"/>
      <c r="E269" s="3"/>
      <c r="F269" s="3"/>
      <c r="G269" s="5"/>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row>
    <row r="270">
      <c r="A270" s="3"/>
      <c r="B270" s="5"/>
      <c r="C270" s="3"/>
      <c r="D270" s="3"/>
      <c r="E270" s="3"/>
      <c r="F270" s="3"/>
      <c r="G270" s="5"/>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row>
    <row r="271">
      <c r="A271" s="3"/>
      <c r="B271" s="5"/>
      <c r="C271" s="3"/>
      <c r="D271" s="3"/>
      <c r="E271" s="3"/>
      <c r="F271" s="3"/>
      <c r="G271" s="5"/>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row>
    <row r="272">
      <c r="A272" s="3"/>
      <c r="B272" s="5"/>
      <c r="C272" s="3"/>
      <c r="D272" s="3"/>
      <c r="E272" s="3"/>
      <c r="F272" s="3"/>
      <c r="G272" s="5"/>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row>
    <row r="273">
      <c r="A273" s="3"/>
      <c r="B273" s="5"/>
      <c r="C273" s="3"/>
      <c r="D273" s="3"/>
      <c r="E273" s="3"/>
      <c r="F273" s="3"/>
      <c r="G273" s="5"/>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row>
    <row r="274">
      <c r="A274" s="3"/>
      <c r="B274" s="5"/>
      <c r="C274" s="3"/>
      <c r="D274" s="3"/>
      <c r="E274" s="3"/>
      <c r="F274" s="3"/>
      <c r="G274" s="5"/>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row>
    <row r="275">
      <c r="A275" s="3"/>
      <c r="B275" s="5"/>
      <c r="C275" s="3"/>
      <c r="D275" s="3"/>
      <c r="E275" s="3"/>
      <c r="F275" s="3"/>
      <c r="G275" s="5"/>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row>
    <row r="276">
      <c r="A276" s="3"/>
      <c r="B276" s="5"/>
      <c r="C276" s="3"/>
      <c r="D276" s="3"/>
      <c r="E276" s="3"/>
      <c r="F276" s="3"/>
      <c r="G276" s="5"/>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row>
    <row r="277">
      <c r="A277" s="3"/>
      <c r="B277" s="5"/>
      <c r="C277" s="3"/>
      <c r="D277" s="3"/>
      <c r="E277" s="3"/>
      <c r="F277" s="3"/>
      <c r="G277" s="5"/>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row>
    <row r="278">
      <c r="A278" s="3"/>
      <c r="B278" s="5"/>
      <c r="C278" s="3"/>
      <c r="D278" s="3"/>
      <c r="E278" s="3"/>
      <c r="F278" s="3"/>
      <c r="G278" s="5"/>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row>
    <row r="279">
      <c r="A279" s="3"/>
      <c r="B279" s="5"/>
      <c r="C279" s="3"/>
      <c r="D279" s="3"/>
      <c r="E279" s="3"/>
      <c r="F279" s="3"/>
      <c r="G279" s="5"/>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row>
    <row r="280">
      <c r="A280" s="3"/>
      <c r="B280" s="5"/>
      <c r="C280" s="3"/>
      <c r="D280" s="3"/>
      <c r="E280" s="3"/>
      <c r="F280" s="3"/>
      <c r="G280" s="5"/>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row>
    <row r="281">
      <c r="A281" s="3"/>
      <c r="B281" s="5"/>
      <c r="C281" s="3"/>
      <c r="D281" s="3"/>
      <c r="E281" s="3"/>
      <c r="F281" s="3"/>
      <c r="G281" s="5"/>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row>
    <row r="282">
      <c r="A282" s="3"/>
      <c r="B282" s="5"/>
      <c r="C282" s="3"/>
      <c r="D282" s="3"/>
      <c r="E282" s="3"/>
      <c r="F282" s="3"/>
      <c r="G282" s="5"/>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row>
    <row r="283">
      <c r="A283" s="3"/>
      <c r="B283" s="5"/>
      <c r="C283" s="3"/>
      <c r="D283" s="3"/>
      <c r="E283" s="3"/>
      <c r="F283" s="3"/>
      <c r="G283" s="5"/>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row>
    <row r="284">
      <c r="A284" s="3"/>
      <c r="B284" s="5"/>
      <c r="C284" s="3"/>
      <c r="D284" s="3"/>
      <c r="E284" s="3"/>
      <c r="F284" s="3"/>
      <c r="G284" s="5"/>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row>
    <row r="285">
      <c r="A285" s="3"/>
      <c r="B285" s="5"/>
      <c r="C285" s="3"/>
      <c r="D285" s="3"/>
      <c r="E285" s="3"/>
      <c r="F285" s="3"/>
      <c r="G285" s="5"/>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row>
    <row r="286">
      <c r="A286" s="3"/>
      <c r="B286" s="5"/>
      <c r="C286" s="3"/>
      <c r="D286" s="3"/>
      <c r="E286" s="3"/>
      <c r="F286" s="3"/>
      <c r="G286" s="5"/>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row>
    <row r="287">
      <c r="A287" s="3"/>
      <c r="B287" s="5"/>
      <c r="C287" s="3"/>
      <c r="D287" s="3"/>
      <c r="E287" s="3"/>
      <c r="F287" s="3"/>
      <c r="G287" s="5"/>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row>
    <row r="288">
      <c r="A288" s="3"/>
      <c r="B288" s="5"/>
      <c r="C288" s="3"/>
      <c r="D288" s="3"/>
      <c r="E288" s="3"/>
      <c r="F288" s="3"/>
      <c r="G288" s="5"/>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row>
    <row r="289">
      <c r="A289" s="3"/>
      <c r="B289" s="5"/>
      <c r="C289" s="3"/>
      <c r="D289" s="3"/>
      <c r="E289" s="3"/>
      <c r="F289" s="3"/>
      <c r="G289" s="5"/>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row>
    <row r="290">
      <c r="A290" s="3"/>
      <c r="B290" s="5"/>
      <c r="C290" s="3"/>
      <c r="D290" s="3"/>
      <c r="E290" s="3"/>
      <c r="F290" s="3"/>
      <c r="G290" s="5"/>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row>
    <row r="291">
      <c r="A291" s="3"/>
      <c r="B291" s="5"/>
      <c r="C291" s="3"/>
      <c r="D291" s="3"/>
      <c r="E291" s="3"/>
      <c r="F291" s="3"/>
      <c r="G291" s="5"/>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row>
    <row r="292">
      <c r="A292" s="3"/>
      <c r="B292" s="5"/>
      <c r="C292" s="3"/>
      <c r="D292" s="3"/>
      <c r="E292" s="3"/>
      <c r="F292" s="3"/>
      <c r="G292" s="5"/>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row>
    <row r="293">
      <c r="A293" s="3"/>
      <c r="B293" s="5"/>
      <c r="C293" s="3"/>
      <c r="D293" s="3"/>
      <c r="E293" s="3"/>
      <c r="F293" s="3"/>
      <c r="G293" s="5"/>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row>
    <row r="294">
      <c r="A294" s="3"/>
      <c r="B294" s="5"/>
      <c r="C294" s="3"/>
      <c r="D294" s="3"/>
      <c r="E294" s="3"/>
      <c r="F294" s="3"/>
      <c r="G294" s="5"/>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row>
    <row r="295">
      <c r="A295" s="3"/>
      <c r="B295" s="5"/>
      <c r="C295" s="3"/>
      <c r="D295" s="3"/>
      <c r="E295" s="3"/>
      <c r="F295" s="3"/>
      <c r="G295" s="5"/>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row>
    <row r="296">
      <c r="A296" s="3"/>
      <c r="B296" s="5"/>
      <c r="C296" s="3"/>
      <c r="D296" s="3"/>
      <c r="E296" s="3"/>
      <c r="F296" s="3"/>
      <c r="G296" s="5"/>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row>
    <row r="297">
      <c r="A297" s="3"/>
      <c r="B297" s="5"/>
      <c r="C297" s="3"/>
      <c r="D297" s="3"/>
      <c r="E297" s="3"/>
      <c r="F297" s="3"/>
      <c r="G297" s="5"/>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row>
    <row r="298">
      <c r="A298" s="3"/>
      <c r="B298" s="5"/>
      <c r="C298" s="3"/>
      <c r="D298" s="3"/>
      <c r="E298" s="3"/>
      <c r="F298" s="3"/>
      <c r="G298" s="5"/>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row>
    <row r="299">
      <c r="A299" s="3"/>
      <c r="B299" s="5"/>
      <c r="C299" s="3"/>
      <c r="D299" s="3"/>
      <c r="E299" s="3"/>
      <c r="F299" s="3"/>
      <c r="G299" s="5"/>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row>
    <row r="300">
      <c r="A300" s="3"/>
      <c r="B300" s="5"/>
      <c r="C300" s="3"/>
      <c r="D300" s="3"/>
      <c r="E300" s="3"/>
      <c r="F300" s="3"/>
      <c r="G300" s="5"/>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row>
    <row r="301">
      <c r="A301" s="3"/>
      <c r="B301" s="5"/>
      <c r="C301" s="3"/>
      <c r="D301" s="3"/>
      <c r="E301" s="3"/>
      <c r="F301" s="3"/>
      <c r="G301" s="5"/>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row>
    <row r="302">
      <c r="A302" s="3"/>
      <c r="B302" s="5"/>
      <c r="C302" s="3"/>
      <c r="D302" s="3"/>
      <c r="E302" s="3"/>
      <c r="F302" s="3"/>
      <c r="G302" s="5"/>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row>
    <row r="303">
      <c r="A303" s="3"/>
      <c r="B303" s="5"/>
      <c r="C303" s="3"/>
      <c r="D303" s="3"/>
      <c r="E303" s="3"/>
      <c r="F303" s="3"/>
      <c r="G303" s="5"/>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row>
    <row r="304">
      <c r="A304" s="3"/>
      <c r="B304" s="5"/>
      <c r="C304" s="3"/>
      <c r="D304" s="3"/>
      <c r="E304" s="3"/>
      <c r="F304" s="3"/>
      <c r="G304" s="5"/>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row>
    <row r="305">
      <c r="A305" s="3"/>
      <c r="B305" s="5"/>
      <c r="C305" s="3"/>
      <c r="D305" s="3"/>
      <c r="E305" s="3"/>
      <c r="F305" s="3"/>
      <c r="G305" s="5"/>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row>
    <row r="306">
      <c r="A306" s="3"/>
      <c r="B306" s="5"/>
      <c r="C306" s="3"/>
      <c r="D306" s="3"/>
      <c r="E306" s="3"/>
      <c r="F306" s="3"/>
      <c r="G306" s="5"/>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row>
    <row r="307">
      <c r="A307" s="3"/>
      <c r="B307" s="5"/>
      <c r="C307" s="3"/>
      <c r="D307" s="3"/>
      <c r="E307" s="3"/>
      <c r="F307" s="3"/>
      <c r="G307" s="5"/>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row>
    <row r="308">
      <c r="A308" s="3"/>
      <c r="B308" s="5"/>
      <c r="C308" s="3"/>
      <c r="D308" s="3"/>
      <c r="E308" s="3"/>
      <c r="F308" s="3"/>
      <c r="G308" s="5"/>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row>
    <row r="309">
      <c r="A309" s="3"/>
      <c r="B309" s="5"/>
      <c r="C309" s="3"/>
      <c r="D309" s="3"/>
      <c r="E309" s="3"/>
      <c r="F309" s="3"/>
      <c r="G309" s="5"/>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row>
    <row r="310">
      <c r="A310" s="3"/>
      <c r="B310" s="5"/>
      <c r="C310" s="3"/>
      <c r="D310" s="3"/>
      <c r="E310" s="3"/>
      <c r="F310" s="3"/>
      <c r="G310" s="5"/>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row>
    <row r="311">
      <c r="A311" s="3"/>
      <c r="B311" s="5"/>
      <c r="C311" s="3"/>
      <c r="D311" s="3"/>
      <c r="E311" s="3"/>
      <c r="F311" s="3"/>
      <c r="G311" s="5"/>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row>
    <row r="312">
      <c r="A312" s="3"/>
      <c r="B312" s="5"/>
      <c r="C312" s="3"/>
      <c r="D312" s="3"/>
      <c r="E312" s="3"/>
      <c r="F312" s="3"/>
      <c r="G312" s="5"/>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row>
    <row r="313">
      <c r="A313" s="3"/>
      <c r="B313" s="5"/>
      <c r="C313" s="3"/>
      <c r="D313" s="3"/>
      <c r="E313" s="3"/>
      <c r="F313" s="3"/>
      <c r="G313" s="5"/>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row>
    <row r="314">
      <c r="A314" s="3"/>
      <c r="B314" s="5"/>
      <c r="C314" s="3"/>
      <c r="D314" s="3"/>
      <c r="E314" s="3"/>
      <c r="F314" s="3"/>
      <c r="G314" s="5"/>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row>
    <row r="315">
      <c r="A315" s="3"/>
      <c r="B315" s="5"/>
      <c r="C315" s="3"/>
      <c r="D315" s="3"/>
      <c r="E315" s="3"/>
      <c r="F315" s="3"/>
      <c r="G315" s="5"/>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row>
    <row r="316">
      <c r="A316" s="3"/>
      <c r="B316" s="5"/>
      <c r="C316" s="3"/>
      <c r="D316" s="3"/>
      <c r="E316" s="3"/>
      <c r="F316" s="3"/>
      <c r="G316" s="5"/>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row>
    <row r="317">
      <c r="A317" s="3"/>
      <c r="B317" s="5"/>
      <c r="C317" s="3"/>
      <c r="D317" s="3"/>
      <c r="E317" s="3"/>
      <c r="F317" s="3"/>
      <c r="G317" s="5"/>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row>
    <row r="318">
      <c r="A318" s="3"/>
      <c r="B318" s="5"/>
      <c r="C318" s="3"/>
      <c r="D318" s="3"/>
      <c r="E318" s="3"/>
      <c r="F318" s="3"/>
      <c r="G318" s="5"/>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row>
    <row r="319">
      <c r="A319" s="3"/>
      <c r="B319" s="5"/>
      <c r="C319" s="3"/>
      <c r="D319" s="3"/>
      <c r="E319" s="3"/>
      <c r="F319" s="3"/>
      <c r="G319" s="5"/>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row>
    <row r="320">
      <c r="A320" s="3"/>
      <c r="B320" s="5"/>
      <c r="C320" s="3"/>
      <c r="D320" s="3"/>
      <c r="E320" s="3"/>
      <c r="F320" s="3"/>
      <c r="G320" s="5"/>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row>
    <row r="321">
      <c r="A321" s="3"/>
      <c r="B321" s="5"/>
      <c r="C321" s="3"/>
      <c r="D321" s="3"/>
      <c r="E321" s="3"/>
      <c r="F321" s="3"/>
      <c r="G321" s="5"/>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row>
    <row r="322">
      <c r="A322" s="3"/>
      <c r="B322" s="5"/>
      <c r="C322" s="3"/>
      <c r="D322" s="3"/>
      <c r="E322" s="3"/>
      <c r="F322" s="3"/>
      <c r="G322" s="5"/>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row>
    <row r="323">
      <c r="A323" s="3"/>
      <c r="B323" s="5"/>
      <c r="C323" s="3"/>
      <c r="D323" s="3"/>
      <c r="E323" s="3"/>
      <c r="F323" s="3"/>
      <c r="G323" s="5"/>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row>
    <row r="324">
      <c r="A324" s="3"/>
      <c r="B324" s="5"/>
      <c r="C324" s="3"/>
      <c r="D324" s="3"/>
      <c r="E324" s="3"/>
      <c r="F324" s="3"/>
      <c r="G324" s="5"/>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row>
    <row r="325">
      <c r="A325" s="3"/>
      <c r="B325" s="5"/>
      <c r="C325" s="3"/>
      <c r="D325" s="3"/>
      <c r="E325" s="3"/>
      <c r="F325" s="3"/>
      <c r="G325" s="5"/>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row>
    <row r="326">
      <c r="A326" s="3"/>
      <c r="B326" s="5"/>
      <c r="C326" s="3"/>
      <c r="D326" s="3"/>
      <c r="E326" s="3"/>
      <c r="F326" s="3"/>
      <c r="G326" s="5"/>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row>
    <row r="327">
      <c r="A327" s="3"/>
      <c r="B327" s="5"/>
      <c r="C327" s="3"/>
      <c r="D327" s="3"/>
      <c r="E327" s="3"/>
      <c r="F327" s="3"/>
      <c r="G327" s="5"/>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row>
    <row r="328">
      <c r="A328" s="3"/>
      <c r="B328" s="5"/>
      <c r="C328" s="3"/>
      <c r="D328" s="3"/>
      <c r="E328" s="3"/>
      <c r="F328" s="3"/>
      <c r="G328" s="5"/>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row>
    <row r="329">
      <c r="A329" s="3"/>
      <c r="B329" s="5"/>
      <c r="C329" s="3"/>
      <c r="D329" s="3"/>
      <c r="E329" s="3"/>
      <c r="F329" s="3"/>
      <c r="G329" s="5"/>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row>
    <row r="330">
      <c r="A330" s="3"/>
      <c r="B330" s="5"/>
      <c r="C330" s="3"/>
      <c r="D330" s="3"/>
      <c r="E330" s="3"/>
      <c r="F330" s="3"/>
      <c r="G330" s="5"/>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row>
    <row r="331">
      <c r="A331" s="3"/>
      <c r="B331" s="5"/>
      <c r="C331" s="3"/>
      <c r="D331" s="3"/>
      <c r="E331" s="3"/>
      <c r="F331" s="3"/>
      <c r="G331" s="5"/>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22.29"/>
    <col customWidth="1" min="2" max="2" width="55.43"/>
    <col customWidth="1" min="3" max="3" width="17.14"/>
    <col customWidth="1" hidden="1" min="4" max="4" width="17.14"/>
    <col customWidth="1" min="5" max="5" width="11.0"/>
    <col customWidth="1" min="6" max="6" width="11.29"/>
    <col customWidth="1" min="7" max="7" width="12.29"/>
    <col customWidth="1" min="8" max="8" width="19.14"/>
    <col customWidth="1" min="9" max="9" width="48.43"/>
    <col customWidth="1" min="10" max="10" width="21.43"/>
    <col customWidth="1" min="11" max="11" width="11.71"/>
    <col customWidth="1" min="12" max="12" width="14.71"/>
    <col customWidth="1" min="13" max="13" width="15.43"/>
    <col customWidth="1" min="14" max="14" width="21.43"/>
    <col customWidth="1" min="15" max="15" width="21.71"/>
    <col customWidth="1" min="16" max="16" width="46.71"/>
    <col customWidth="1" min="17" max="17" width="82.86"/>
    <col customWidth="1" min="18" max="18" width="48.71"/>
    <col customWidth="1" min="19" max="19" width="41.86"/>
    <col customWidth="1" min="20" max="21" width="66.86"/>
    <col customWidth="1" min="22" max="26" width="21.43"/>
    <col customWidth="1" min="27" max="27" width="83.43"/>
    <col customWidth="1" min="28" max="28" width="64.29"/>
    <col customWidth="1" min="29" max="29" width="52.14"/>
    <col customWidth="1" hidden="1" min="30" max="30" width="27.14"/>
    <col customWidth="1" hidden="1" min="31" max="37" width="21.43"/>
    <col customWidth="1" hidden="1" min="38" max="42" width="14.43"/>
    <col hidden="1" min="43" max="53" width="14.43"/>
  </cols>
  <sheetData>
    <row r="1">
      <c r="A1" s="12" t="s">
        <v>0</v>
      </c>
      <c r="B1" s="13" t="s">
        <v>1</v>
      </c>
      <c r="C1" s="14" t="s">
        <v>1103</v>
      </c>
      <c r="D1" s="12" t="s">
        <v>2</v>
      </c>
      <c r="E1" s="12" t="s">
        <v>3</v>
      </c>
      <c r="F1" s="12" t="s">
        <v>4</v>
      </c>
      <c r="G1" s="12" t="s">
        <v>5</v>
      </c>
      <c r="H1" s="15" t="s">
        <v>6</v>
      </c>
      <c r="I1" s="12" t="s">
        <v>7</v>
      </c>
      <c r="J1" s="12" t="s">
        <v>8</v>
      </c>
      <c r="K1" s="12" t="s">
        <v>9</v>
      </c>
      <c r="L1" s="12" t="s">
        <v>10</v>
      </c>
      <c r="M1" s="12" t="s">
        <v>11</v>
      </c>
      <c r="N1" s="12" t="s">
        <v>12</v>
      </c>
      <c r="O1" s="12" t="s">
        <v>13</v>
      </c>
      <c r="P1" s="12" t="s">
        <v>14</v>
      </c>
      <c r="Q1" s="12" t="s">
        <v>15</v>
      </c>
      <c r="R1" s="12" t="s">
        <v>16</v>
      </c>
      <c r="S1" s="12" t="s">
        <v>17</v>
      </c>
      <c r="T1" s="12" t="s">
        <v>18</v>
      </c>
      <c r="U1" s="12" t="s">
        <v>19</v>
      </c>
      <c r="V1" s="12" t="s">
        <v>20</v>
      </c>
      <c r="W1" s="12" t="s">
        <v>21</v>
      </c>
      <c r="X1" s="12" t="s">
        <v>22</v>
      </c>
      <c r="Y1" s="12" t="s">
        <v>23</v>
      </c>
      <c r="Z1" s="12" t="s">
        <v>24</v>
      </c>
      <c r="AA1" s="12" t="s">
        <v>25</v>
      </c>
      <c r="AB1" s="12" t="s">
        <v>26</v>
      </c>
      <c r="AC1" s="12" t="s">
        <v>27</v>
      </c>
      <c r="AD1" s="12" t="s">
        <v>28</v>
      </c>
      <c r="AE1" s="12" t="s">
        <v>29</v>
      </c>
      <c r="AF1" s="16" t="s">
        <v>1104</v>
      </c>
      <c r="AG1" s="17" t="s">
        <v>1105</v>
      </c>
      <c r="AH1" s="16" t="s">
        <v>1106</v>
      </c>
      <c r="AI1" s="16" t="s">
        <v>1107</v>
      </c>
      <c r="AJ1" s="17" t="s">
        <v>1108</v>
      </c>
      <c r="AK1" s="16" t="s">
        <v>1109</v>
      </c>
      <c r="AL1" s="17" t="s">
        <v>1110</v>
      </c>
      <c r="AM1" s="16" t="s">
        <v>1111</v>
      </c>
      <c r="AN1" s="17" t="s">
        <v>1112</v>
      </c>
      <c r="AO1" s="17" t="s">
        <v>1113</v>
      </c>
      <c r="AP1" s="16" t="s">
        <v>1114</v>
      </c>
      <c r="AQ1" s="17" t="s">
        <v>1115</v>
      </c>
      <c r="AR1" s="17" t="s">
        <v>1116</v>
      </c>
      <c r="AS1" s="18" t="s">
        <v>1117</v>
      </c>
      <c r="AT1" s="18" t="s">
        <v>1118</v>
      </c>
      <c r="AU1" s="18" t="s">
        <v>1119</v>
      </c>
      <c r="AV1" s="18" t="s">
        <v>1120</v>
      </c>
      <c r="AW1" s="18" t="s">
        <v>1121</v>
      </c>
      <c r="AX1" s="18" t="s">
        <v>1122</v>
      </c>
      <c r="AY1" s="18" t="s">
        <v>1123</v>
      </c>
      <c r="AZ1" s="18" t="s">
        <v>1124</v>
      </c>
      <c r="BA1" s="18" t="s">
        <v>1125</v>
      </c>
    </row>
    <row r="2" ht="45.0" customHeight="1">
      <c r="A2" s="19">
        <v>43960.54450581019</v>
      </c>
      <c r="B2" s="20" t="s">
        <v>700</v>
      </c>
      <c r="C2" s="21" t="s">
        <v>34</v>
      </c>
      <c r="D2" s="22" t="s">
        <v>39</v>
      </c>
      <c r="E2" s="22" t="s">
        <v>37</v>
      </c>
      <c r="F2" s="22" t="s">
        <v>34</v>
      </c>
      <c r="G2" s="22" t="s">
        <v>34</v>
      </c>
      <c r="H2" s="23" t="s">
        <v>37</v>
      </c>
      <c r="I2" s="22" t="s">
        <v>40</v>
      </c>
      <c r="J2" s="22" t="s">
        <v>41</v>
      </c>
      <c r="K2" s="22" t="s">
        <v>34</v>
      </c>
      <c r="L2" s="22" t="s">
        <v>56</v>
      </c>
      <c r="M2" s="22" t="s">
        <v>92</v>
      </c>
      <c r="N2" s="22" t="s">
        <v>37</v>
      </c>
      <c r="O2" s="22">
        <v>290.0</v>
      </c>
      <c r="P2" s="22" t="s">
        <v>701</v>
      </c>
      <c r="Q2" s="22" t="s">
        <v>702</v>
      </c>
      <c r="R2" s="22" t="s">
        <v>703</v>
      </c>
      <c r="S2" s="22" t="s">
        <v>704</v>
      </c>
      <c r="T2" s="22"/>
      <c r="U2" s="22" t="s">
        <v>705</v>
      </c>
      <c r="V2" s="22">
        <v>2019.0</v>
      </c>
      <c r="W2" s="22" t="s">
        <v>616</v>
      </c>
      <c r="X2" s="22" t="s">
        <v>706</v>
      </c>
      <c r="Y2" s="22" t="s">
        <v>707</v>
      </c>
      <c r="Z2" s="22"/>
      <c r="AA2" s="22" t="s">
        <v>708</v>
      </c>
      <c r="AB2" s="22"/>
      <c r="AC2" s="22"/>
      <c r="AD2" s="22" t="s">
        <v>37</v>
      </c>
      <c r="AE2" s="22" t="s">
        <v>37</v>
      </c>
      <c r="AF2" s="24">
        <v>0.0</v>
      </c>
      <c r="AG2" s="24">
        <v>0.0</v>
      </c>
      <c r="AH2" s="24">
        <v>0.0</v>
      </c>
      <c r="AI2" s="24">
        <v>0.0</v>
      </c>
      <c r="AJ2" s="24">
        <v>0.0</v>
      </c>
      <c r="AK2" s="24">
        <v>0.0</v>
      </c>
      <c r="AL2" s="24">
        <v>0.0</v>
      </c>
      <c r="AM2" s="24">
        <v>0.0</v>
      </c>
      <c r="AN2" s="24">
        <v>0.0</v>
      </c>
      <c r="AO2" s="24">
        <v>0.0</v>
      </c>
      <c r="AP2" s="24" t="s">
        <v>706</v>
      </c>
      <c r="AQ2" s="24" t="s">
        <v>616</v>
      </c>
      <c r="AR2" s="24">
        <v>2019.0</v>
      </c>
      <c r="AS2" s="24" t="s">
        <v>707</v>
      </c>
      <c r="AT2" s="24">
        <v>0.0</v>
      </c>
      <c r="AU2" s="24">
        <v>0.0</v>
      </c>
      <c r="AV2" s="24">
        <v>0.0</v>
      </c>
      <c r="AW2" s="24">
        <v>0.0</v>
      </c>
      <c r="AX2" s="24">
        <v>0.0</v>
      </c>
      <c r="AY2" s="24">
        <v>0.0</v>
      </c>
      <c r="AZ2" s="24">
        <v>0.0</v>
      </c>
      <c r="BA2" s="24">
        <v>0.0</v>
      </c>
    </row>
    <row r="3" ht="45.0" customHeight="1">
      <c r="A3" s="19">
        <v>43961.75104216435</v>
      </c>
      <c r="B3" s="20" t="s">
        <v>837</v>
      </c>
      <c r="C3" s="21" t="s">
        <v>34</v>
      </c>
      <c r="D3" s="22" t="s">
        <v>33</v>
      </c>
      <c r="E3" s="22" t="s">
        <v>37</v>
      </c>
      <c r="F3" s="22" t="s">
        <v>34</v>
      </c>
      <c r="G3" s="22" t="s">
        <v>34</v>
      </c>
      <c r="H3" s="23" t="s">
        <v>37</v>
      </c>
      <c r="I3" s="22" t="s">
        <v>40</v>
      </c>
      <c r="J3" s="22" t="s">
        <v>41</v>
      </c>
      <c r="K3" s="22" t="s">
        <v>34</v>
      </c>
      <c r="L3" s="22" t="s">
        <v>56</v>
      </c>
      <c r="M3" s="22" t="s">
        <v>92</v>
      </c>
      <c r="N3" s="22" t="s">
        <v>37</v>
      </c>
      <c r="O3" s="22">
        <v>137.0</v>
      </c>
      <c r="P3" s="22" t="s">
        <v>838</v>
      </c>
      <c r="Q3" s="22" t="s">
        <v>839</v>
      </c>
      <c r="R3" s="22" t="s">
        <v>840</v>
      </c>
      <c r="S3" s="22"/>
      <c r="T3" s="22"/>
      <c r="U3" s="22" t="s">
        <v>841</v>
      </c>
      <c r="V3" s="22">
        <v>2019.0</v>
      </c>
      <c r="W3" s="22" t="s">
        <v>322</v>
      </c>
      <c r="X3" s="22" t="s">
        <v>842</v>
      </c>
      <c r="Y3" s="22" t="s">
        <v>843</v>
      </c>
      <c r="Z3" s="22" t="s">
        <v>844</v>
      </c>
      <c r="AA3" s="22" t="s">
        <v>845</v>
      </c>
      <c r="AB3" s="22"/>
      <c r="AC3" s="22"/>
      <c r="AD3" s="22" t="s">
        <v>37</v>
      </c>
      <c r="AE3" s="22" t="s">
        <v>37</v>
      </c>
      <c r="AF3" s="24">
        <v>0.0</v>
      </c>
      <c r="AG3" s="24">
        <v>0.0</v>
      </c>
      <c r="AH3" s="24">
        <v>0.0</v>
      </c>
      <c r="AI3" s="24">
        <v>0.0</v>
      </c>
      <c r="AJ3" s="24">
        <v>0.0</v>
      </c>
      <c r="AK3" s="24">
        <v>0.0</v>
      </c>
      <c r="AL3" s="24">
        <v>0.0</v>
      </c>
      <c r="AM3" s="24">
        <v>0.0</v>
      </c>
      <c r="AN3" s="24">
        <v>0.0</v>
      </c>
      <c r="AO3" s="24">
        <v>0.0</v>
      </c>
      <c r="AP3" s="24" t="s">
        <v>842</v>
      </c>
      <c r="AQ3" s="24" t="s">
        <v>1126</v>
      </c>
      <c r="AR3" s="24">
        <v>2019.0</v>
      </c>
      <c r="AS3" s="24" t="s">
        <v>843</v>
      </c>
      <c r="AT3" s="24" t="s">
        <v>844</v>
      </c>
      <c r="AU3" s="24">
        <v>0.0</v>
      </c>
      <c r="AV3" s="24">
        <v>0.0</v>
      </c>
      <c r="AW3" s="24">
        <v>0.0</v>
      </c>
      <c r="AX3" s="24">
        <v>0.0</v>
      </c>
      <c r="AY3" s="24">
        <v>0.0</v>
      </c>
      <c r="AZ3" s="24">
        <v>0.0</v>
      </c>
      <c r="BA3" s="24">
        <v>0.0</v>
      </c>
    </row>
    <row r="4" ht="45.0" customHeight="1">
      <c r="A4" s="19">
        <v>43948.61085762731</v>
      </c>
      <c r="B4" s="20" t="s">
        <v>1127</v>
      </c>
      <c r="C4" s="21" t="s">
        <v>1128</v>
      </c>
      <c r="D4" s="22" t="s">
        <v>39</v>
      </c>
      <c r="E4" s="22" t="s">
        <v>37</v>
      </c>
      <c r="F4" s="22" t="s">
        <v>34</v>
      </c>
      <c r="G4" s="22" t="s">
        <v>34</v>
      </c>
      <c r="H4" s="23" t="s">
        <v>37</v>
      </c>
      <c r="I4" s="22" t="s">
        <v>40</v>
      </c>
      <c r="J4" s="22" t="s">
        <v>41</v>
      </c>
      <c r="K4" s="22" t="s">
        <v>34</v>
      </c>
      <c r="L4" s="22" t="s">
        <v>42</v>
      </c>
      <c r="M4" s="22" t="s">
        <v>252</v>
      </c>
      <c r="N4" s="22" t="s">
        <v>37</v>
      </c>
      <c r="O4" s="22">
        <v>111.0</v>
      </c>
      <c r="P4" s="22" t="s">
        <v>253</v>
      </c>
      <c r="Q4" s="22" t="s">
        <v>254</v>
      </c>
      <c r="R4" s="22" t="s">
        <v>255</v>
      </c>
      <c r="S4" s="22" t="s">
        <v>256</v>
      </c>
      <c r="T4" s="22" t="s">
        <v>257</v>
      </c>
      <c r="U4" s="22" t="s">
        <v>258</v>
      </c>
      <c r="V4" s="22">
        <v>2018.0</v>
      </c>
      <c r="W4" s="22" t="s">
        <v>190</v>
      </c>
      <c r="X4" s="22" t="s">
        <v>259</v>
      </c>
      <c r="Y4" s="22" t="s">
        <v>260</v>
      </c>
      <c r="Z4" s="22" t="s">
        <v>234</v>
      </c>
      <c r="AA4" s="22" t="s">
        <v>261</v>
      </c>
      <c r="AB4" s="22"/>
      <c r="AC4" s="22"/>
      <c r="AD4" s="22" t="s">
        <v>37</v>
      </c>
      <c r="AE4" s="22"/>
      <c r="AF4" s="24">
        <v>0.0</v>
      </c>
      <c r="AG4" s="24">
        <v>0.0</v>
      </c>
      <c r="AH4" s="24">
        <v>0.0</v>
      </c>
      <c r="AI4" s="24">
        <v>0.0</v>
      </c>
      <c r="AJ4" s="24">
        <v>0.0</v>
      </c>
      <c r="AK4" s="24">
        <v>0.0</v>
      </c>
      <c r="AL4" s="24">
        <v>0.0</v>
      </c>
      <c r="AM4" s="24">
        <v>0.0</v>
      </c>
      <c r="AN4" s="24">
        <v>0.0</v>
      </c>
      <c r="AO4" s="24">
        <v>0.0</v>
      </c>
      <c r="AP4" s="24" t="s">
        <v>259</v>
      </c>
      <c r="AQ4" s="24" t="s">
        <v>190</v>
      </c>
      <c r="AR4" s="24">
        <v>2018.0</v>
      </c>
      <c r="AS4" s="24" t="s">
        <v>260</v>
      </c>
      <c r="AT4" s="24" t="s">
        <v>234</v>
      </c>
      <c r="AU4" s="24">
        <v>0.0</v>
      </c>
      <c r="AV4" s="24">
        <v>0.0</v>
      </c>
      <c r="AW4" s="24">
        <v>0.0</v>
      </c>
      <c r="AX4" s="24">
        <v>0.0</v>
      </c>
      <c r="AY4" s="24">
        <v>0.0</v>
      </c>
      <c r="AZ4" s="24">
        <v>0.0</v>
      </c>
      <c r="BA4" s="24">
        <v>0.0</v>
      </c>
    </row>
    <row r="5" ht="45.0" customHeight="1">
      <c r="A5" s="19">
        <v>43953.65965290509</v>
      </c>
      <c r="B5" s="20" t="s">
        <v>448</v>
      </c>
      <c r="C5" s="21" t="s">
        <v>37</v>
      </c>
      <c r="D5" s="22" t="s">
        <v>304</v>
      </c>
      <c r="E5" s="22" t="s">
        <v>37</v>
      </c>
      <c r="F5" s="22" t="s">
        <v>34</v>
      </c>
      <c r="G5" s="22" t="s">
        <v>34</v>
      </c>
      <c r="H5" s="23" t="s">
        <v>37</v>
      </c>
      <c r="I5" s="22" t="s">
        <v>449</v>
      </c>
      <c r="J5" s="22" t="s">
        <v>36</v>
      </c>
      <c r="K5" s="22" t="s">
        <v>37</v>
      </c>
      <c r="L5" s="22" t="s">
        <v>138</v>
      </c>
      <c r="M5" s="22" t="s">
        <v>450</v>
      </c>
      <c r="N5" s="22" t="s">
        <v>37</v>
      </c>
      <c r="O5" s="22">
        <v>106.0</v>
      </c>
      <c r="P5" s="22" t="s">
        <v>451</v>
      </c>
      <c r="Q5" s="22" t="s">
        <v>452</v>
      </c>
      <c r="R5" s="22" t="s">
        <v>453</v>
      </c>
      <c r="S5" s="22" t="s">
        <v>454</v>
      </c>
      <c r="T5" s="22" t="s">
        <v>455</v>
      </c>
      <c r="U5" s="22" t="s">
        <v>456</v>
      </c>
      <c r="V5" s="22">
        <v>2019.0</v>
      </c>
      <c r="W5" s="22" t="s">
        <v>190</v>
      </c>
      <c r="X5" s="22" t="s">
        <v>457</v>
      </c>
      <c r="Y5" s="22" t="s">
        <v>458</v>
      </c>
      <c r="Z5" s="22" t="s">
        <v>459</v>
      </c>
      <c r="AA5" s="22" t="s">
        <v>460</v>
      </c>
      <c r="AB5" s="22"/>
      <c r="AC5" s="22"/>
      <c r="AD5" s="22" t="s">
        <v>37</v>
      </c>
      <c r="AE5" s="22" t="s">
        <v>37</v>
      </c>
      <c r="AF5" s="24">
        <v>0.0</v>
      </c>
      <c r="AG5" s="24">
        <v>0.0</v>
      </c>
      <c r="AH5" s="24">
        <v>0.0</v>
      </c>
      <c r="AI5" s="24">
        <v>0.0</v>
      </c>
      <c r="AJ5" s="24">
        <v>0.0</v>
      </c>
      <c r="AK5" s="24">
        <v>0.0</v>
      </c>
      <c r="AL5" s="24">
        <v>0.0</v>
      </c>
      <c r="AM5" s="24">
        <v>0.0</v>
      </c>
      <c r="AN5" s="24">
        <v>0.0</v>
      </c>
      <c r="AO5" s="24">
        <v>0.0</v>
      </c>
      <c r="AP5" s="24" t="s">
        <v>457</v>
      </c>
      <c r="AQ5" s="24" t="s">
        <v>190</v>
      </c>
      <c r="AR5" s="24">
        <v>2019.0</v>
      </c>
      <c r="AS5" s="24" t="s">
        <v>458</v>
      </c>
      <c r="AT5" s="24" t="s">
        <v>459</v>
      </c>
      <c r="AU5" s="24">
        <v>0.0</v>
      </c>
      <c r="AV5" s="24">
        <v>0.0</v>
      </c>
      <c r="AW5" s="24">
        <v>0.0</v>
      </c>
      <c r="AX5" s="24">
        <v>0.0</v>
      </c>
      <c r="AY5" s="24">
        <v>0.0</v>
      </c>
      <c r="AZ5" s="24">
        <v>0.0</v>
      </c>
      <c r="BA5" s="24">
        <v>0.0</v>
      </c>
    </row>
    <row r="6" ht="45.0" customHeight="1">
      <c r="A6" s="19">
        <v>43946.72042381944</v>
      </c>
      <c r="B6" s="20" t="s">
        <v>111</v>
      </c>
      <c r="C6" s="21" t="s">
        <v>34</v>
      </c>
      <c r="D6" s="22" t="s">
        <v>39</v>
      </c>
      <c r="E6" s="22" t="s">
        <v>37</v>
      </c>
      <c r="F6" s="22" t="s">
        <v>34</v>
      </c>
      <c r="G6" s="22" t="s">
        <v>34</v>
      </c>
      <c r="H6" s="23" t="s">
        <v>37</v>
      </c>
      <c r="I6" s="22" t="s">
        <v>40</v>
      </c>
      <c r="J6" s="22" t="s">
        <v>41</v>
      </c>
      <c r="K6" s="22" t="s">
        <v>34</v>
      </c>
      <c r="L6" s="22" t="s">
        <v>56</v>
      </c>
      <c r="M6" s="22" t="s">
        <v>92</v>
      </c>
      <c r="N6" s="22" t="s">
        <v>37</v>
      </c>
      <c r="O6" s="22">
        <v>102.0</v>
      </c>
      <c r="P6" s="22" t="s">
        <v>112</v>
      </c>
      <c r="Q6" s="22" t="s">
        <v>113</v>
      </c>
      <c r="R6" s="22" t="s">
        <v>114</v>
      </c>
      <c r="S6" s="25" t="s">
        <v>115</v>
      </c>
      <c r="T6" s="26"/>
      <c r="U6" s="22"/>
      <c r="V6" s="22">
        <v>2018.0</v>
      </c>
      <c r="W6" s="22" t="s">
        <v>49</v>
      </c>
      <c r="X6" s="22" t="s">
        <v>116</v>
      </c>
      <c r="Y6" s="22" t="s">
        <v>117</v>
      </c>
      <c r="Z6" s="22" t="s">
        <v>118</v>
      </c>
      <c r="AA6" s="22" t="s">
        <v>119</v>
      </c>
      <c r="AB6" s="22"/>
      <c r="AC6" s="22"/>
      <c r="AD6" s="22" t="s">
        <v>37</v>
      </c>
      <c r="AE6" s="22"/>
      <c r="AF6" s="24">
        <v>0.0</v>
      </c>
      <c r="AG6" s="24">
        <v>0.0</v>
      </c>
      <c r="AH6" s="24">
        <v>0.0</v>
      </c>
      <c r="AI6" s="24">
        <v>0.0</v>
      </c>
      <c r="AJ6" s="24">
        <v>0.0</v>
      </c>
      <c r="AK6" s="24">
        <v>0.0</v>
      </c>
      <c r="AL6" s="24">
        <v>0.0</v>
      </c>
      <c r="AM6" s="24">
        <v>0.0</v>
      </c>
      <c r="AN6" s="24">
        <v>0.0</v>
      </c>
      <c r="AO6" s="24">
        <v>0.0</v>
      </c>
      <c r="AP6" s="24" t="s">
        <v>116</v>
      </c>
      <c r="AQ6" s="24" t="s">
        <v>1129</v>
      </c>
      <c r="AR6" s="24">
        <v>2018.0</v>
      </c>
      <c r="AS6" s="24" t="s">
        <v>117</v>
      </c>
      <c r="AT6" s="24" t="s">
        <v>118</v>
      </c>
      <c r="AU6" s="24">
        <v>0.0</v>
      </c>
      <c r="AV6" s="24">
        <v>0.0</v>
      </c>
      <c r="AW6" s="24">
        <v>0.0</v>
      </c>
      <c r="AX6" s="24">
        <v>0.0</v>
      </c>
      <c r="AY6" s="24">
        <v>0.0</v>
      </c>
      <c r="AZ6" s="24">
        <v>0.0</v>
      </c>
      <c r="BA6" s="24">
        <v>0.0</v>
      </c>
    </row>
    <row r="7" ht="45.0" customHeight="1">
      <c r="A7" s="19">
        <v>43962.66016519676</v>
      </c>
      <c r="B7" s="20" t="s">
        <v>847</v>
      </c>
      <c r="C7" s="21" t="s">
        <v>34</v>
      </c>
      <c r="D7" s="22" t="s">
        <v>39</v>
      </c>
      <c r="E7" s="22" t="s">
        <v>37</v>
      </c>
      <c r="F7" s="22" t="s">
        <v>34</v>
      </c>
      <c r="G7" s="22" t="s">
        <v>34</v>
      </c>
      <c r="H7" s="23" t="s">
        <v>37</v>
      </c>
      <c r="I7" s="22" t="s">
        <v>848</v>
      </c>
      <c r="J7" s="22" t="s">
        <v>41</v>
      </c>
      <c r="K7" s="22" t="s">
        <v>34</v>
      </c>
      <c r="L7" s="22" t="s">
        <v>849</v>
      </c>
      <c r="M7" s="22" t="s">
        <v>850</v>
      </c>
      <c r="N7" s="22" t="s">
        <v>37</v>
      </c>
      <c r="O7" s="22">
        <v>100.0</v>
      </c>
      <c r="P7" s="22" t="s">
        <v>851</v>
      </c>
      <c r="Q7" s="22" t="s">
        <v>852</v>
      </c>
      <c r="R7" s="22" t="s">
        <v>853</v>
      </c>
      <c r="S7" s="22" t="s">
        <v>854</v>
      </c>
      <c r="T7" s="22" t="s">
        <v>855</v>
      </c>
      <c r="U7" s="22" t="s">
        <v>856</v>
      </c>
      <c r="V7" s="22">
        <v>2017.0</v>
      </c>
      <c r="W7" s="22" t="s">
        <v>322</v>
      </c>
      <c r="X7" s="22" t="s">
        <v>857</v>
      </c>
      <c r="Y7" s="22" t="s">
        <v>858</v>
      </c>
      <c r="Z7" s="22" t="s">
        <v>859</v>
      </c>
      <c r="AA7" s="22" t="s">
        <v>860</v>
      </c>
      <c r="AB7" s="22"/>
      <c r="AC7" s="22"/>
      <c r="AD7" s="22" t="s">
        <v>37</v>
      </c>
      <c r="AE7" s="22" t="s">
        <v>37</v>
      </c>
      <c r="AF7" s="24">
        <v>0.0</v>
      </c>
      <c r="AG7" s="24">
        <v>0.0</v>
      </c>
      <c r="AH7" s="24">
        <v>0.0</v>
      </c>
      <c r="AI7" s="24">
        <v>0.0</v>
      </c>
      <c r="AJ7" s="24">
        <v>0.0</v>
      </c>
      <c r="AK7" s="24">
        <v>0.0</v>
      </c>
      <c r="AL7" s="24">
        <v>0.0</v>
      </c>
      <c r="AM7" s="24">
        <v>0.0</v>
      </c>
      <c r="AN7" s="24">
        <v>0.0</v>
      </c>
      <c r="AO7" s="24">
        <v>0.0</v>
      </c>
      <c r="AP7" s="24" t="s">
        <v>857</v>
      </c>
      <c r="AQ7" s="24" t="s">
        <v>1126</v>
      </c>
      <c r="AR7" s="24">
        <v>2017.0</v>
      </c>
      <c r="AS7" s="24" t="s">
        <v>858</v>
      </c>
      <c r="AT7" s="24" t="s">
        <v>859</v>
      </c>
      <c r="AU7" s="24">
        <v>0.0</v>
      </c>
      <c r="AV7" s="24">
        <v>0.0</v>
      </c>
      <c r="AW7" s="24">
        <v>0.0</v>
      </c>
      <c r="AX7" s="24">
        <v>0.0</v>
      </c>
      <c r="AY7" s="24">
        <v>0.0</v>
      </c>
      <c r="AZ7" s="24">
        <v>0.0</v>
      </c>
      <c r="BA7" s="24">
        <v>0.0</v>
      </c>
    </row>
    <row r="8" ht="45.0" customHeight="1">
      <c r="A8" s="19">
        <v>43952.44326033565</v>
      </c>
      <c r="B8" s="20" t="s">
        <v>357</v>
      </c>
      <c r="C8" s="21" t="s">
        <v>34</v>
      </c>
      <c r="D8" s="22" t="s">
        <v>358</v>
      </c>
      <c r="E8" s="22" t="s">
        <v>37</v>
      </c>
      <c r="F8" s="22" t="s">
        <v>34</v>
      </c>
      <c r="G8" s="22" t="s">
        <v>37</v>
      </c>
      <c r="H8" s="23" t="s">
        <v>37</v>
      </c>
      <c r="I8" s="22" t="s">
        <v>40</v>
      </c>
      <c r="J8" s="22" t="s">
        <v>359</v>
      </c>
      <c r="K8" s="22" t="s">
        <v>34</v>
      </c>
      <c r="L8" s="22" t="s">
        <v>360</v>
      </c>
      <c r="M8" s="22" t="s">
        <v>36</v>
      </c>
      <c r="N8" s="22" t="s">
        <v>37</v>
      </c>
      <c r="O8" s="22">
        <v>97.0</v>
      </c>
      <c r="P8" s="22" t="s">
        <v>361</v>
      </c>
      <c r="Q8" s="22" t="s">
        <v>362</v>
      </c>
      <c r="R8" s="25" t="s">
        <v>1130</v>
      </c>
      <c r="S8" s="22" t="s">
        <v>364</v>
      </c>
      <c r="T8" s="22" t="s">
        <v>365</v>
      </c>
      <c r="U8" s="22" t="s">
        <v>366</v>
      </c>
      <c r="V8" s="22">
        <v>2016.0</v>
      </c>
      <c r="W8" s="22" t="s">
        <v>322</v>
      </c>
      <c r="X8" s="22" t="s">
        <v>367</v>
      </c>
      <c r="Y8" s="22" t="s">
        <v>368</v>
      </c>
      <c r="Z8" s="22" t="s">
        <v>369</v>
      </c>
      <c r="AA8" s="22" t="s">
        <v>370</v>
      </c>
      <c r="AB8" s="22"/>
      <c r="AC8" s="22" t="s">
        <v>371</v>
      </c>
      <c r="AD8" s="22" t="s">
        <v>37</v>
      </c>
      <c r="AE8" s="22" t="s">
        <v>37</v>
      </c>
      <c r="AF8" s="24">
        <v>0.0</v>
      </c>
      <c r="AG8" s="24">
        <v>0.0</v>
      </c>
      <c r="AH8" s="24">
        <v>0.0</v>
      </c>
      <c r="AI8" s="24">
        <v>0.0</v>
      </c>
      <c r="AJ8" s="24">
        <v>0.0</v>
      </c>
      <c r="AK8" s="24">
        <v>0.0</v>
      </c>
      <c r="AL8" s="24">
        <v>0.0</v>
      </c>
      <c r="AM8" s="24">
        <v>0.0</v>
      </c>
      <c r="AN8" s="24">
        <v>0.0</v>
      </c>
      <c r="AO8" s="24">
        <v>0.0</v>
      </c>
      <c r="AP8" s="24" t="s">
        <v>367</v>
      </c>
      <c r="AQ8" s="24" t="s">
        <v>1126</v>
      </c>
      <c r="AR8" s="24">
        <v>2016.0</v>
      </c>
      <c r="AS8" s="24" t="s">
        <v>368</v>
      </c>
      <c r="AT8" s="24" t="s">
        <v>369</v>
      </c>
      <c r="AU8" s="24">
        <v>0.0</v>
      </c>
      <c r="AV8" s="24">
        <v>0.0</v>
      </c>
      <c r="AW8" s="24">
        <v>0.0</v>
      </c>
      <c r="AX8" s="24">
        <v>0.0</v>
      </c>
      <c r="AY8" s="24">
        <v>0.0</v>
      </c>
      <c r="AZ8" s="24">
        <v>0.0</v>
      </c>
      <c r="BA8" s="24">
        <v>0.0</v>
      </c>
    </row>
    <row r="9" ht="45.0" customHeight="1">
      <c r="A9" s="19">
        <v>43957.74747333334</v>
      </c>
      <c r="B9" s="20" t="s">
        <v>530</v>
      </c>
      <c r="C9" s="21" t="s">
        <v>34</v>
      </c>
      <c r="D9" s="22" t="s">
        <v>33</v>
      </c>
      <c r="E9" s="22" t="s">
        <v>37</v>
      </c>
      <c r="F9" s="22" t="s">
        <v>34</v>
      </c>
      <c r="G9" s="22" t="s">
        <v>34</v>
      </c>
      <c r="H9" s="23" t="s">
        <v>37</v>
      </c>
      <c r="I9" s="22" t="s">
        <v>40</v>
      </c>
      <c r="J9" s="22" t="s">
        <v>41</v>
      </c>
      <c r="K9" s="22" t="s">
        <v>34</v>
      </c>
      <c r="L9" s="22" t="s">
        <v>42</v>
      </c>
      <c r="M9" s="22" t="s">
        <v>36</v>
      </c>
      <c r="N9" s="22" t="s">
        <v>37</v>
      </c>
      <c r="O9" s="22">
        <v>93.0</v>
      </c>
      <c r="P9" s="22" t="s">
        <v>531</v>
      </c>
      <c r="Q9" s="22" t="s">
        <v>532</v>
      </c>
      <c r="R9" s="22" t="s">
        <v>533</v>
      </c>
      <c r="S9" s="22"/>
      <c r="T9" s="22"/>
      <c r="U9" s="22" t="s">
        <v>534</v>
      </c>
      <c r="V9" s="22">
        <v>2020.0</v>
      </c>
      <c r="W9" s="22" t="s">
        <v>190</v>
      </c>
      <c r="X9" s="22" t="s">
        <v>535</v>
      </c>
      <c r="Y9" s="22" t="s">
        <v>536</v>
      </c>
      <c r="Z9" s="22" t="s">
        <v>234</v>
      </c>
      <c r="AA9" s="22" t="s">
        <v>537</v>
      </c>
      <c r="AB9" s="22"/>
      <c r="AC9" s="22"/>
      <c r="AD9" s="22" t="s">
        <v>37</v>
      </c>
      <c r="AE9" s="22" t="s">
        <v>37</v>
      </c>
      <c r="AF9" s="24">
        <v>0.0</v>
      </c>
      <c r="AG9" s="24">
        <v>0.0</v>
      </c>
      <c r="AH9" s="24">
        <v>0.0</v>
      </c>
      <c r="AI9" s="24">
        <v>0.0</v>
      </c>
      <c r="AJ9" s="24">
        <v>0.0</v>
      </c>
      <c r="AK9" s="24">
        <v>0.0</v>
      </c>
      <c r="AL9" s="24">
        <v>0.0</v>
      </c>
      <c r="AM9" s="24">
        <v>0.0</v>
      </c>
      <c r="AN9" s="24">
        <v>0.0</v>
      </c>
      <c r="AO9" s="24">
        <v>0.0</v>
      </c>
      <c r="AP9" s="24" t="s">
        <v>535</v>
      </c>
      <c r="AQ9" s="24" t="s">
        <v>190</v>
      </c>
      <c r="AR9" s="24">
        <v>2020.0</v>
      </c>
      <c r="AS9" s="24" t="s">
        <v>536</v>
      </c>
      <c r="AT9" s="24" t="s">
        <v>234</v>
      </c>
      <c r="AU9" s="24">
        <v>0.0</v>
      </c>
      <c r="AV9" s="24">
        <v>0.0</v>
      </c>
      <c r="AW9" s="24">
        <v>0.0</v>
      </c>
      <c r="AX9" s="24">
        <v>0.0</v>
      </c>
      <c r="AY9" s="24">
        <v>0.0</v>
      </c>
      <c r="AZ9" s="24">
        <v>0.0</v>
      </c>
      <c r="BA9" s="24">
        <v>0.0</v>
      </c>
    </row>
    <row r="10" ht="45.0" customHeight="1">
      <c r="A10" s="19">
        <v>43953.75136819444</v>
      </c>
      <c r="B10" s="20" t="s">
        <v>475</v>
      </c>
      <c r="C10" s="21" t="s">
        <v>34</v>
      </c>
      <c r="D10" s="22" t="s">
        <v>36</v>
      </c>
      <c r="E10" s="22" t="s">
        <v>37</v>
      </c>
      <c r="F10" s="22" t="s">
        <v>34</v>
      </c>
      <c r="G10" s="22" t="s">
        <v>34</v>
      </c>
      <c r="H10" s="23" t="s">
        <v>37</v>
      </c>
      <c r="I10" s="22" t="s">
        <v>40</v>
      </c>
      <c r="J10" s="22" t="s">
        <v>41</v>
      </c>
      <c r="K10" s="22" t="s">
        <v>34</v>
      </c>
      <c r="L10" s="22" t="s">
        <v>476</v>
      </c>
      <c r="M10" s="22" t="s">
        <v>477</v>
      </c>
      <c r="N10" s="22" t="s">
        <v>37</v>
      </c>
      <c r="O10" s="22">
        <v>92.0</v>
      </c>
      <c r="P10" s="22" t="s">
        <v>478</v>
      </c>
      <c r="Q10" s="22" t="s">
        <v>479</v>
      </c>
      <c r="R10" s="22" t="s">
        <v>480</v>
      </c>
      <c r="S10" s="22"/>
      <c r="T10" s="22"/>
      <c r="U10" s="22" t="s">
        <v>481</v>
      </c>
      <c r="V10" s="22">
        <v>2016.0</v>
      </c>
      <c r="W10" s="22" t="s">
        <v>190</v>
      </c>
      <c r="X10" s="22" t="s">
        <v>482</v>
      </c>
      <c r="Y10" s="22" t="s">
        <v>483</v>
      </c>
      <c r="Z10" s="22" t="s">
        <v>484</v>
      </c>
      <c r="AA10" s="22" t="s">
        <v>485</v>
      </c>
      <c r="AB10" s="22"/>
      <c r="AC10" s="22"/>
      <c r="AD10" s="22" t="s">
        <v>37</v>
      </c>
      <c r="AE10" s="22" t="s">
        <v>37</v>
      </c>
      <c r="AF10" s="24">
        <v>0.0</v>
      </c>
      <c r="AG10" s="24">
        <v>0.0</v>
      </c>
      <c r="AH10" s="24">
        <v>0.0</v>
      </c>
      <c r="AI10" s="24">
        <v>0.0</v>
      </c>
      <c r="AJ10" s="24">
        <v>0.0</v>
      </c>
      <c r="AK10" s="24">
        <v>0.0</v>
      </c>
      <c r="AL10" s="24">
        <v>0.0</v>
      </c>
      <c r="AM10" s="24">
        <v>0.0</v>
      </c>
      <c r="AN10" s="24">
        <v>0.0</v>
      </c>
      <c r="AO10" s="24">
        <v>0.0</v>
      </c>
      <c r="AP10" s="24" t="s">
        <v>482</v>
      </c>
      <c r="AQ10" s="24" t="s">
        <v>190</v>
      </c>
      <c r="AR10" s="24">
        <v>2016.0</v>
      </c>
      <c r="AS10" s="24" t="s">
        <v>483</v>
      </c>
      <c r="AT10" s="24" t="s">
        <v>484</v>
      </c>
      <c r="AU10" s="24">
        <v>0.0</v>
      </c>
      <c r="AV10" s="24">
        <v>0.0</v>
      </c>
      <c r="AW10" s="24">
        <v>0.0</v>
      </c>
      <c r="AX10" s="24">
        <v>0.0</v>
      </c>
      <c r="AY10" s="24">
        <v>0.0</v>
      </c>
      <c r="AZ10" s="24">
        <v>0.0</v>
      </c>
      <c r="BA10" s="24">
        <v>0.0</v>
      </c>
    </row>
    <row r="11" ht="45.0" customHeight="1">
      <c r="A11" s="19">
        <v>43960.695477939815</v>
      </c>
      <c r="B11" s="20" t="s">
        <v>748</v>
      </c>
      <c r="C11" s="21" t="s">
        <v>34</v>
      </c>
      <c r="D11" s="22" t="s">
        <v>33</v>
      </c>
      <c r="E11" s="22" t="s">
        <v>37</v>
      </c>
      <c r="F11" s="22" t="s">
        <v>34</v>
      </c>
      <c r="G11" s="22" t="s">
        <v>34</v>
      </c>
      <c r="H11" s="23" t="s">
        <v>37</v>
      </c>
      <c r="I11" s="22" t="s">
        <v>155</v>
      </c>
      <c r="J11" s="22" t="s">
        <v>41</v>
      </c>
      <c r="K11" s="22" t="s">
        <v>34</v>
      </c>
      <c r="L11" s="22" t="s">
        <v>42</v>
      </c>
      <c r="M11" s="22" t="s">
        <v>36</v>
      </c>
      <c r="N11" s="22" t="s">
        <v>37</v>
      </c>
      <c r="O11" s="22">
        <v>76.0</v>
      </c>
      <c r="P11" s="22" t="s">
        <v>749</v>
      </c>
      <c r="Q11" s="22" t="s">
        <v>750</v>
      </c>
      <c r="R11" s="22" t="s">
        <v>34</v>
      </c>
      <c r="S11" s="22" t="s">
        <v>751</v>
      </c>
      <c r="T11" s="22"/>
      <c r="U11" s="22"/>
      <c r="V11" s="22">
        <v>2019.0</v>
      </c>
      <c r="W11" s="22" t="s">
        <v>616</v>
      </c>
      <c r="X11" s="22" t="s">
        <v>752</v>
      </c>
      <c r="Y11" s="22" t="s">
        <v>753</v>
      </c>
      <c r="Z11" s="22"/>
      <c r="AA11" s="22" t="s">
        <v>754</v>
      </c>
      <c r="AB11" s="22"/>
      <c r="AC11" s="22"/>
      <c r="AD11" s="22" t="s">
        <v>37</v>
      </c>
      <c r="AE11" s="22" t="s">
        <v>37</v>
      </c>
      <c r="AF11" s="24">
        <v>0.0</v>
      </c>
      <c r="AG11" s="24">
        <v>0.0</v>
      </c>
      <c r="AH11" s="24">
        <v>0.0</v>
      </c>
      <c r="AI11" s="24">
        <v>0.0</v>
      </c>
      <c r="AJ11" s="24">
        <v>0.0</v>
      </c>
      <c r="AK11" s="24">
        <v>0.0</v>
      </c>
      <c r="AL11" s="24">
        <v>0.0</v>
      </c>
      <c r="AM11" s="24">
        <v>0.0</v>
      </c>
      <c r="AN11" s="24">
        <v>0.0</v>
      </c>
      <c r="AO11" s="24">
        <v>0.0</v>
      </c>
      <c r="AP11" s="24" t="s">
        <v>752</v>
      </c>
      <c r="AQ11" s="24" t="s">
        <v>616</v>
      </c>
      <c r="AR11" s="24">
        <v>2019.0</v>
      </c>
      <c r="AS11" s="24" t="s">
        <v>753</v>
      </c>
      <c r="AT11" s="24">
        <v>0.0</v>
      </c>
      <c r="AU11" s="24">
        <v>0.0</v>
      </c>
      <c r="AV11" s="24">
        <v>0.0</v>
      </c>
      <c r="AW11" s="24">
        <v>0.0</v>
      </c>
      <c r="AX11" s="24">
        <v>0.0</v>
      </c>
      <c r="AY11" s="24">
        <v>0.0</v>
      </c>
      <c r="AZ11" s="24">
        <v>0.0</v>
      </c>
      <c r="BA11" s="24">
        <v>0.0</v>
      </c>
    </row>
    <row r="12" ht="45.0" customHeight="1">
      <c r="A12" s="19">
        <v>43950.57383981481</v>
      </c>
      <c r="B12" s="27" t="s">
        <v>1131</v>
      </c>
      <c r="C12" s="21" t="s">
        <v>34</v>
      </c>
      <c r="D12" s="22" t="s">
        <v>290</v>
      </c>
      <c r="E12" s="22" t="s">
        <v>37</v>
      </c>
      <c r="F12" s="22" t="s">
        <v>34</v>
      </c>
      <c r="G12" s="22" t="s">
        <v>34</v>
      </c>
      <c r="H12" s="23" t="s">
        <v>37</v>
      </c>
      <c r="I12" s="22" t="s">
        <v>40</v>
      </c>
      <c r="J12" s="22" t="s">
        <v>41</v>
      </c>
      <c r="K12" s="22" t="s">
        <v>34</v>
      </c>
      <c r="L12" s="22" t="s">
        <v>56</v>
      </c>
      <c r="M12" s="22" t="s">
        <v>92</v>
      </c>
      <c r="N12" s="22" t="s">
        <v>37</v>
      </c>
      <c r="O12" s="22">
        <v>74.0</v>
      </c>
      <c r="P12" s="22" t="s">
        <v>291</v>
      </c>
      <c r="Q12" s="22" t="s">
        <v>292</v>
      </c>
      <c r="R12" s="25" t="s">
        <v>1132</v>
      </c>
      <c r="S12" s="22" t="s">
        <v>294</v>
      </c>
      <c r="T12" s="22" t="s">
        <v>295</v>
      </c>
      <c r="U12" s="22" t="s">
        <v>296</v>
      </c>
      <c r="V12" s="22">
        <v>2017.0</v>
      </c>
      <c r="W12" s="22" t="s">
        <v>190</v>
      </c>
      <c r="X12" s="22" t="s">
        <v>297</v>
      </c>
      <c r="Y12" s="22" t="s">
        <v>298</v>
      </c>
      <c r="Z12" s="22" t="s">
        <v>299</v>
      </c>
      <c r="AA12" s="22" t="s">
        <v>300</v>
      </c>
      <c r="AB12" s="22"/>
      <c r="AC12" s="22"/>
      <c r="AD12" s="22" t="s">
        <v>37</v>
      </c>
      <c r="AE12" s="22"/>
      <c r="AF12" s="24">
        <v>0.0</v>
      </c>
      <c r="AG12" s="24">
        <v>0.0</v>
      </c>
      <c r="AH12" s="24">
        <v>0.0</v>
      </c>
      <c r="AI12" s="24">
        <v>0.0</v>
      </c>
      <c r="AJ12" s="24">
        <v>0.0</v>
      </c>
      <c r="AK12" s="24">
        <v>0.0</v>
      </c>
      <c r="AL12" s="24">
        <v>0.0</v>
      </c>
      <c r="AM12" s="24">
        <v>0.0</v>
      </c>
      <c r="AN12" s="24">
        <v>0.0</v>
      </c>
      <c r="AO12" s="24">
        <v>0.0</v>
      </c>
      <c r="AP12" s="24" t="s">
        <v>297</v>
      </c>
      <c r="AQ12" s="24" t="s">
        <v>190</v>
      </c>
      <c r="AR12" s="24">
        <v>2017.0</v>
      </c>
      <c r="AS12" s="24" t="s">
        <v>298</v>
      </c>
      <c r="AT12" s="24" t="s">
        <v>299</v>
      </c>
      <c r="AU12" s="24">
        <v>0.0</v>
      </c>
      <c r="AV12" s="24">
        <v>0.0</v>
      </c>
      <c r="AW12" s="24">
        <v>0.0</v>
      </c>
      <c r="AX12" s="24">
        <v>0.0</v>
      </c>
      <c r="AY12" s="24">
        <v>0.0</v>
      </c>
      <c r="AZ12" s="24">
        <v>0.0</v>
      </c>
      <c r="BA12" s="24">
        <v>0.0</v>
      </c>
    </row>
    <row r="13" ht="45.0" customHeight="1">
      <c r="A13" s="19">
        <v>43951.461805266204</v>
      </c>
      <c r="B13" s="20" t="s">
        <v>315</v>
      </c>
      <c r="C13" s="21" t="s">
        <v>34</v>
      </c>
      <c r="D13" s="22" t="s">
        <v>39</v>
      </c>
      <c r="E13" s="22" t="s">
        <v>37</v>
      </c>
      <c r="F13" s="22" t="s">
        <v>34</v>
      </c>
      <c r="G13" s="22" t="s">
        <v>34</v>
      </c>
      <c r="H13" s="23" t="s">
        <v>37</v>
      </c>
      <c r="I13" s="22" t="s">
        <v>40</v>
      </c>
      <c r="J13" s="22" t="s">
        <v>41</v>
      </c>
      <c r="K13" s="22" t="s">
        <v>34</v>
      </c>
      <c r="L13" s="22" t="s">
        <v>42</v>
      </c>
      <c r="M13" s="22" t="s">
        <v>36</v>
      </c>
      <c r="N13" s="22" t="s">
        <v>37</v>
      </c>
      <c r="O13" s="22">
        <v>71.0</v>
      </c>
      <c r="P13" s="22" t="s">
        <v>316</v>
      </c>
      <c r="Q13" s="22" t="s">
        <v>317</v>
      </c>
      <c r="R13" s="25" t="s">
        <v>1133</v>
      </c>
      <c r="S13" s="22" t="s">
        <v>319</v>
      </c>
      <c r="T13" s="22" t="s">
        <v>320</v>
      </c>
      <c r="U13" s="22" t="s">
        <v>321</v>
      </c>
      <c r="V13" s="22">
        <v>2016.0</v>
      </c>
      <c r="W13" s="22" t="s">
        <v>322</v>
      </c>
      <c r="X13" s="22" t="s">
        <v>323</v>
      </c>
      <c r="Y13" s="22" t="s">
        <v>324</v>
      </c>
      <c r="Z13" s="22" t="s">
        <v>325</v>
      </c>
      <c r="AA13" s="22" t="s">
        <v>326</v>
      </c>
      <c r="AB13" s="22" t="s">
        <v>327</v>
      </c>
      <c r="AC13" s="22" t="s">
        <v>328</v>
      </c>
      <c r="AD13" s="22" t="s">
        <v>37</v>
      </c>
      <c r="AE13" s="22" t="s">
        <v>37</v>
      </c>
      <c r="AF13" s="24">
        <v>0.0</v>
      </c>
      <c r="AG13" s="24">
        <v>0.0</v>
      </c>
      <c r="AH13" s="24">
        <v>0.0</v>
      </c>
      <c r="AI13" s="24">
        <v>0.0</v>
      </c>
      <c r="AJ13" s="24">
        <v>0.0</v>
      </c>
      <c r="AK13" s="24">
        <v>0.0</v>
      </c>
      <c r="AL13" s="24">
        <v>0.0</v>
      </c>
      <c r="AM13" s="24">
        <v>0.0</v>
      </c>
      <c r="AN13" s="24">
        <v>0.0</v>
      </c>
      <c r="AO13" s="24">
        <v>0.0</v>
      </c>
      <c r="AP13" s="24" t="s">
        <v>323</v>
      </c>
      <c r="AQ13" s="24" t="s">
        <v>1126</v>
      </c>
      <c r="AR13" s="24">
        <v>2016.0</v>
      </c>
      <c r="AS13" s="24" t="s">
        <v>324</v>
      </c>
      <c r="AT13" s="24" t="s">
        <v>325</v>
      </c>
      <c r="AU13" s="24">
        <v>0.0</v>
      </c>
      <c r="AV13" s="24">
        <v>0.0</v>
      </c>
      <c r="AW13" s="24">
        <v>0.0</v>
      </c>
      <c r="AX13" s="24">
        <v>0.0</v>
      </c>
      <c r="AY13" s="24">
        <v>0.0</v>
      </c>
      <c r="AZ13" s="24">
        <v>0.0</v>
      </c>
      <c r="BA13" s="24">
        <v>0.0</v>
      </c>
    </row>
    <row r="14" ht="45.0" customHeight="1">
      <c r="A14" s="19">
        <v>43951.40082763889</v>
      </c>
      <c r="B14" s="20" t="s">
        <v>1134</v>
      </c>
      <c r="C14" s="21" t="s">
        <v>34</v>
      </c>
      <c r="D14" s="22" t="s">
        <v>304</v>
      </c>
      <c r="E14" s="22" t="s">
        <v>37</v>
      </c>
      <c r="F14" s="22" t="s">
        <v>34</v>
      </c>
      <c r="G14" s="22" t="s">
        <v>34</v>
      </c>
      <c r="H14" s="23" t="s">
        <v>37</v>
      </c>
      <c r="I14" s="22" t="s">
        <v>40</v>
      </c>
      <c r="J14" s="22" t="s">
        <v>126</v>
      </c>
      <c r="K14" s="22" t="s">
        <v>34</v>
      </c>
      <c r="L14" s="22" t="s">
        <v>56</v>
      </c>
      <c r="M14" s="22" t="s">
        <v>36</v>
      </c>
      <c r="N14" s="22" t="s">
        <v>37</v>
      </c>
      <c r="O14" s="22">
        <v>70.0</v>
      </c>
      <c r="P14" s="22" t="s">
        <v>305</v>
      </c>
      <c r="Q14" s="22" t="s">
        <v>306</v>
      </c>
      <c r="R14" s="25" t="s">
        <v>1135</v>
      </c>
      <c r="S14" s="22" t="s">
        <v>308</v>
      </c>
      <c r="T14" s="22" t="s">
        <v>309</v>
      </c>
      <c r="U14" s="22" t="s">
        <v>310</v>
      </c>
      <c r="V14" s="22">
        <v>2018.0</v>
      </c>
      <c r="W14" s="22" t="s">
        <v>190</v>
      </c>
      <c r="X14" s="22" t="s">
        <v>297</v>
      </c>
      <c r="Y14" s="22" t="s">
        <v>311</v>
      </c>
      <c r="Z14" s="22" t="s">
        <v>312</v>
      </c>
      <c r="AA14" s="22" t="s">
        <v>313</v>
      </c>
      <c r="AB14" s="22"/>
      <c r="AC14" s="22"/>
      <c r="AD14" s="22" t="s">
        <v>37</v>
      </c>
      <c r="AE14" s="22" t="s">
        <v>37</v>
      </c>
      <c r="AF14" s="24">
        <v>0.0</v>
      </c>
      <c r="AG14" s="24">
        <v>0.0</v>
      </c>
      <c r="AH14" s="24">
        <v>0.0</v>
      </c>
      <c r="AI14" s="24">
        <v>0.0</v>
      </c>
      <c r="AJ14" s="24">
        <v>0.0</v>
      </c>
      <c r="AK14" s="24">
        <v>0.0</v>
      </c>
      <c r="AL14" s="24">
        <v>0.0</v>
      </c>
      <c r="AM14" s="24">
        <v>0.0</v>
      </c>
      <c r="AN14" s="24">
        <v>0.0</v>
      </c>
      <c r="AO14" s="24">
        <v>0.0</v>
      </c>
      <c r="AP14" s="24" t="s">
        <v>297</v>
      </c>
      <c r="AQ14" s="24" t="s">
        <v>190</v>
      </c>
      <c r="AR14" s="24">
        <v>2018.0</v>
      </c>
      <c r="AS14" s="24" t="s">
        <v>311</v>
      </c>
      <c r="AT14" s="24" t="s">
        <v>312</v>
      </c>
      <c r="AU14" s="24">
        <v>0.0</v>
      </c>
      <c r="AV14" s="24">
        <v>0.0</v>
      </c>
      <c r="AW14" s="24">
        <v>0.0</v>
      </c>
      <c r="AX14" s="24">
        <v>0.0</v>
      </c>
      <c r="AY14" s="24">
        <v>0.0</v>
      </c>
      <c r="AZ14" s="24">
        <v>0.0</v>
      </c>
      <c r="BA14" s="24">
        <v>0.0</v>
      </c>
    </row>
    <row r="15" ht="45.0" customHeight="1">
      <c r="A15" s="19">
        <v>43958.757299386576</v>
      </c>
      <c r="B15" s="20" t="s">
        <v>586</v>
      </c>
      <c r="C15" s="21" t="s">
        <v>34</v>
      </c>
      <c r="D15" s="22" t="s">
        <v>39</v>
      </c>
      <c r="E15" s="22" t="s">
        <v>37</v>
      </c>
      <c r="F15" s="22" t="s">
        <v>34</v>
      </c>
      <c r="G15" s="22" t="s">
        <v>34</v>
      </c>
      <c r="H15" s="23" t="s">
        <v>37</v>
      </c>
      <c r="I15" s="22" t="s">
        <v>40</v>
      </c>
      <c r="J15" s="22" t="s">
        <v>41</v>
      </c>
      <c r="K15" s="22" t="s">
        <v>34</v>
      </c>
      <c r="L15" s="22" t="s">
        <v>42</v>
      </c>
      <c r="M15" s="22" t="s">
        <v>36</v>
      </c>
      <c r="N15" s="22" t="s">
        <v>37</v>
      </c>
      <c r="O15" s="22">
        <v>70.0</v>
      </c>
      <c r="P15" s="22" t="s">
        <v>587</v>
      </c>
      <c r="Q15" s="22" t="s">
        <v>588</v>
      </c>
      <c r="R15" s="22" t="s">
        <v>589</v>
      </c>
      <c r="S15" s="22"/>
      <c r="T15" s="22" t="s">
        <v>590</v>
      </c>
      <c r="U15" s="22" t="s">
        <v>591</v>
      </c>
      <c r="V15" s="22">
        <v>2019.0</v>
      </c>
      <c r="W15" s="22" t="s">
        <v>190</v>
      </c>
      <c r="X15" s="22" t="s">
        <v>592</v>
      </c>
      <c r="Y15" s="22"/>
      <c r="Z15" s="22" t="s">
        <v>593</v>
      </c>
      <c r="AA15" s="22" t="s">
        <v>594</v>
      </c>
      <c r="AB15" s="22"/>
      <c r="AC15" s="22"/>
      <c r="AD15" s="22" t="s">
        <v>37</v>
      </c>
      <c r="AE15" s="22" t="s">
        <v>37</v>
      </c>
      <c r="AF15" s="24">
        <v>0.0</v>
      </c>
      <c r="AG15" s="24">
        <v>0.0</v>
      </c>
      <c r="AH15" s="24">
        <v>0.0</v>
      </c>
      <c r="AI15" s="24">
        <v>0.0</v>
      </c>
      <c r="AJ15" s="24">
        <v>0.0</v>
      </c>
      <c r="AK15" s="24">
        <v>0.0</v>
      </c>
      <c r="AL15" s="24">
        <v>0.0</v>
      </c>
      <c r="AM15" s="24">
        <v>0.0</v>
      </c>
      <c r="AN15" s="24">
        <v>0.0</v>
      </c>
      <c r="AO15" s="24">
        <v>0.0</v>
      </c>
      <c r="AP15" s="24" t="s">
        <v>592</v>
      </c>
      <c r="AQ15" s="24" t="s">
        <v>190</v>
      </c>
      <c r="AR15" s="24">
        <v>2019.0</v>
      </c>
      <c r="AS15" s="24" t="s">
        <v>311</v>
      </c>
      <c r="AT15" s="24" t="s">
        <v>593</v>
      </c>
      <c r="AU15" s="24">
        <v>0.0</v>
      </c>
      <c r="AV15" s="24">
        <v>0.0</v>
      </c>
      <c r="AW15" s="24">
        <v>0.0</v>
      </c>
      <c r="AX15" s="24">
        <v>0.0</v>
      </c>
      <c r="AY15" s="24">
        <v>0.0</v>
      </c>
      <c r="AZ15" s="24">
        <v>0.0</v>
      </c>
      <c r="BA15" s="24">
        <v>0.0</v>
      </c>
    </row>
    <row r="16" ht="45.0" customHeight="1">
      <c r="A16" s="19">
        <v>43958.612371979165</v>
      </c>
      <c r="B16" s="20" t="s">
        <v>541</v>
      </c>
      <c r="C16" s="21" t="s">
        <v>34</v>
      </c>
      <c r="D16" s="22" t="s">
        <v>33</v>
      </c>
      <c r="E16" s="22" t="s">
        <v>37</v>
      </c>
      <c r="F16" s="22" t="s">
        <v>34</v>
      </c>
      <c r="G16" s="22" t="s">
        <v>37</v>
      </c>
      <c r="H16" s="23" t="s">
        <v>37</v>
      </c>
      <c r="I16" s="22" t="s">
        <v>40</v>
      </c>
      <c r="J16" s="22" t="s">
        <v>69</v>
      </c>
      <c r="K16" s="22" t="s">
        <v>37</v>
      </c>
      <c r="L16" s="22" t="s">
        <v>542</v>
      </c>
      <c r="M16" s="22" t="s">
        <v>543</v>
      </c>
      <c r="N16" s="22" t="s">
        <v>37</v>
      </c>
      <c r="O16" s="22">
        <v>68.0</v>
      </c>
      <c r="P16" s="22"/>
      <c r="Q16" s="22" t="s">
        <v>544</v>
      </c>
      <c r="R16" s="22" t="s">
        <v>545</v>
      </c>
      <c r="S16" s="22" t="s">
        <v>546</v>
      </c>
      <c r="T16" s="22" t="s">
        <v>34</v>
      </c>
      <c r="U16" s="22" t="s">
        <v>547</v>
      </c>
      <c r="V16" s="22">
        <v>2017.0</v>
      </c>
      <c r="W16" s="22" t="s">
        <v>322</v>
      </c>
      <c r="X16" s="22" t="s">
        <v>548</v>
      </c>
      <c r="Y16" s="22" t="s">
        <v>549</v>
      </c>
      <c r="Z16" s="22" t="s">
        <v>550</v>
      </c>
      <c r="AA16" s="22" t="s">
        <v>551</v>
      </c>
      <c r="AB16" s="22" t="s">
        <v>552</v>
      </c>
      <c r="AC16" s="22" t="s">
        <v>553</v>
      </c>
      <c r="AD16" s="22" t="s">
        <v>37</v>
      </c>
      <c r="AE16" s="22" t="s">
        <v>37</v>
      </c>
      <c r="AF16" s="24">
        <v>0.0</v>
      </c>
      <c r="AG16" s="24">
        <v>0.0</v>
      </c>
      <c r="AH16" s="24">
        <v>0.0</v>
      </c>
      <c r="AI16" s="24">
        <v>0.0</v>
      </c>
      <c r="AJ16" s="24">
        <v>0.0</v>
      </c>
      <c r="AK16" s="24">
        <v>0.0</v>
      </c>
      <c r="AL16" s="24">
        <v>0.0</v>
      </c>
      <c r="AM16" s="24">
        <v>0.0</v>
      </c>
      <c r="AN16" s="24">
        <v>0.0</v>
      </c>
      <c r="AO16" s="24">
        <v>0.0</v>
      </c>
      <c r="AP16" s="24" t="s">
        <v>548</v>
      </c>
      <c r="AQ16" s="24" t="s">
        <v>1126</v>
      </c>
      <c r="AR16" s="24">
        <v>2017.0</v>
      </c>
      <c r="AS16" s="24" t="s">
        <v>549</v>
      </c>
      <c r="AT16" s="24" t="s">
        <v>550</v>
      </c>
      <c r="AU16" s="24">
        <v>0.0</v>
      </c>
      <c r="AV16" s="24">
        <v>0.0</v>
      </c>
      <c r="AW16" s="24">
        <v>0.0</v>
      </c>
      <c r="AX16" s="24">
        <v>0.0</v>
      </c>
      <c r="AY16" s="24">
        <v>0.0</v>
      </c>
      <c r="AZ16" s="24">
        <v>0.0</v>
      </c>
      <c r="BA16" s="24">
        <v>0.0</v>
      </c>
    </row>
    <row r="17" ht="45.0" customHeight="1">
      <c r="A17" s="19">
        <v>43960.47354998843</v>
      </c>
      <c r="B17" s="20" t="s">
        <v>675</v>
      </c>
      <c r="C17" s="21" t="s">
        <v>34</v>
      </c>
      <c r="D17" s="22" t="s">
        <v>676</v>
      </c>
      <c r="E17" s="22" t="s">
        <v>37</v>
      </c>
      <c r="F17" s="22" t="s">
        <v>34</v>
      </c>
      <c r="G17" s="22" t="s">
        <v>34</v>
      </c>
      <c r="H17" s="23" t="s">
        <v>37</v>
      </c>
      <c r="I17" s="22" t="s">
        <v>677</v>
      </c>
      <c r="J17" s="22" t="s">
        <v>36</v>
      </c>
      <c r="K17" s="22" t="s">
        <v>34</v>
      </c>
      <c r="L17" s="22" t="s">
        <v>678</v>
      </c>
      <c r="M17" s="22" t="s">
        <v>36</v>
      </c>
      <c r="N17" s="22" t="s">
        <v>37</v>
      </c>
      <c r="O17" s="22">
        <v>66.0</v>
      </c>
      <c r="P17" s="22" t="s">
        <v>679</v>
      </c>
      <c r="Q17" s="22" t="s">
        <v>680</v>
      </c>
      <c r="R17" s="22" t="s">
        <v>681</v>
      </c>
      <c r="S17" s="22" t="s">
        <v>682</v>
      </c>
      <c r="T17" s="22" t="s">
        <v>683</v>
      </c>
      <c r="U17" s="22" t="s">
        <v>684</v>
      </c>
      <c r="V17" s="22">
        <v>2018.0</v>
      </c>
      <c r="W17" s="22" t="s">
        <v>322</v>
      </c>
      <c r="X17" s="22" t="s">
        <v>685</v>
      </c>
      <c r="Y17" s="22" t="s">
        <v>686</v>
      </c>
      <c r="Z17" s="22" t="s">
        <v>687</v>
      </c>
      <c r="AA17" s="22" t="s">
        <v>688</v>
      </c>
      <c r="AB17" s="22"/>
      <c r="AC17" s="22"/>
      <c r="AD17" s="22" t="s">
        <v>37</v>
      </c>
      <c r="AE17" s="22" t="s">
        <v>37</v>
      </c>
      <c r="AF17" s="24">
        <v>0.0</v>
      </c>
      <c r="AG17" s="24">
        <v>0.0</v>
      </c>
      <c r="AH17" s="24">
        <v>0.0</v>
      </c>
      <c r="AI17" s="24">
        <v>0.0</v>
      </c>
      <c r="AJ17" s="24">
        <v>0.0</v>
      </c>
      <c r="AK17" s="24">
        <v>0.0</v>
      </c>
      <c r="AL17" s="24">
        <v>0.0</v>
      </c>
      <c r="AM17" s="24">
        <v>0.0</v>
      </c>
      <c r="AN17" s="24">
        <v>0.0</v>
      </c>
      <c r="AO17" s="24">
        <v>0.0</v>
      </c>
      <c r="AP17" s="24" t="s">
        <v>685</v>
      </c>
      <c r="AQ17" s="24" t="s">
        <v>1126</v>
      </c>
      <c r="AR17" s="24">
        <v>2018.0</v>
      </c>
      <c r="AS17" s="24" t="s">
        <v>686</v>
      </c>
      <c r="AT17" s="24" t="s">
        <v>687</v>
      </c>
      <c r="AU17" s="24">
        <v>0.0</v>
      </c>
      <c r="AV17" s="24">
        <v>0.0</v>
      </c>
      <c r="AW17" s="24">
        <v>0.0</v>
      </c>
      <c r="AX17" s="24">
        <v>0.0</v>
      </c>
      <c r="AY17" s="24">
        <v>0.0</v>
      </c>
      <c r="AZ17" s="24">
        <v>0.0</v>
      </c>
      <c r="BA17" s="24">
        <v>0.0</v>
      </c>
    </row>
    <row r="18" ht="45.0" customHeight="1">
      <c r="A18" s="19">
        <v>43966.729170983795</v>
      </c>
      <c r="B18" s="20" t="s">
        <v>922</v>
      </c>
      <c r="C18" s="21" t="s">
        <v>34</v>
      </c>
      <c r="D18" s="22" t="s">
        <v>39</v>
      </c>
      <c r="E18" s="22" t="s">
        <v>37</v>
      </c>
      <c r="F18" s="22" t="s">
        <v>34</v>
      </c>
      <c r="G18" s="22" t="s">
        <v>34</v>
      </c>
      <c r="H18" s="23" t="s">
        <v>37</v>
      </c>
      <c r="I18" s="22" t="s">
        <v>155</v>
      </c>
      <c r="J18" s="22" t="s">
        <v>36</v>
      </c>
      <c r="K18" s="22" t="s">
        <v>34</v>
      </c>
      <c r="L18" s="22" t="s">
        <v>923</v>
      </c>
      <c r="M18" s="22" t="s">
        <v>924</v>
      </c>
      <c r="N18" s="22" t="s">
        <v>37</v>
      </c>
      <c r="O18" s="22">
        <v>66.0</v>
      </c>
      <c r="P18" s="22" t="s">
        <v>925</v>
      </c>
      <c r="Q18" s="22" t="s">
        <v>926</v>
      </c>
      <c r="R18" s="22" t="s">
        <v>927</v>
      </c>
      <c r="S18" s="22" t="s">
        <v>928</v>
      </c>
      <c r="T18" s="22"/>
      <c r="U18" s="22" t="s">
        <v>929</v>
      </c>
      <c r="V18" s="22">
        <v>2018.0</v>
      </c>
      <c r="W18" s="22" t="s">
        <v>322</v>
      </c>
      <c r="X18" s="22" t="s">
        <v>930</v>
      </c>
      <c r="Y18" s="22" t="s">
        <v>931</v>
      </c>
      <c r="Z18" s="22" t="s">
        <v>932</v>
      </c>
      <c r="AA18" s="22" t="s">
        <v>933</v>
      </c>
      <c r="AB18" s="22"/>
      <c r="AC18" s="22"/>
      <c r="AD18" s="22" t="s">
        <v>37</v>
      </c>
      <c r="AE18" s="22" t="s">
        <v>37</v>
      </c>
      <c r="AF18" s="24">
        <v>0.0</v>
      </c>
      <c r="AG18" s="24">
        <v>0.0</v>
      </c>
      <c r="AH18" s="24">
        <v>0.0</v>
      </c>
      <c r="AI18" s="24">
        <v>0.0</v>
      </c>
      <c r="AJ18" s="24">
        <v>0.0</v>
      </c>
      <c r="AK18" s="24">
        <v>0.0</v>
      </c>
      <c r="AL18" s="24">
        <v>0.0</v>
      </c>
      <c r="AM18" s="24">
        <v>0.0</v>
      </c>
      <c r="AN18" s="24">
        <v>0.0</v>
      </c>
      <c r="AO18" s="24">
        <v>0.0</v>
      </c>
      <c r="AP18" s="24" t="s">
        <v>930</v>
      </c>
      <c r="AQ18" s="24" t="s">
        <v>1126</v>
      </c>
      <c r="AR18" s="24">
        <v>2018.0</v>
      </c>
      <c r="AS18" s="24" t="s">
        <v>931</v>
      </c>
      <c r="AT18" s="24" t="s">
        <v>932</v>
      </c>
      <c r="AU18" s="24">
        <v>0.0</v>
      </c>
      <c r="AV18" s="24">
        <v>0.0</v>
      </c>
      <c r="AW18" s="24">
        <v>0.0</v>
      </c>
      <c r="AX18" s="24">
        <v>0.0</v>
      </c>
      <c r="AY18" s="24">
        <v>0.0</v>
      </c>
      <c r="AZ18" s="24">
        <v>0.0</v>
      </c>
      <c r="BA18" s="24">
        <v>0.0</v>
      </c>
    </row>
    <row r="19" ht="45.0" customHeight="1">
      <c r="A19" s="19">
        <v>43966.77270917824</v>
      </c>
      <c r="B19" s="20" t="s">
        <v>950</v>
      </c>
      <c r="C19" s="21" t="s">
        <v>34</v>
      </c>
      <c r="D19" s="22" t="s">
        <v>39</v>
      </c>
      <c r="E19" s="22" t="s">
        <v>37</v>
      </c>
      <c r="F19" s="22" t="s">
        <v>34</v>
      </c>
      <c r="G19" s="22" t="s">
        <v>34</v>
      </c>
      <c r="H19" s="23" t="s">
        <v>37</v>
      </c>
      <c r="I19" s="22" t="s">
        <v>40</v>
      </c>
      <c r="J19" s="22" t="s">
        <v>41</v>
      </c>
      <c r="K19" s="22" t="s">
        <v>34</v>
      </c>
      <c r="L19" s="22" t="s">
        <v>56</v>
      </c>
      <c r="M19" s="22" t="s">
        <v>92</v>
      </c>
      <c r="N19" s="22" t="s">
        <v>37</v>
      </c>
      <c r="O19" s="22">
        <v>65.0</v>
      </c>
      <c r="P19" s="22" t="s">
        <v>951</v>
      </c>
      <c r="Q19" s="22" t="s">
        <v>952</v>
      </c>
      <c r="R19" s="22" t="s">
        <v>953</v>
      </c>
      <c r="S19" s="22" t="s">
        <v>954</v>
      </c>
      <c r="T19" s="22"/>
      <c r="U19" s="22"/>
      <c r="V19" s="22">
        <v>2019.0</v>
      </c>
      <c r="W19" s="22" t="s">
        <v>322</v>
      </c>
      <c r="X19" s="22" t="s">
        <v>955</v>
      </c>
      <c r="Y19" s="22" t="s">
        <v>956</v>
      </c>
      <c r="Z19" s="22" t="s">
        <v>957</v>
      </c>
      <c r="AA19" s="22" t="s">
        <v>250</v>
      </c>
      <c r="AB19" s="22"/>
      <c r="AC19" s="22"/>
      <c r="AD19" s="22" t="s">
        <v>37</v>
      </c>
      <c r="AE19" s="22" t="s">
        <v>37</v>
      </c>
      <c r="AF19" s="24">
        <v>0.0</v>
      </c>
      <c r="AG19" s="24">
        <v>0.0</v>
      </c>
      <c r="AH19" s="24">
        <v>0.0</v>
      </c>
      <c r="AI19" s="24">
        <v>0.0</v>
      </c>
      <c r="AJ19" s="24">
        <v>0.0</v>
      </c>
      <c r="AK19" s="24">
        <v>0.0</v>
      </c>
      <c r="AL19" s="24">
        <v>0.0</v>
      </c>
      <c r="AM19" s="24">
        <v>0.0</v>
      </c>
      <c r="AN19" s="24">
        <v>0.0</v>
      </c>
      <c r="AO19" s="24">
        <v>0.0</v>
      </c>
      <c r="AP19" s="24" t="s">
        <v>955</v>
      </c>
      <c r="AQ19" s="24" t="s">
        <v>1126</v>
      </c>
      <c r="AR19" s="24">
        <v>2019.0</v>
      </c>
      <c r="AS19" s="24" t="s">
        <v>956</v>
      </c>
      <c r="AT19" s="24" t="s">
        <v>957</v>
      </c>
      <c r="AU19" s="24">
        <v>0.0</v>
      </c>
      <c r="AV19" s="24">
        <v>0.0</v>
      </c>
      <c r="AW19" s="24">
        <v>0.0</v>
      </c>
      <c r="AX19" s="24">
        <v>0.0</v>
      </c>
      <c r="AY19" s="24">
        <v>0.0</v>
      </c>
      <c r="AZ19" s="24">
        <v>0.0</v>
      </c>
      <c r="BA19" s="24">
        <v>0.0</v>
      </c>
    </row>
    <row r="20" ht="45.0" customHeight="1">
      <c r="A20" s="19">
        <v>43946.61875357639</v>
      </c>
      <c r="B20" s="20" t="s">
        <v>91</v>
      </c>
      <c r="C20" s="21" t="s">
        <v>34</v>
      </c>
      <c r="D20" s="22" t="s">
        <v>39</v>
      </c>
      <c r="E20" s="22" t="s">
        <v>37</v>
      </c>
      <c r="F20" s="22" t="s">
        <v>34</v>
      </c>
      <c r="G20" s="22" t="s">
        <v>34</v>
      </c>
      <c r="H20" s="23" t="s">
        <v>37</v>
      </c>
      <c r="I20" s="22" t="s">
        <v>40</v>
      </c>
      <c r="J20" s="22" t="s">
        <v>41</v>
      </c>
      <c r="K20" s="22" t="s">
        <v>34</v>
      </c>
      <c r="L20" s="22" t="s">
        <v>56</v>
      </c>
      <c r="M20" s="22" t="s">
        <v>92</v>
      </c>
      <c r="N20" s="22" t="s">
        <v>37</v>
      </c>
      <c r="O20" s="22">
        <v>63.0</v>
      </c>
      <c r="P20" s="22" t="s">
        <v>93</v>
      </c>
      <c r="Q20" s="22" t="s">
        <v>94</v>
      </c>
      <c r="R20" s="22" t="s">
        <v>95</v>
      </c>
      <c r="S20" s="22" t="s">
        <v>96</v>
      </c>
      <c r="T20" s="22"/>
      <c r="U20" s="22"/>
      <c r="V20" s="22">
        <v>2016.0</v>
      </c>
      <c r="W20" s="22" t="s">
        <v>49</v>
      </c>
      <c r="X20" s="22" t="s">
        <v>97</v>
      </c>
      <c r="Y20" s="22" t="s">
        <v>98</v>
      </c>
      <c r="Z20" s="22" t="s">
        <v>99</v>
      </c>
      <c r="AA20" s="22" t="s">
        <v>100</v>
      </c>
      <c r="AB20" s="22"/>
      <c r="AC20" s="22"/>
      <c r="AD20" s="22" t="s">
        <v>37</v>
      </c>
      <c r="AE20" s="22"/>
      <c r="AF20" s="24">
        <v>0.0</v>
      </c>
      <c r="AG20" s="24">
        <v>0.0</v>
      </c>
      <c r="AH20" s="24">
        <v>0.0</v>
      </c>
      <c r="AI20" s="24">
        <v>0.0</v>
      </c>
      <c r="AJ20" s="24">
        <v>0.0</v>
      </c>
      <c r="AK20" s="24">
        <v>0.0</v>
      </c>
      <c r="AL20" s="24">
        <v>0.0</v>
      </c>
      <c r="AM20" s="24">
        <v>0.0</v>
      </c>
      <c r="AN20" s="24">
        <v>0.0</v>
      </c>
      <c r="AO20" s="24">
        <v>0.0</v>
      </c>
      <c r="AP20" s="24" t="s">
        <v>97</v>
      </c>
      <c r="AQ20" s="24" t="s">
        <v>1129</v>
      </c>
      <c r="AR20" s="24">
        <v>2016.0</v>
      </c>
      <c r="AS20" s="24" t="s">
        <v>98</v>
      </c>
      <c r="AT20" s="24" t="s">
        <v>99</v>
      </c>
      <c r="AU20" s="24">
        <v>0.0</v>
      </c>
      <c r="AV20" s="24">
        <v>0.0</v>
      </c>
      <c r="AW20" s="24">
        <v>0.0</v>
      </c>
      <c r="AX20" s="24">
        <v>0.0</v>
      </c>
      <c r="AY20" s="24">
        <v>0.0</v>
      </c>
      <c r="AZ20" s="24">
        <v>0.0</v>
      </c>
      <c r="BA20" s="24">
        <v>0.0</v>
      </c>
    </row>
    <row r="21" ht="45.0" customHeight="1">
      <c r="A21" s="19">
        <v>43953.569764722226</v>
      </c>
      <c r="B21" s="20" t="s">
        <v>438</v>
      </c>
      <c r="C21" s="21" t="s">
        <v>34</v>
      </c>
      <c r="D21" s="22" t="s">
        <v>439</v>
      </c>
      <c r="E21" s="22" t="s">
        <v>37</v>
      </c>
      <c r="F21" s="22" t="s">
        <v>34</v>
      </c>
      <c r="G21" s="22" t="s">
        <v>34</v>
      </c>
      <c r="H21" s="23" t="s">
        <v>37</v>
      </c>
      <c r="I21" s="22" t="s">
        <v>40</v>
      </c>
      <c r="J21" s="22" t="s">
        <v>41</v>
      </c>
      <c r="K21" s="22" t="s">
        <v>34</v>
      </c>
      <c r="L21" s="22" t="s">
        <v>138</v>
      </c>
      <c r="M21" s="22" t="s">
        <v>92</v>
      </c>
      <c r="N21" s="22" t="s">
        <v>37</v>
      </c>
      <c r="O21" s="22">
        <v>60.0</v>
      </c>
      <c r="P21" s="22" t="s">
        <v>440</v>
      </c>
      <c r="Q21" s="22" t="s">
        <v>441</v>
      </c>
      <c r="R21" s="22" t="s">
        <v>442</v>
      </c>
      <c r="S21" s="22"/>
      <c r="T21" s="22"/>
      <c r="U21" s="22"/>
      <c r="V21" s="22">
        <v>2018.0</v>
      </c>
      <c r="W21" s="22" t="s">
        <v>190</v>
      </c>
      <c r="X21" s="22" t="s">
        <v>443</v>
      </c>
      <c r="Y21" s="22" t="s">
        <v>444</v>
      </c>
      <c r="Z21" s="22" t="s">
        <v>445</v>
      </c>
      <c r="AA21" s="22" t="s">
        <v>446</v>
      </c>
      <c r="AB21" s="22"/>
      <c r="AC21" s="22"/>
      <c r="AD21" s="22" t="s">
        <v>37</v>
      </c>
      <c r="AE21" s="22" t="s">
        <v>37</v>
      </c>
      <c r="AF21" s="24">
        <v>0.0</v>
      </c>
      <c r="AG21" s="24">
        <v>0.0</v>
      </c>
      <c r="AH21" s="24">
        <v>0.0</v>
      </c>
      <c r="AI21" s="24">
        <v>0.0</v>
      </c>
      <c r="AJ21" s="24">
        <v>0.0</v>
      </c>
      <c r="AK21" s="24">
        <v>0.0</v>
      </c>
      <c r="AL21" s="24">
        <v>0.0</v>
      </c>
      <c r="AM21" s="24">
        <v>0.0</v>
      </c>
      <c r="AN21" s="24">
        <v>0.0</v>
      </c>
      <c r="AO21" s="24">
        <v>0.0</v>
      </c>
      <c r="AP21" s="24" t="s">
        <v>443</v>
      </c>
      <c r="AQ21" s="24" t="s">
        <v>190</v>
      </c>
      <c r="AR21" s="24">
        <v>2018.0</v>
      </c>
      <c r="AS21" s="24" t="s">
        <v>444</v>
      </c>
      <c r="AT21" s="24" t="s">
        <v>445</v>
      </c>
      <c r="AU21" s="24">
        <v>0.0</v>
      </c>
      <c r="AV21" s="24">
        <v>0.0</v>
      </c>
      <c r="AW21" s="24">
        <v>0.0</v>
      </c>
      <c r="AX21" s="24">
        <v>0.0</v>
      </c>
      <c r="AY21" s="24">
        <v>0.0</v>
      </c>
      <c r="AZ21" s="24">
        <v>0.0</v>
      </c>
      <c r="BA21" s="24">
        <v>0.0</v>
      </c>
    </row>
    <row r="22" ht="45.0" customHeight="1">
      <c r="A22" s="19">
        <v>43958.747311099534</v>
      </c>
      <c r="B22" s="20" t="s">
        <v>576</v>
      </c>
      <c r="C22" s="21" t="s">
        <v>1136</v>
      </c>
      <c r="D22" s="22" t="s">
        <v>33</v>
      </c>
      <c r="E22" s="22" t="s">
        <v>37</v>
      </c>
      <c r="F22" s="22" t="s">
        <v>34</v>
      </c>
      <c r="G22" s="22" t="s">
        <v>34</v>
      </c>
      <c r="H22" s="23" t="s">
        <v>37</v>
      </c>
      <c r="I22" s="22" t="s">
        <v>40</v>
      </c>
      <c r="J22" s="22" t="s">
        <v>41</v>
      </c>
      <c r="K22" s="22" t="s">
        <v>34</v>
      </c>
      <c r="L22" s="22" t="s">
        <v>56</v>
      </c>
      <c r="M22" s="22" t="s">
        <v>418</v>
      </c>
      <c r="N22" s="22" t="s">
        <v>37</v>
      </c>
      <c r="O22" s="22">
        <v>60.0</v>
      </c>
      <c r="P22" s="22" t="s">
        <v>577</v>
      </c>
      <c r="Q22" s="22" t="s">
        <v>578</v>
      </c>
      <c r="R22" s="22" t="s">
        <v>579</v>
      </c>
      <c r="S22" s="22" t="s">
        <v>580</v>
      </c>
      <c r="T22" s="22"/>
      <c r="U22" s="22" t="s">
        <v>581</v>
      </c>
      <c r="V22" s="22">
        <v>2019.0</v>
      </c>
      <c r="W22" s="22" t="s">
        <v>190</v>
      </c>
      <c r="X22" s="22" t="s">
        <v>582</v>
      </c>
      <c r="Y22" s="22" t="s">
        <v>583</v>
      </c>
      <c r="Z22" s="22" t="s">
        <v>584</v>
      </c>
      <c r="AA22" s="22" t="s">
        <v>585</v>
      </c>
      <c r="AB22" s="22"/>
      <c r="AC22" s="22"/>
      <c r="AD22" s="22" t="s">
        <v>37</v>
      </c>
      <c r="AE22" s="22" t="s">
        <v>37</v>
      </c>
      <c r="AF22" s="24">
        <v>0.0</v>
      </c>
      <c r="AG22" s="24">
        <v>0.0</v>
      </c>
      <c r="AH22" s="24">
        <v>0.0</v>
      </c>
      <c r="AI22" s="24">
        <v>0.0</v>
      </c>
      <c r="AJ22" s="24">
        <v>0.0</v>
      </c>
      <c r="AK22" s="24">
        <v>0.0</v>
      </c>
      <c r="AL22" s="24">
        <v>0.0</v>
      </c>
      <c r="AM22" s="24">
        <v>0.0</v>
      </c>
      <c r="AN22" s="24">
        <v>0.0</v>
      </c>
      <c r="AO22" s="24">
        <v>0.0</v>
      </c>
      <c r="AP22" s="24" t="s">
        <v>582</v>
      </c>
      <c r="AQ22" s="24" t="s">
        <v>190</v>
      </c>
      <c r="AR22" s="24">
        <v>2019.0</v>
      </c>
      <c r="AS22" s="24" t="s">
        <v>583</v>
      </c>
      <c r="AT22" s="24" t="s">
        <v>584</v>
      </c>
      <c r="AU22" s="24">
        <v>0.0</v>
      </c>
      <c r="AV22" s="24">
        <v>0.0</v>
      </c>
      <c r="AW22" s="24">
        <v>0.0</v>
      </c>
      <c r="AX22" s="24">
        <v>0.0</v>
      </c>
      <c r="AY22" s="24">
        <v>0.0</v>
      </c>
      <c r="AZ22" s="24">
        <v>0.0</v>
      </c>
      <c r="BA22" s="24">
        <v>0.0</v>
      </c>
    </row>
    <row r="23" ht="45.0" customHeight="1">
      <c r="A23" s="19">
        <v>43960.56774456019</v>
      </c>
      <c r="B23" s="20" t="s">
        <v>711</v>
      </c>
      <c r="C23" s="21" t="s">
        <v>1137</v>
      </c>
      <c r="D23" s="22" t="s">
        <v>33</v>
      </c>
      <c r="E23" s="22" t="s">
        <v>37</v>
      </c>
      <c r="F23" s="22" t="s">
        <v>34</v>
      </c>
      <c r="G23" s="22" t="s">
        <v>34</v>
      </c>
      <c r="H23" s="23" t="s">
        <v>37</v>
      </c>
      <c r="I23" s="22" t="s">
        <v>40</v>
      </c>
      <c r="J23" s="22" t="s">
        <v>41</v>
      </c>
      <c r="K23" s="22" t="s">
        <v>34</v>
      </c>
      <c r="L23" s="22" t="s">
        <v>42</v>
      </c>
      <c r="M23" s="22" t="s">
        <v>92</v>
      </c>
      <c r="N23" s="22" t="s">
        <v>37</v>
      </c>
      <c r="O23" s="22">
        <v>60.0</v>
      </c>
      <c r="P23" s="22" t="s">
        <v>712</v>
      </c>
      <c r="Q23" s="22" t="s">
        <v>713</v>
      </c>
      <c r="R23" s="22" t="s">
        <v>714</v>
      </c>
      <c r="S23" s="22" t="s">
        <v>715</v>
      </c>
      <c r="T23" s="22" t="s">
        <v>716</v>
      </c>
      <c r="U23" s="22"/>
      <c r="V23" s="22">
        <v>2019.0</v>
      </c>
      <c r="W23" s="22" t="s">
        <v>616</v>
      </c>
      <c r="X23" s="22" t="s">
        <v>717</v>
      </c>
      <c r="Y23" s="22" t="s">
        <v>718</v>
      </c>
      <c r="Z23" s="22"/>
      <c r="AA23" s="22" t="s">
        <v>719</v>
      </c>
      <c r="AB23" s="22"/>
      <c r="AC23" s="22"/>
      <c r="AD23" s="22" t="s">
        <v>37</v>
      </c>
      <c r="AE23" s="22" t="s">
        <v>37</v>
      </c>
      <c r="AF23" s="24">
        <v>0.0</v>
      </c>
      <c r="AG23" s="24">
        <v>0.0</v>
      </c>
      <c r="AH23" s="24">
        <v>0.0</v>
      </c>
      <c r="AI23" s="24">
        <v>0.0</v>
      </c>
      <c r="AJ23" s="24">
        <v>0.0</v>
      </c>
      <c r="AK23" s="24">
        <v>0.0</v>
      </c>
      <c r="AL23" s="24">
        <v>0.0</v>
      </c>
      <c r="AM23" s="24">
        <v>0.0</v>
      </c>
      <c r="AN23" s="24">
        <v>0.0</v>
      </c>
      <c r="AO23" s="24">
        <v>0.0</v>
      </c>
      <c r="AP23" s="24" t="s">
        <v>717</v>
      </c>
      <c r="AQ23" s="24" t="s">
        <v>616</v>
      </c>
      <c r="AR23" s="24">
        <v>2019.0</v>
      </c>
      <c r="AS23" s="24" t="s">
        <v>718</v>
      </c>
      <c r="AT23" s="24">
        <v>0.0</v>
      </c>
      <c r="AU23" s="24">
        <v>0.0</v>
      </c>
      <c r="AV23" s="24">
        <v>0.0</v>
      </c>
      <c r="AW23" s="24">
        <v>0.0</v>
      </c>
      <c r="AX23" s="24">
        <v>0.0</v>
      </c>
      <c r="AY23" s="24">
        <v>0.0</v>
      </c>
      <c r="AZ23" s="24">
        <v>0.0</v>
      </c>
      <c r="BA23" s="24">
        <v>0.0</v>
      </c>
    </row>
    <row r="24" ht="45.0" customHeight="1">
      <c r="A24" s="19">
        <v>43958.65638313658</v>
      </c>
      <c r="B24" s="20" t="s">
        <v>554</v>
      </c>
      <c r="C24" s="21" t="s">
        <v>34</v>
      </c>
      <c r="D24" s="22" t="s">
        <v>33</v>
      </c>
      <c r="E24" s="22" t="s">
        <v>37</v>
      </c>
      <c r="F24" s="22" t="s">
        <v>34</v>
      </c>
      <c r="G24" s="22" t="s">
        <v>34</v>
      </c>
      <c r="H24" s="23" t="s">
        <v>37</v>
      </c>
      <c r="I24" s="22" t="s">
        <v>40</v>
      </c>
      <c r="J24" s="22" t="s">
        <v>41</v>
      </c>
      <c r="K24" s="22" t="s">
        <v>34</v>
      </c>
      <c r="L24" s="22" t="s">
        <v>476</v>
      </c>
      <c r="M24" s="22" t="s">
        <v>36</v>
      </c>
      <c r="N24" s="22" t="s">
        <v>37</v>
      </c>
      <c r="O24" s="22">
        <v>58.0</v>
      </c>
      <c r="P24" s="22" t="s">
        <v>555</v>
      </c>
      <c r="Q24" s="22" t="s">
        <v>556</v>
      </c>
      <c r="R24" s="22" t="s">
        <v>557</v>
      </c>
      <c r="S24" s="22"/>
      <c r="T24" s="22"/>
      <c r="U24" s="22"/>
      <c r="V24" s="22">
        <v>2016.0</v>
      </c>
      <c r="W24" s="22" t="s">
        <v>190</v>
      </c>
      <c r="X24" s="22" t="s">
        <v>558</v>
      </c>
      <c r="Y24" s="22" t="s">
        <v>559</v>
      </c>
      <c r="Z24" s="22" t="s">
        <v>560</v>
      </c>
      <c r="AA24" s="22" t="s">
        <v>561</v>
      </c>
      <c r="AB24" s="22"/>
      <c r="AC24" s="22"/>
      <c r="AD24" s="22" t="s">
        <v>37</v>
      </c>
      <c r="AE24" s="22" t="s">
        <v>37</v>
      </c>
      <c r="AF24" s="24">
        <v>0.0</v>
      </c>
      <c r="AG24" s="24">
        <v>0.0</v>
      </c>
      <c r="AH24" s="24">
        <v>0.0</v>
      </c>
      <c r="AI24" s="24">
        <v>0.0</v>
      </c>
      <c r="AJ24" s="24">
        <v>0.0</v>
      </c>
      <c r="AK24" s="24">
        <v>0.0</v>
      </c>
      <c r="AL24" s="24">
        <v>0.0</v>
      </c>
      <c r="AM24" s="24">
        <v>0.0</v>
      </c>
      <c r="AN24" s="24">
        <v>0.0</v>
      </c>
      <c r="AO24" s="24">
        <v>0.0</v>
      </c>
      <c r="AP24" s="24" t="s">
        <v>558</v>
      </c>
      <c r="AQ24" s="24" t="s">
        <v>190</v>
      </c>
      <c r="AR24" s="24">
        <v>2016.0</v>
      </c>
      <c r="AS24" s="24" t="s">
        <v>559</v>
      </c>
      <c r="AT24" s="24" t="s">
        <v>560</v>
      </c>
      <c r="AU24" s="24">
        <v>0.0</v>
      </c>
      <c r="AV24" s="24">
        <v>0.0</v>
      </c>
      <c r="AW24" s="24">
        <v>0.0</v>
      </c>
      <c r="AX24" s="24">
        <v>0.0</v>
      </c>
      <c r="AY24" s="24">
        <v>0.0</v>
      </c>
      <c r="AZ24" s="24">
        <v>0.0</v>
      </c>
      <c r="BA24" s="24">
        <v>0.0</v>
      </c>
    </row>
    <row r="25" ht="45.0" customHeight="1">
      <c r="A25" s="19">
        <v>43960.48249559027</v>
      </c>
      <c r="B25" s="20" t="s">
        <v>689</v>
      </c>
      <c r="C25" s="21" t="s">
        <v>34</v>
      </c>
      <c r="D25" s="22" t="s">
        <v>39</v>
      </c>
      <c r="E25" s="22" t="s">
        <v>37</v>
      </c>
      <c r="F25" s="22" t="s">
        <v>37</v>
      </c>
      <c r="G25" s="22" t="s">
        <v>34</v>
      </c>
      <c r="H25" s="23" t="s">
        <v>37</v>
      </c>
      <c r="I25" s="22" t="s">
        <v>40</v>
      </c>
      <c r="J25" s="22" t="s">
        <v>36</v>
      </c>
      <c r="K25" s="22" t="s">
        <v>34</v>
      </c>
      <c r="L25" s="22" t="s">
        <v>42</v>
      </c>
      <c r="M25" s="22" t="s">
        <v>36</v>
      </c>
      <c r="N25" s="22" t="s">
        <v>37</v>
      </c>
      <c r="O25" s="22">
        <v>58.0</v>
      </c>
      <c r="P25" s="22" t="s">
        <v>690</v>
      </c>
      <c r="Q25" s="22" t="s">
        <v>691</v>
      </c>
      <c r="R25" s="22" t="s">
        <v>692</v>
      </c>
      <c r="S25" s="22" t="s">
        <v>693</v>
      </c>
      <c r="T25" s="22" t="s">
        <v>694</v>
      </c>
      <c r="U25" s="22"/>
      <c r="V25" s="22">
        <v>2018.0</v>
      </c>
      <c r="W25" s="22" t="s">
        <v>322</v>
      </c>
      <c r="X25" s="22" t="s">
        <v>695</v>
      </c>
      <c r="Y25" s="22" t="s">
        <v>696</v>
      </c>
      <c r="Z25" s="22" t="s">
        <v>697</v>
      </c>
      <c r="AA25" s="22" t="s">
        <v>698</v>
      </c>
      <c r="AB25" s="22" t="s">
        <v>699</v>
      </c>
      <c r="AC25" s="22"/>
      <c r="AD25" s="22" t="s">
        <v>37</v>
      </c>
      <c r="AE25" s="22" t="s">
        <v>37</v>
      </c>
      <c r="AF25" s="24">
        <v>0.0</v>
      </c>
      <c r="AG25" s="24">
        <v>0.0</v>
      </c>
      <c r="AH25" s="24">
        <v>0.0</v>
      </c>
      <c r="AI25" s="24">
        <v>0.0</v>
      </c>
      <c r="AJ25" s="24">
        <v>0.0</v>
      </c>
      <c r="AK25" s="24">
        <v>0.0</v>
      </c>
      <c r="AL25" s="24">
        <v>0.0</v>
      </c>
      <c r="AM25" s="24">
        <v>0.0</v>
      </c>
      <c r="AN25" s="24">
        <v>0.0</v>
      </c>
      <c r="AO25" s="24">
        <v>0.0</v>
      </c>
      <c r="AP25" s="24" t="s">
        <v>695</v>
      </c>
      <c r="AQ25" s="24" t="s">
        <v>1126</v>
      </c>
      <c r="AR25" s="24">
        <v>2018.0</v>
      </c>
      <c r="AS25" s="24" t="s">
        <v>696</v>
      </c>
      <c r="AT25" s="24" t="s">
        <v>697</v>
      </c>
      <c r="AU25" s="24">
        <v>0.0</v>
      </c>
      <c r="AV25" s="24">
        <v>0.0</v>
      </c>
      <c r="AW25" s="24">
        <v>0.0</v>
      </c>
      <c r="AX25" s="24">
        <v>0.0</v>
      </c>
      <c r="AY25" s="24">
        <v>0.0</v>
      </c>
      <c r="AZ25" s="24">
        <v>0.0</v>
      </c>
      <c r="BA25" s="24">
        <v>0.0</v>
      </c>
    </row>
    <row r="26" ht="72.0" customHeight="1">
      <c r="A26" s="19">
        <v>43952.67117151621</v>
      </c>
      <c r="B26" s="20" t="s">
        <v>372</v>
      </c>
      <c r="C26" s="21" t="s">
        <v>34</v>
      </c>
      <c r="D26" s="22" t="s">
        <v>39</v>
      </c>
      <c r="E26" s="22" t="s">
        <v>37</v>
      </c>
      <c r="F26" s="22" t="s">
        <v>34</v>
      </c>
      <c r="G26" s="22" t="s">
        <v>34</v>
      </c>
      <c r="H26" s="23" t="s">
        <v>37</v>
      </c>
      <c r="I26" s="22" t="s">
        <v>40</v>
      </c>
      <c r="J26" s="22" t="s">
        <v>41</v>
      </c>
      <c r="K26" s="22" t="s">
        <v>34</v>
      </c>
      <c r="L26" s="22" t="s">
        <v>138</v>
      </c>
      <c r="M26" s="22" t="s">
        <v>36</v>
      </c>
      <c r="N26" s="22" t="s">
        <v>37</v>
      </c>
      <c r="O26" s="22">
        <v>54.0</v>
      </c>
      <c r="P26" s="22" t="s">
        <v>373</v>
      </c>
      <c r="Q26" s="22" t="s">
        <v>374</v>
      </c>
      <c r="R26" s="22" t="s">
        <v>375</v>
      </c>
      <c r="S26" s="22" t="s">
        <v>376</v>
      </c>
      <c r="T26" s="22" t="s">
        <v>377</v>
      </c>
      <c r="U26" s="22" t="s">
        <v>378</v>
      </c>
      <c r="V26" s="22">
        <v>2017.0</v>
      </c>
      <c r="W26" s="22" t="s">
        <v>322</v>
      </c>
      <c r="X26" s="22" t="s">
        <v>379</v>
      </c>
      <c r="Y26" s="22" t="s">
        <v>311</v>
      </c>
      <c r="Z26" s="22" t="s">
        <v>380</v>
      </c>
      <c r="AA26" s="22" t="s">
        <v>381</v>
      </c>
      <c r="AB26" s="22"/>
      <c r="AC26" s="22"/>
      <c r="AD26" s="22" t="s">
        <v>37</v>
      </c>
      <c r="AE26" s="22" t="s">
        <v>37</v>
      </c>
      <c r="AF26" s="24">
        <v>0.0</v>
      </c>
      <c r="AG26" s="24">
        <v>0.0</v>
      </c>
      <c r="AH26" s="24">
        <v>0.0</v>
      </c>
      <c r="AI26" s="24">
        <v>0.0</v>
      </c>
      <c r="AJ26" s="24">
        <v>0.0</v>
      </c>
      <c r="AK26" s="24">
        <v>0.0</v>
      </c>
      <c r="AL26" s="24">
        <v>0.0</v>
      </c>
      <c r="AM26" s="24">
        <v>0.0</v>
      </c>
      <c r="AN26" s="24">
        <v>0.0</v>
      </c>
      <c r="AO26" s="24">
        <v>0.0</v>
      </c>
      <c r="AP26" s="24" t="s">
        <v>379</v>
      </c>
      <c r="AQ26" s="24" t="s">
        <v>1126</v>
      </c>
      <c r="AR26" s="24">
        <v>2017.0</v>
      </c>
      <c r="AS26" s="24" t="s">
        <v>311</v>
      </c>
      <c r="AT26" s="24" t="s">
        <v>380</v>
      </c>
      <c r="AU26" s="24">
        <v>0.0</v>
      </c>
      <c r="AV26" s="24">
        <v>0.0</v>
      </c>
      <c r="AW26" s="24">
        <v>0.0</v>
      </c>
      <c r="AX26" s="24">
        <v>0.0</v>
      </c>
      <c r="AY26" s="24">
        <v>0.0</v>
      </c>
      <c r="AZ26" s="24">
        <v>0.0</v>
      </c>
      <c r="BA26" s="24">
        <v>0.0</v>
      </c>
    </row>
    <row r="27" ht="45.0" customHeight="1">
      <c r="A27" s="19">
        <v>43961.74452582176</v>
      </c>
      <c r="B27" s="20" t="s">
        <v>826</v>
      </c>
      <c r="C27" s="21" t="s">
        <v>34</v>
      </c>
      <c r="D27" s="22" t="s">
        <v>39</v>
      </c>
      <c r="E27" s="22" t="s">
        <v>37</v>
      </c>
      <c r="F27" s="22" t="s">
        <v>34</v>
      </c>
      <c r="G27" s="22" t="s">
        <v>34</v>
      </c>
      <c r="H27" s="23" t="s">
        <v>37</v>
      </c>
      <c r="I27" s="22" t="s">
        <v>827</v>
      </c>
      <c r="J27" s="22" t="s">
        <v>41</v>
      </c>
      <c r="K27" s="22" t="s">
        <v>34</v>
      </c>
      <c r="L27" s="22" t="s">
        <v>56</v>
      </c>
      <c r="M27" s="22" t="s">
        <v>36</v>
      </c>
      <c r="N27" s="22" t="s">
        <v>37</v>
      </c>
      <c r="O27" s="22">
        <v>52.0</v>
      </c>
      <c r="P27" s="22" t="s">
        <v>828</v>
      </c>
      <c r="Q27" s="22" t="s">
        <v>829</v>
      </c>
      <c r="R27" s="22" t="s">
        <v>830</v>
      </c>
      <c r="S27" s="22" t="s">
        <v>831</v>
      </c>
      <c r="T27" s="22"/>
      <c r="U27" s="22" t="s">
        <v>832</v>
      </c>
      <c r="V27" s="22">
        <v>2019.0</v>
      </c>
      <c r="W27" s="22" t="s">
        <v>322</v>
      </c>
      <c r="X27" s="22" t="s">
        <v>833</v>
      </c>
      <c r="Y27" s="22" t="s">
        <v>834</v>
      </c>
      <c r="Z27" s="22" t="s">
        <v>835</v>
      </c>
      <c r="AA27" s="22" t="s">
        <v>610</v>
      </c>
      <c r="AB27" s="22"/>
      <c r="AC27" s="22"/>
      <c r="AD27" s="22" t="s">
        <v>37</v>
      </c>
      <c r="AE27" s="22" t="s">
        <v>37</v>
      </c>
      <c r="AF27" s="24">
        <v>0.0</v>
      </c>
      <c r="AG27" s="24">
        <v>0.0</v>
      </c>
      <c r="AH27" s="24">
        <v>0.0</v>
      </c>
      <c r="AI27" s="24">
        <v>0.0</v>
      </c>
      <c r="AJ27" s="24">
        <v>0.0</v>
      </c>
      <c r="AK27" s="24">
        <v>0.0</v>
      </c>
      <c r="AL27" s="24">
        <v>0.0</v>
      </c>
      <c r="AM27" s="24">
        <v>0.0</v>
      </c>
      <c r="AN27" s="24">
        <v>0.0</v>
      </c>
      <c r="AO27" s="24">
        <v>0.0</v>
      </c>
      <c r="AP27" s="24" t="s">
        <v>833</v>
      </c>
      <c r="AQ27" s="24" t="s">
        <v>1126</v>
      </c>
      <c r="AR27" s="24">
        <v>2019.0</v>
      </c>
      <c r="AS27" s="24" t="s">
        <v>834</v>
      </c>
      <c r="AT27" s="24" t="s">
        <v>835</v>
      </c>
      <c r="AU27" s="24">
        <v>0.0</v>
      </c>
      <c r="AV27" s="24">
        <v>0.0</v>
      </c>
      <c r="AW27" s="24">
        <v>0.0</v>
      </c>
      <c r="AX27" s="24">
        <v>0.0</v>
      </c>
      <c r="AY27" s="24">
        <v>0.0</v>
      </c>
      <c r="AZ27" s="24">
        <v>0.0</v>
      </c>
      <c r="BA27" s="24">
        <v>0.0</v>
      </c>
    </row>
    <row r="28" ht="45.0" customHeight="1">
      <c r="A28" s="19">
        <v>43960.58658479167</v>
      </c>
      <c r="B28" s="20" t="s">
        <v>720</v>
      </c>
      <c r="C28" s="21" t="s">
        <v>1138</v>
      </c>
      <c r="D28" s="22" t="s">
        <v>39</v>
      </c>
      <c r="E28" s="22" t="s">
        <v>37</v>
      </c>
      <c r="F28" s="22" t="s">
        <v>37</v>
      </c>
      <c r="G28" s="22" t="s">
        <v>37</v>
      </c>
      <c r="H28" s="23" t="s">
        <v>37</v>
      </c>
      <c r="I28" s="22" t="s">
        <v>81</v>
      </c>
      <c r="J28" s="22" t="s">
        <v>41</v>
      </c>
      <c r="K28" s="22" t="s">
        <v>34</v>
      </c>
      <c r="L28" s="22" t="s">
        <v>138</v>
      </c>
      <c r="M28" s="22" t="s">
        <v>92</v>
      </c>
      <c r="N28" s="22" t="s">
        <v>37</v>
      </c>
      <c r="O28" s="22">
        <v>50.0</v>
      </c>
      <c r="P28" s="22" t="s">
        <v>721</v>
      </c>
      <c r="Q28" s="22" t="s">
        <v>722</v>
      </c>
      <c r="R28" s="22" t="s">
        <v>723</v>
      </c>
      <c r="S28" s="22" t="s">
        <v>724</v>
      </c>
      <c r="T28" s="22" t="s">
        <v>725</v>
      </c>
      <c r="U28" s="22" t="s">
        <v>726</v>
      </c>
      <c r="V28" s="22">
        <v>2019.0</v>
      </c>
      <c r="W28" s="22" t="s">
        <v>616</v>
      </c>
      <c r="X28" s="22" t="s">
        <v>727</v>
      </c>
      <c r="Y28" s="22" t="s">
        <v>728</v>
      </c>
      <c r="Z28" s="22"/>
      <c r="AA28" s="22" t="s">
        <v>729</v>
      </c>
      <c r="AB28" s="22" t="s">
        <v>730</v>
      </c>
      <c r="AC28" s="22" t="s">
        <v>731</v>
      </c>
      <c r="AD28" s="22" t="s">
        <v>37</v>
      </c>
      <c r="AE28" s="22" t="s">
        <v>37</v>
      </c>
      <c r="AF28" s="24">
        <v>0.0</v>
      </c>
      <c r="AG28" s="24">
        <v>0.0</v>
      </c>
      <c r="AH28" s="24">
        <v>0.0</v>
      </c>
      <c r="AI28" s="24">
        <v>0.0</v>
      </c>
      <c r="AJ28" s="24">
        <v>0.0</v>
      </c>
      <c r="AK28" s="24">
        <v>0.0</v>
      </c>
      <c r="AL28" s="24">
        <v>0.0</v>
      </c>
      <c r="AM28" s="24">
        <v>0.0</v>
      </c>
      <c r="AN28" s="24">
        <v>0.0</v>
      </c>
      <c r="AO28" s="24">
        <v>0.0</v>
      </c>
      <c r="AP28" s="24" t="s">
        <v>727</v>
      </c>
      <c r="AQ28" s="24" t="s">
        <v>616</v>
      </c>
      <c r="AR28" s="24">
        <v>2019.0</v>
      </c>
      <c r="AS28" s="24" t="s">
        <v>728</v>
      </c>
      <c r="AT28" s="24">
        <v>0.0</v>
      </c>
      <c r="AU28" s="24">
        <v>0.0</v>
      </c>
      <c r="AV28" s="24">
        <v>0.0</v>
      </c>
      <c r="AW28" s="24">
        <v>0.0</v>
      </c>
      <c r="AX28" s="24">
        <v>0.0</v>
      </c>
      <c r="AY28" s="24">
        <v>0.0</v>
      </c>
      <c r="AZ28" s="24">
        <v>0.0</v>
      </c>
      <c r="BA28" s="24">
        <v>0.0</v>
      </c>
    </row>
    <row r="29" ht="45.0" customHeight="1">
      <c r="A29" s="19">
        <v>43948.47369773148</v>
      </c>
      <c r="B29" s="20" t="s">
        <v>217</v>
      </c>
      <c r="C29" s="21" t="s">
        <v>1139</v>
      </c>
      <c r="D29" s="22" t="s">
        <v>33</v>
      </c>
      <c r="E29" s="22" t="s">
        <v>37</v>
      </c>
      <c r="F29" s="22" t="s">
        <v>34</v>
      </c>
      <c r="G29" s="22" t="s">
        <v>34</v>
      </c>
      <c r="H29" s="23" t="s">
        <v>37</v>
      </c>
      <c r="I29" s="22" t="s">
        <v>40</v>
      </c>
      <c r="J29" s="22" t="s">
        <v>41</v>
      </c>
      <c r="K29" s="22" t="s">
        <v>34</v>
      </c>
      <c r="L29" s="22" t="s">
        <v>138</v>
      </c>
      <c r="M29" s="22" t="s">
        <v>92</v>
      </c>
      <c r="N29" s="22" t="s">
        <v>37</v>
      </c>
      <c r="O29" s="22">
        <v>45.0</v>
      </c>
      <c r="P29" s="22" t="s">
        <v>218</v>
      </c>
      <c r="Q29" s="22" t="s">
        <v>219</v>
      </c>
      <c r="R29" s="22" t="s">
        <v>220</v>
      </c>
      <c r="S29" s="22" t="s">
        <v>221</v>
      </c>
      <c r="T29" s="22"/>
      <c r="U29" s="22" t="s">
        <v>222</v>
      </c>
      <c r="V29" s="22">
        <v>2019.0</v>
      </c>
      <c r="W29" s="22" t="s">
        <v>190</v>
      </c>
      <c r="X29" s="22" t="s">
        <v>223</v>
      </c>
      <c r="Y29" s="22" t="s">
        <v>224</v>
      </c>
      <c r="Z29" s="22" t="s">
        <v>225</v>
      </c>
      <c r="AA29" s="22" t="s">
        <v>226</v>
      </c>
      <c r="AB29" s="22"/>
      <c r="AC29" s="22"/>
      <c r="AD29" s="22" t="s">
        <v>37</v>
      </c>
      <c r="AE29" s="22"/>
      <c r="AF29" s="24">
        <v>0.0</v>
      </c>
      <c r="AG29" s="24">
        <v>0.0</v>
      </c>
      <c r="AH29" s="24">
        <v>0.0</v>
      </c>
      <c r="AI29" s="24">
        <v>0.0</v>
      </c>
      <c r="AJ29" s="24">
        <v>0.0</v>
      </c>
      <c r="AK29" s="24">
        <v>0.0</v>
      </c>
      <c r="AL29" s="24">
        <v>0.0</v>
      </c>
      <c r="AM29" s="24">
        <v>0.0</v>
      </c>
      <c r="AN29" s="24">
        <v>0.0</v>
      </c>
      <c r="AO29" s="24">
        <v>0.0</v>
      </c>
      <c r="AP29" s="24" t="s">
        <v>223</v>
      </c>
      <c r="AQ29" s="24" t="s">
        <v>190</v>
      </c>
      <c r="AR29" s="24">
        <v>2019.0</v>
      </c>
      <c r="AS29" s="24" t="s">
        <v>224</v>
      </c>
      <c r="AT29" s="24" t="s">
        <v>225</v>
      </c>
      <c r="AU29" s="24">
        <v>0.0</v>
      </c>
      <c r="AV29" s="24">
        <v>0.0</v>
      </c>
      <c r="AW29" s="24">
        <v>0.0</v>
      </c>
      <c r="AX29" s="24">
        <v>0.0</v>
      </c>
      <c r="AY29" s="24">
        <v>0.0</v>
      </c>
      <c r="AZ29" s="24">
        <v>0.0</v>
      </c>
      <c r="BA29" s="24">
        <v>0.0</v>
      </c>
    </row>
    <row r="30" ht="45.0" customHeight="1">
      <c r="A30" s="19">
        <v>43962.74502753472</v>
      </c>
      <c r="B30" s="20" t="s">
        <v>863</v>
      </c>
      <c r="C30" s="21" t="s">
        <v>34</v>
      </c>
      <c r="D30" s="22" t="s">
        <v>33</v>
      </c>
      <c r="E30" s="22" t="s">
        <v>37</v>
      </c>
      <c r="F30" s="22" t="s">
        <v>34</v>
      </c>
      <c r="G30" s="22" t="s">
        <v>34</v>
      </c>
      <c r="H30" s="23" t="s">
        <v>37</v>
      </c>
      <c r="I30" s="22" t="s">
        <v>40</v>
      </c>
      <c r="J30" s="22" t="s">
        <v>41</v>
      </c>
      <c r="K30" s="22" t="s">
        <v>34</v>
      </c>
      <c r="L30" s="22" t="s">
        <v>42</v>
      </c>
      <c r="M30" s="22" t="s">
        <v>864</v>
      </c>
      <c r="N30" s="22" t="s">
        <v>37</v>
      </c>
      <c r="O30" s="22">
        <v>42.0</v>
      </c>
      <c r="P30" s="22" t="s">
        <v>865</v>
      </c>
      <c r="Q30" s="22" t="s">
        <v>866</v>
      </c>
      <c r="R30" s="22" t="s">
        <v>867</v>
      </c>
      <c r="S30" s="22"/>
      <c r="T30" s="22"/>
      <c r="U30" s="22" t="s">
        <v>868</v>
      </c>
      <c r="V30" s="22">
        <v>2017.0</v>
      </c>
      <c r="W30" s="22" t="s">
        <v>322</v>
      </c>
      <c r="X30" s="22" t="s">
        <v>869</v>
      </c>
      <c r="Y30" s="22"/>
      <c r="Z30" s="22" t="s">
        <v>380</v>
      </c>
      <c r="AA30" s="22" t="s">
        <v>870</v>
      </c>
      <c r="AB30" s="22"/>
      <c r="AC30" s="22"/>
      <c r="AD30" s="22" t="s">
        <v>37</v>
      </c>
      <c r="AE30" s="22" t="s">
        <v>37</v>
      </c>
      <c r="AF30" s="24">
        <v>0.0</v>
      </c>
      <c r="AG30" s="24">
        <v>0.0</v>
      </c>
      <c r="AH30" s="24">
        <v>0.0</v>
      </c>
      <c r="AI30" s="24">
        <v>0.0</v>
      </c>
      <c r="AJ30" s="24">
        <v>0.0</v>
      </c>
      <c r="AK30" s="24">
        <v>0.0</v>
      </c>
      <c r="AL30" s="24">
        <v>0.0</v>
      </c>
      <c r="AM30" s="24">
        <v>0.0</v>
      </c>
      <c r="AN30" s="24">
        <v>0.0</v>
      </c>
      <c r="AO30" s="24">
        <v>0.0</v>
      </c>
      <c r="AP30" s="24" t="s">
        <v>869</v>
      </c>
      <c r="AQ30" s="24" t="s">
        <v>1126</v>
      </c>
      <c r="AR30" s="24">
        <v>2017.0</v>
      </c>
      <c r="AS30" s="24" t="s">
        <v>311</v>
      </c>
      <c r="AT30" s="24" t="s">
        <v>380</v>
      </c>
      <c r="AU30" s="24">
        <v>0.0</v>
      </c>
      <c r="AV30" s="24">
        <v>0.0</v>
      </c>
      <c r="AW30" s="24">
        <v>0.0</v>
      </c>
      <c r="AX30" s="24">
        <v>0.0</v>
      </c>
      <c r="AY30" s="24">
        <v>0.0</v>
      </c>
      <c r="AZ30" s="24">
        <v>0.0</v>
      </c>
      <c r="BA30" s="24">
        <v>0.0</v>
      </c>
    </row>
    <row r="31" ht="45.0" customHeight="1">
      <c r="A31" s="19">
        <v>43948.501761481486</v>
      </c>
      <c r="B31" s="20" t="s">
        <v>236</v>
      </c>
      <c r="C31" s="21" t="s">
        <v>37</v>
      </c>
      <c r="D31" s="22" t="s">
        <v>33</v>
      </c>
      <c r="E31" s="22" t="s">
        <v>37</v>
      </c>
      <c r="F31" s="22" t="s">
        <v>37</v>
      </c>
      <c r="G31" s="22" t="s">
        <v>37</v>
      </c>
      <c r="H31" s="23" t="s">
        <v>37</v>
      </c>
      <c r="I31" s="22" t="s">
        <v>40</v>
      </c>
      <c r="J31" s="22" t="s">
        <v>69</v>
      </c>
      <c r="K31" s="22" t="s">
        <v>34</v>
      </c>
      <c r="L31" s="22" t="s">
        <v>237</v>
      </c>
      <c r="M31" s="22" t="s">
        <v>238</v>
      </c>
      <c r="N31" s="22" t="s">
        <v>37</v>
      </c>
      <c r="O31" s="22">
        <v>38.0</v>
      </c>
      <c r="P31" s="22" t="s">
        <v>239</v>
      </c>
      <c r="Q31" s="22" t="s">
        <v>240</v>
      </c>
      <c r="R31" s="22" t="s">
        <v>241</v>
      </c>
      <c r="S31" s="22" t="s">
        <v>242</v>
      </c>
      <c r="T31" s="22" t="s">
        <v>243</v>
      </c>
      <c r="U31" s="22" t="s">
        <v>244</v>
      </c>
      <c r="V31" s="22">
        <v>2017.0</v>
      </c>
      <c r="W31" s="22" t="s">
        <v>190</v>
      </c>
      <c r="X31" s="22" t="s">
        <v>245</v>
      </c>
      <c r="Y31" s="22" t="s">
        <v>246</v>
      </c>
      <c r="Z31" s="22" t="s">
        <v>247</v>
      </c>
      <c r="AA31" s="22" t="s">
        <v>248</v>
      </c>
      <c r="AB31" s="22" t="s">
        <v>249</v>
      </c>
      <c r="AC31" s="22" t="s">
        <v>250</v>
      </c>
      <c r="AD31" s="22" t="s">
        <v>37</v>
      </c>
      <c r="AE31" s="22"/>
      <c r="AF31" s="24">
        <v>0.0</v>
      </c>
      <c r="AG31" s="24">
        <v>0.0</v>
      </c>
      <c r="AH31" s="24">
        <v>0.0</v>
      </c>
      <c r="AI31" s="24">
        <v>0.0</v>
      </c>
      <c r="AJ31" s="24">
        <v>0.0</v>
      </c>
      <c r="AK31" s="24">
        <v>0.0</v>
      </c>
      <c r="AL31" s="24">
        <v>0.0</v>
      </c>
      <c r="AM31" s="24">
        <v>0.0</v>
      </c>
      <c r="AN31" s="24">
        <v>0.0</v>
      </c>
      <c r="AO31" s="24">
        <v>0.0</v>
      </c>
      <c r="AP31" s="24" t="s">
        <v>245</v>
      </c>
      <c r="AQ31" s="24" t="s">
        <v>190</v>
      </c>
      <c r="AR31" s="24">
        <v>2017.0</v>
      </c>
      <c r="AS31" s="24" t="s">
        <v>246</v>
      </c>
      <c r="AT31" s="24" t="s">
        <v>247</v>
      </c>
      <c r="AU31" s="24">
        <v>0.0</v>
      </c>
      <c r="AV31" s="24">
        <v>0.0</v>
      </c>
      <c r="AW31" s="24">
        <v>0.0</v>
      </c>
      <c r="AX31" s="24">
        <v>0.0</v>
      </c>
      <c r="AY31" s="24">
        <v>0.0</v>
      </c>
      <c r="AZ31" s="24">
        <v>0.0</v>
      </c>
      <c r="BA31" s="24">
        <v>0.0</v>
      </c>
    </row>
    <row r="32" ht="45.0" customHeight="1">
      <c r="A32" s="19">
        <v>43952.68590148148</v>
      </c>
      <c r="B32" s="20" t="s">
        <v>382</v>
      </c>
      <c r="C32" s="21" t="s">
        <v>34</v>
      </c>
      <c r="D32" s="22" t="s">
        <v>39</v>
      </c>
      <c r="E32" s="22" t="s">
        <v>37</v>
      </c>
      <c r="F32" s="22" t="s">
        <v>34</v>
      </c>
      <c r="G32" s="22" t="s">
        <v>34</v>
      </c>
      <c r="H32" s="23" t="s">
        <v>37</v>
      </c>
      <c r="I32" s="22" t="s">
        <v>81</v>
      </c>
      <c r="J32" s="22" t="s">
        <v>36</v>
      </c>
      <c r="K32" s="22" t="s">
        <v>34</v>
      </c>
      <c r="L32" s="22" t="s">
        <v>42</v>
      </c>
      <c r="M32" s="22" t="s">
        <v>36</v>
      </c>
      <c r="N32" s="22" t="s">
        <v>37</v>
      </c>
      <c r="O32" s="22">
        <v>38.0</v>
      </c>
      <c r="P32" s="22" t="s">
        <v>383</v>
      </c>
      <c r="Q32" s="22" t="s">
        <v>384</v>
      </c>
      <c r="R32" s="22" t="s">
        <v>385</v>
      </c>
      <c r="S32" s="22"/>
      <c r="T32" s="22" t="s">
        <v>386</v>
      </c>
      <c r="U32" s="22" t="s">
        <v>387</v>
      </c>
      <c r="V32" s="22">
        <v>2017.0</v>
      </c>
      <c r="W32" s="22" t="s">
        <v>322</v>
      </c>
      <c r="X32" s="22" t="s">
        <v>388</v>
      </c>
      <c r="Y32" s="22" t="s">
        <v>389</v>
      </c>
      <c r="Z32" s="22" t="s">
        <v>390</v>
      </c>
      <c r="AA32" s="22" t="s">
        <v>391</v>
      </c>
      <c r="AB32" s="22"/>
      <c r="AC32" s="22"/>
      <c r="AD32" s="22" t="s">
        <v>37</v>
      </c>
      <c r="AE32" s="22" t="s">
        <v>37</v>
      </c>
      <c r="AF32" s="24">
        <v>0.0</v>
      </c>
      <c r="AG32" s="24">
        <v>0.0</v>
      </c>
      <c r="AH32" s="24">
        <v>0.0</v>
      </c>
      <c r="AI32" s="24">
        <v>0.0</v>
      </c>
      <c r="AJ32" s="24">
        <v>0.0</v>
      </c>
      <c r="AK32" s="24">
        <v>0.0</v>
      </c>
      <c r="AL32" s="24">
        <v>0.0</v>
      </c>
      <c r="AM32" s="24">
        <v>0.0</v>
      </c>
      <c r="AN32" s="24">
        <v>0.0</v>
      </c>
      <c r="AO32" s="24">
        <v>0.0</v>
      </c>
      <c r="AP32" s="24" t="s">
        <v>388</v>
      </c>
      <c r="AQ32" s="24" t="s">
        <v>1126</v>
      </c>
      <c r="AR32" s="24">
        <v>2017.0</v>
      </c>
      <c r="AS32" s="24" t="s">
        <v>389</v>
      </c>
      <c r="AT32" s="24" t="s">
        <v>390</v>
      </c>
      <c r="AU32" s="24">
        <v>0.0</v>
      </c>
      <c r="AV32" s="24">
        <v>0.0</v>
      </c>
      <c r="AW32" s="24">
        <v>0.0</v>
      </c>
      <c r="AX32" s="24">
        <v>0.0</v>
      </c>
      <c r="AY32" s="24">
        <v>0.0</v>
      </c>
      <c r="AZ32" s="24">
        <v>0.0</v>
      </c>
      <c r="BA32" s="24">
        <v>0.0</v>
      </c>
    </row>
    <row r="33" ht="45.0" customHeight="1">
      <c r="A33" s="19">
        <v>43961.6884531713</v>
      </c>
      <c r="B33" s="20" t="s">
        <v>809</v>
      </c>
      <c r="C33" s="21" t="s">
        <v>34</v>
      </c>
      <c r="D33" s="22" t="s">
        <v>39</v>
      </c>
      <c r="E33" s="22" t="s">
        <v>37</v>
      </c>
      <c r="F33" s="22" t="s">
        <v>34</v>
      </c>
      <c r="G33" s="22" t="s">
        <v>34</v>
      </c>
      <c r="H33" s="23" t="s">
        <v>37</v>
      </c>
      <c r="I33" s="22" t="s">
        <v>40</v>
      </c>
      <c r="J33" s="22" t="s">
        <v>41</v>
      </c>
      <c r="K33" s="22" t="s">
        <v>34</v>
      </c>
      <c r="L33" s="22" t="s">
        <v>56</v>
      </c>
      <c r="M33" s="22" t="s">
        <v>92</v>
      </c>
      <c r="N33" s="22" t="s">
        <v>37</v>
      </c>
      <c r="O33" s="22">
        <v>38.0</v>
      </c>
      <c r="P33" s="22" t="s">
        <v>810</v>
      </c>
      <c r="Q33" s="22" t="s">
        <v>811</v>
      </c>
      <c r="R33" s="22" t="s">
        <v>812</v>
      </c>
      <c r="S33" s="22" t="s">
        <v>813</v>
      </c>
      <c r="T33" s="22" t="s">
        <v>814</v>
      </c>
      <c r="U33" s="22"/>
      <c r="V33" s="22">
        <v>2018.0</v>
      </c>
      <c r="W33" s="22" t="s">
        <v>616</v>
      </c>
      <c r="X33" s="22" t="s">
        <v>815</v>
      </c>
      <c r="Y33" s="22" t="s">
        <v>816</v>
      </c>
      <c r="Z33" s="22"/>
      <c r="AA33" s="22" t="s">
        <v>817</v>
      </c>
      <c r="AB33" s="22"/>
      <c r="AC33" s="22"/>
      <c r="AD33" s="22" t="s">
        <v>37</v>
      </c>
      <c r="AE33" s="22" t="s">
        <v>37</v>
      </c>
      <c r="AF33" s="24">
        <v>0.0</v>
      </c>
      <c r="AG33" s="24">
        <v>0.0</v>
      </c>
      <c r="AH33" s="24">
        <v>0.0</v>
      </c>
      <c r="AI33" s="24">
        <v>0.0</v>
      </c>
      <c r="AJ33" s="24">
        <v>0.0</v>
      </c>
      <c r="AK33" s="24">
        <v>0.0</v>
      </c>
      <c r="AL33" s="24">
        <v>0.0</v>
      </c>
      <c r="AM33" s="24">
        <v>0.0</v>
      </c>
      <c r="AN33" s="24">
        <v>0.0</v>
      </c>
      <c r="AO33" s="24">
        <v>0.0</v>
      </c>
      <c r="AP33" s="24" t="s">
        <v>815</v>
      </c>
      <c r="AQ33" s="24" t="s">
        <v>616</v>
      </c>
      <c r="AR33" s="24">
        <v>2018.0</v>
      </c>
      <c r="AS33" s="24" t="s">
        <v>816</v>
      </c>
      <c r="AT33" s="24">
        <v>0.0</v>
      </c>
      <c r="AU33" s="24">
        <v>0.0</v>
      </c>
      <c r="AV33" s="24">
        <v>0.0</v>
      </c>
      <c r="AW33" s="24">
        <v>0.0</v>
      </c>
      <c r="AX33" s="24">
        <v>0.0</v>
      </c>
      <c r="AY33" s="24">
        <v>0.0</v>
      </c>
      <c r="AZ33" s="24">
        <v>0.0</v>
      </c>
      <c r="BA33" s="24">
        <v>0.0</v>
      </c>
    </row>
    <row r="34" ht="45.0" customHeight="1">
      <c r="A34" s="19">
        <v>43946.52681226852</v>
      </c>
      <c r="B34" s="20" t="s">
        <v>1140</v>
      </c>
      <c r="C34" s="21" t="s">
        <v>34</v>
      </c>
      <c r="D34" s="22" t="s">
        <v>39</v>
      </c>
      <c r="E34" s="22" t="s">
        <v>37</v>
      </c>
      <c r="F34" s="22" t="s">
        <v>34</v>
      </c>
      <c r="G34" s="22" t="s">
        <v>34</v>
      </c>
      <c r="H34" s="23" t="s">
        <v>37</v>
      </c>
      <c r="I34" s="22" t="s">
        <v>40</v>
      </c>
      <c r="J34" s="22" t="s">
        <v>41</v>
      </c>
      <c r="K34" s="22" t="s">
        <v>34</v>
      </c>
      <c r="L34" s="22" t="s">
        <v>42</v>
      </c>
      <c r="M34" s="22" t="s">
        <v>43</v>
      </c>
      <c r="N34" s="22" t="s">
        <v>37</v>
      </c>
      <c r="O34" s="22">
        <v>37.0</v>
      </c>
      <c r="P34" s="22" t="s">
        <v>44</v>
      </c>
      <c r="Q34" s="22" t="s">
        <v>45</v>
      </c>
      <c r="R34" s="22" t="s">
        <v>46</v>
      </c>
      <c r="S34" s="22" t="s">
        <v>47</v>
      </c>
      <c r="T34" s="22"/>
      <c r="U34" s="22" t="s">
        <v>48</v>
      </c>
      <c r="V34" s="22">
        <v>2015.0</v>
      </c>
      <c r="W34" s="22" t="s">
        <v>49</v>
      </c>
      <c r="X34" s="22" t="s">
        <v>50</v>
      </c>
      <c r="Y34" s="22" t="s">
        <v>51</v>
      </c>
      <c r="Z34" s="22" t="s">
        <v>52</v>
      </c>
      <c r="AA34" s="22" t="s">
        <v>53</v>
      </c>
      <c r="AB34" s="22"/>
      <c r="AC34" s="22"/>
      <c r="AD34" s="22" t="s">
        <v>37</v>
      </c>
      <c r="AE34" s="22"/>
      <c r="AF34" s="24" t="s">
        <v>39</v>
      </c>
      <c r="AG34" s="24" t="s">
        <v>1141</v>
      </c>
      <c r="AH34" s="24" t="s">
        <v>1142</v>
      </c>
      <c r="AI34" s="24" t="s">
        <v>1143</v>
      </c>
      <c r="AJ34" s="24" t="s">
        <v>43</v>
      </c>
      <c r="AK34" s="24" t="s">
        <v>1144</v>
      </c>
      <c r="AL34" s="24" t="s">
        <v>1145</v>
      </c>
      <c r="AM34" s="24" t="s">
        <v>1143</v>
      </c>
      <c r="AN34" s="24" t="s">
        <v>1143</v>
      </c>
      <c r="AO34" s="24" t="s">
        <v>1146</v>
      </c>
      <c r="AP34" s="24" t="s">
        <v>50</v>
      </c>
      <c r="AQ34" s="24" t="s">
        <v>1129</v>
      </c>
      <c r="AR34" s="24">
        <v>2015.0</v>
      </c>
      <c r="AS34" s="24" t="s">
        <v>51</v>
      </c>
      <c r="AT34" s="24" t="s">
        <v>52</v>
      </c>
      <c r="AU34" s="24" t="s">
        <v>1147</v>
      </c>
      <c r="AV34" s="24" t="s">
        <v>1148</v>
      </c>
      <c r="AW34" s="24">
        <v>37.0</v>
      </c>
      <c r="AX34" s="24" t="s">
        <v>1149</v>
      </c>
      <c r="AY34" s="24" t="s">
        <v>1150</v>
      </c>
      <c r="AZ34" s="24" t="s">
        <v>1151</v>
      </c>
      <c r="BA34" s="24" t="s">
        <v>1151</v>
      </c>
    </row>
    <row r="35" ht="45.0" customHeight="1">
      <c r="A35" s="19">
        <v>43951.69942385417</v>
      </c>
      <c r="B35" s="20" t="s">
        <v>1152</v>
      </c>
      <c r="C35" s="21" t="s">
        <v>37</v>
      </c>
      <c r="D35" s="22" t="s">
        <v>39</v>
      </c>
      <c r="E35" s="22" t="s">
        <v>37</v>
      </c>
      <c r="F35" s="22" t="s">
        <v>34</v>
      </c>
      <c r="G35" s="22" t="s">
        <v>34</v>
      </c>
      <c r="H35" s="23" t="s">
        <v>37</v>
      </c>
      <c r="I35" s="22" t="s">
        <v>81</v>
      </c>
      <c r="J35" s="22" t="s">
        <v>41</v>
      </c>
      <c r="K35" s="22" t="s">
        <v>34</v>
      </c>
      <c r="L35" s="22" t="s">
        <v>56</v>
      </c>
      <c r="M35" s="22" t="s">
        <v>92</v>
      </c>
      <c r="N35" s="22" t="s">
        <v>37</v>
      </c>
      <c r="O35" s="22">
        <v>36.0</v>
      </c>
      <c r="P35" s="22" t="s">
        <v>347</v>
      </c>
      <c r="Q35" s="22" t="s">
        <v>348</v>
      </c>
      <c r="R35" s="22" t="s">
        <v>349</v>
      </c>
      <c r="S35" s="22" t="s">
        <v>350</v>
      </c>
      <c r="T35" s="22" t="s">
        <v>351</v>
      </c>
      <c r="U35" s="22" t="s">
        <v>352</v>
      </c>
      <c r="V35" s="22">
        <v>2016.0</v>
      </c>
      <c r="W35" s="22" t="s">
        <v>190</v>
      </c>
      <c r="X35" s="22" t="s">
        <v>353</v>
      </c>
      <c r="Y35" s="22" t="s">
        <v>311</v>
      </c>
      <c r="Z35" s="22" t="s">
        <v>354</v>
      </c>
      <c r="AA35" s="22" t="s">
        <v>355</v>
      </c>
      <c r="AB35" s="22"/>
      <c r="AC35" s="22"/>
      <c r="AD35" s="22" t="s">
        <v>37</v>
      </c>
      <c r="AE35" s="22" t="s">
        <v>37</v>
      </c>
      <c r="AF35" s="24">
        <v>0.0</v>
      </c>
      <c r="AG35" s="24">
        <v>0.0</v>
      </c>
      <c r="AH35" s="24">
        <v>0.0</v>
      </c>
      <c r="AI35" s="24">
        <v>0.0</v>
      </c>
      <c r="AJ35" s="24">
        <v>0.0</v>
      </c>
      <c r="AK35" s="24">
        <v>0.0</v>
      </c>
      <c r="AL35" s="24">
        <v>0.0</v>
      </c>
      <c r="AM35" s="24">
        <v>0.0</v>
      </c>
      <c r="AN35" s="24">
        <v>0.0</v>
      </c>
      <c r="AO35" s="24">
        <v>0.0</v>
      </c>
      <c r="AP35" s="24" t="s">
        <v>353</v>
      </c>
      <c r="AQ35" s="24" t="s">
        <v>190</v>
      </c>
      <c r="AR35" s="24">
        <v>2016.0</v>
      </c>
      <c r="AS35" s="24" t="s">
        <v>311</v>
      </c>
      <c r="AT35" s="24" t="s">
        <v>354</v>
      </c>
      <c r="AU35" s="24">
        <v>0.0</v>
      </c>
      <c r="AV35" s="24">
        <v>0.0</v>
      </c>
      <c r="AW35" s="24">
        <v>0.0</v>
      </c>
      <c r="AX35" s="24">
        <v>0.0</v>
      </c>
      <c r="AY35" s="24">
        <v>0.0</v>
      </c>
      <c r="AZ35" s="24">
        <v>0.0</v>
      </c>
      <c r="BA35" s="24">
        <v>0.0</v>
      </c>
    </row>
    <row r="36" ht="45.0" customHeight="1">
      <c r="A36" s="19">
        <v>43947.47444513889</v>
      </c>
      <c r="B36" s="20" t="s">
        <v>1153</v>
      </c>
      <c r="C36" s="21" t="s">
        <v>1154</v>
      </c>
      <c r="D36" s="22" t="s">
        <v>33</v>
      </c>
      <c r="E36" s="22" t="s">
        <v>37</v>
      </c>
      <c r="F36" s="22" t="s">
        <v>34</v>
      </c>
      <c r="G36" s="22" t="s">
        <v>34</v>
      </c>
      <c r="H36" s="23" t="s">
        <v>37</v>
      </c>
      <c r="I36" s="22" t="s">
        <v>40</v>
      </c>
      <c r="J36" s="22" t="s">
        <v>41</v>
      </c>
      <c r="K36" s="22" t="s">
        <v>34</v>
      </c>
      <c r="L36" s="22" t="s">
        <v>138</v>
      </c>
      <c r="M36" s="22" t="s">
        <v>184</v>
      </c>
      <c r="N36" s="22" t="s">
        <v>37</v>
      </c>
      <c r="O36" s="22">
        <v>35.0</v>
      </c>
      <c r="P36" s="22" t="s">
        <v>185</v>
      </c>
      <c r="Q36" s="22" t="s">
        <v>186</v>
      </c>
      <c r="R36" s="22" t="s">
        <v>34</v>
      </c>
      <c r="S36" s="22" t="s">
        <v>187</v>
      </c>
      <c r="T36" s="22" t="s">
        <v>188</v>
      </c>
      <c r="U36" s="22" t="s">
        <v>189</v>
      </c>
      <c r="V36" s="22">
        <v>2019.0</v>
      </c>
      <c r="W36" s="22" t="s">
        <v>190</v>
      </c>
      <c r="X36" s="22" t="s">
        <v>191</v>
      </c>
      <c r="Y36" s="22" t="s">
        <v>192</v>
      </c>
      <c r="Z36" s="22" t="s">
        <v>193</v>
      </c>
      <c r="AA36" s="22" t="s">
        <v>194</v>
      </c>
      <c r="AB36" s="22"/>
      <c r="AC36" s="22"/>
      <c r="AD36" s="22" t="s">
        <v>37</v>
      </c>
      <c r="AE36" s="22"/>
      <c r="AF36" s="24">
        <v>0.0</v>
      </c>
      <c r="AG36" s="24">
        <v>0.0</v>
      </c>
      <c r="AH36" s="24">
        <v>0.0</v>
      </c>
      <c r="AI36" s="24">
        <v>0.0</v>
      </c>
      <c r="AJ36" s="24">
        <v>0.0</v>
      </c>
      <c r="AK36" s="24">
        <v>0.0</v>
      </c>
      <c r="AL36" s="24">
        <v>0.0</v>
      </c>
      <c r="AM36" s="24">
        <v>0.0</v>
      </c>
      <c r="AN36" s="24">
        <v>0.0</v>
      </c>
      <c r="AO36" s="24">
        <v>0.0</v>
      </c>
      <c r="AP36" s="24" t="s">
        <v>191</v>
      </c>
      <c r="AQ36" s="24" t="s">
        <v>190</v>
      </c>
      <c r="AR36" s="24">
        <v>2019.0</v>
      </c>
      <c r="AS36" s="24" t="s">
        <v>192</v>
      </c>
      <c r="AT36" s="24" t="s">
        <v>193</v>
      </c>
      <c r="AU36" s="24">
        <v>0.0</v>
      </c>
      <c r="AV36" s="24">
        <v>0.0</v>
      </c>
      <c r="AW36" s="24">
        <v>0.0</v>
      </c>
      <c r="AX36" s="24">
        <v>0.0</v>
      </c>
      <c r="AY36" s="24">
        <v>0.0</v>
      </c>
      <c r="AZ36" s="24">
        <v>0.0</v>
      </c>
      <c r="BA36" s="24">
        <v>0.0</v>
      </c>
    </row>
    <row r="37" ht="45.0" customHeight="1">
      <c r="A37" s="19">
        <v>43959.422834895835</v>
      </c>
      <c r="B37" s="20" t="s">
        <v>601</v>
      </c>
      <c r="C37" s="21" t="s">
        <v>34</v>
      </c>
      <c r="D37" s="22" t="s">
        <v>39</v>
      </c>
      <c r="E37" s="22" t="s">
        <v>37</v>
      </c>
      <c r="F37" s="22" t="s">
        <v>34</v>
      </c>
      <c r="G37" s="22" t="s">
        <v>34</v>
      </c>
      <c r="H37" s="23" t="s">
        <v>37</v>
      </c>
      <c r="I37" s="22" t="s">
        <v>81</v>
      </c>
      <c r="J37" s="22" t="s">
        <v>36</v>
      </c>
      <c r="K37" s="22" t="s">
        <v>34</v>
      </c>
      <c r="L37" s="22" t="s">
        <v>42</v>
      </c>
      <c r="M37" s="22" t="s">
        <v>36</v>
      </c>
      <c r="N37" s="22" t="s">
        <v>37</v>
      </c>
      <c r="O37" s="22">
        <v>35.0</v>
      </c>
      <c r="P37" s="22" t="s">
        <v>602</v>
      </c>
      <c r="Q37" s="22" t="s">
        <v>603</v>
      </c>
      <c r="R37" s="22" t="s">
        <v>604</v>
      </c>
      <c r="S37" s="22" t="s">
        <v>605</v>
      </c>
      <c r="T37" s="22"/>
      <c r="U37" s="22" t="s">
        <v>606</v>
      </c>
      <c r="V37" s="22">
        <v>2018.0</v>
      </c>
      <c r="W37" s="22" t="s">
        <v>190</v>
      </c>
      <c r="X37" s="22" t="s">
        <v>607</v>
      </c>
      <c r="Y37" s="22" t="s">
        <v>608</v>
      </c>
      <c r="Z37" s="22" t="s">
        <v>609</v>
      </c>
      <c r="AA37" s="22" t="s">
        <v>610</v>
      </c>
      <c r="AB37" s="22"/>
      <c r="AC37" s="22"/>
      <c r="AD37" s="22" t="s">
        <v>37</v>
      </c>
      <c r="AE37" s="22" t="s">
        <v>37</v>
      </c>
      <c r="AF37" s="24">
        <v>0.0</v>
      </c>
      <c r="AG37" s="24">
        <v>0.0</v>
      </c>
      <c r="AH37" s="24">
        <v>0.0</v>
      </c>
      <c r="AI37" s="24">
        <v>0.0</v>
      </c>
      <c r="AJ37" s="24">
        <v>0.0</v>
      </c>
      <c r="AK37" s="24">
        <v>0.0</v>
      </c>
      <c r="AL37" s="24">
        <v>0.0</v>
      </c>
      <c r="AM37" s="24">
        <v>0.0</v>
      </c>
      <c r="AN37" s="24">
        <v>0.0</v>
      </c>
      <c r="AO37" s="24">
        <v>0.0</v>
      </c>
      <c r="AP37" s="24" t="s">
        <v>607</v>
      </c>
      <c r="AQ37" s="24" t="s">
        <v>190</v>
      </c>
      <c r="AR37" s="24">
        <v>2018.0</v>
      </c>
      <c r="AS37" s="24" t="s">
        <v>608</v>
      </c>
      <c r="AT37" s="24" t="s">
        <v>609</v>
      </c>
      <c r="AU37" s="24">
        <v>0.0</v>
      </c>
      <c r="AV37" s="24">
        <v>0.0</v>
      </c>
      <c r="AW37" s="24">
        <v>0.0</v>
      </c>
      <c r="AX37" s="24">
        <v>0.0</v>
      </c>
      <c r="AY37" s="24">
        <v>0.0</v>
      </c>
      <c r="AZ37" s="24">
        <v>0.0</v>
      </c>
      <c r="BA37" s="24">
        <v>0.0</v>
      </c>
    </row>
    <row r="38" ht="45.0" customHeight="1">
      <c r="A38" s="19">
        <v>43961.505618958334</v>
      </c>
      <c r="B38" s="20" t="s">
        <v>775</v>
      </c>
      <c r="C38" s="21" t="s">
        <v>34</v>
      </c>
      <c r="D38" s="22" t="s">
        <v>39</v>
      </c>
      <c r="E38" s="22" t="s">
        <v>37</v>
      </c>
      <c r="F38" s="22" t="s">
        <v>34</v>
      </c>
      <c r="G38" s="22" t="s">
        <v>34</v>
      </c>
      <c r="H38" s="23" t="s">
        <v>37</v>
      </c>
      <c r="I38" s="22" t="s">
        <v>40</v>
      </c>
      <c r="J38" s="22" t="s">
        <v>41</v>
      </c>
      <c r="K38" s="22" t="s">
        <v>34</v>
      </c>
      <c r="L38" s="22" t="s">
        <v>56</v>
      </c>
      <c r="M38" s="22" t="s">
        <v>36</v>
      </c>
      <c r="N38" s="22" t="s">
        <v>37</v>
      </c>
      <c r="O38" s="22">
        <v>33.0</v>
      </c>
      <c r="P38" s="22" t="s">
        <v>776</v>
      </c>
      <c r="Q38" s="22" t="s">
        <v>777</v>
      </c>
      <c r="R38" s="22" t="s">
        <v>778</v>
      </c>
      <c r="S38" s="22" t="s">
        <v>779</v>
      </c>
      <c r="T38" s="22" t="s">
        <v>780</v>
      </c>
      <c r="U38" s="22" t="s">
        <v>781</v>
      </c>
      <c r="V38" s="22">
        <v>2018.0</v>
      </c>
      <c r="W38" s="22" t="s">
        <v>616</v>
      </c>
      <c r="X38" s="22" t="s">
        <v>782</v>
      </c>
      <c r="Y38" s="22" t="s">
        <v>783</v>
      </c>
      <c r="Z38" s="22"/>
      <c r="AA38" s="22" t="s">
        <v>784</v>
      </c>
      <c r="AB38" s="22"/>
      <c r="AC38" s="22"/>
      <c r="AD38" s="22" t="s">
        <v>37</v>
      </c>
      <c r="AE38" s="22" t="s">
        <v>37</v>
      </c>
      <c r="AF38" s="24">
        <v>0.0</v>
      </c>
      <c r="AG38" s="24">
        <v>0.0</v>
      </c>
      <c r="AH38" s="24">
        <v>0.0</v>
      </c>
      <c r="AI38" s="24">
        <v>0.0</v>
      </c>
      <c r="AJ38" s="24">
        <v>0.0</v>
      </c>
      <c r="AK38" s="24">
        <v>0.0</v>
      </c>
      <c r="AL38" s="24">
        <v>0.0</v>
      </c>
      <c r="AM38" s="24">
        <v>0.0</v>
      </c>
      <c r="AN38" s="24">
        <v>0.0</v>
      </c>
      <c r="AO38" s="24">
        <v>0.0</v>
      </c>
      <c r="AP38" s="24" t="s">
        <v>782</v>
      </c>
      <c r="AQ38" s="24" t="s">
        <v>616</v>
      </c>
      <c r="AR38" s="24">
        <v>2018.0</v>
      </c>
      <c r="AS38" s="24" t="s">
        <v>783</v>
      </c>
      <c r="AT38" s="24">
        <v>0.0</v>
      </c>
      <c r="AU38" s="24">
        <v>0.0</v>
      </c>
      <c r="AV38" s="24">
        <v>0.0</v>
      </c>
      <c r="AW38" s="24">
        <v>0.0</v>
      </c>
      <c r="AX38" s="24">
        <v>0.0</v>
      </c>
      <c r="AY38" s="24">
        <v>0.0</v>
      </c>
      <c r="AZ38" s="24">
        <v>0.0</v>
      </c>
      <c r="BA38" s="24">
        <v>0.0</v>
      </c>
    </row>
    <row r="39" ht="45.0" customHeight="1">
      <c r="A39" s="19">
        <v>43953.79653504629</v>
      </c>
      <c r="B39" s="20" t="s">
        <v>490</v>
      </c>
      <c r="C39" s="21" t="s">
        <v>37</v>
      </c>
      <c r="D39" s="22" t="s">
        <v>33</v>
      </c>
      <c r="E39" s="22" t="s">
        <v>37</v>
      </c>
      <c r="F39" s="22" t="s">
        <v>34</v>
      </c>
      <c r="G39" s="22" t="s">
        <v>34</v>
      </c>
      <c r="H39" s="23" t="s">
        <v>37</v>
      </c>
      <c r="I39" s="22" t="s">
        <v>40</v>
      </c>
      <c r="J39" s="22" t="s">
        <v>102</v>
      </c>
      <c r="K39" s="22" t="s">
        <v>34</v>
      </c>
      <c r="L39" s="22" t="s">
        <v>56</v>
      </c>
      <c r="M39" s="22" t="s">
        <v>491</v>
      </c>
      <c r="N39" s="22" t="s">
        <v>37</v>
      </c>
      <c r="O39" s="22">
        <v>32.0</v>
      </c>
      <c r="P39" s="22" t="s">
        <v>492</v>
      </c>
      <c r="Q39" s="22" t="s">
        <v>493</v>
      </c>
      <c r="R39" s="22" t="s">
        <v>494</v>
      </c>
      <c r="S39" s="22"/>
      <c r="T39" s="22"/>
      <c r="U39" s="22" t="s">
        <v>495</v>
      </c>
      <c r="V39" s="22">
        <v>2018.0</v>
      </c>
      <c r="W39" s="22" t="s">
        <v>190</v>
      </c>
      <c r="X39" s="22" t="s">
        <v>496</v>
      </c>
      <c r="Y39" s="22" t="s">
        <v>497</v>
      </c>
      <c r="Z39" s="22" t="s">
        <v>498</v>
      </c>
      <c r="AA39" s="22" t="s">
        <v>499</v>
      </c>
      <c r="AB39" s="22"/>
      <c r="AC39" s="22"/>
      <c r="AD39" s="22" t="s">
        <v>37</v>
      </c>
      <c r="AE39" s="22" t="s">
        <v>37</v>
      </c>
      <c r="AF39" s="24">
        <v>0.0</v>
      </c>
      <c r="AG39" s="24">
        <v>0.0</v>
      </c>
      <c r="AH39" s="24">
        <v>0.0</v>
      </c>
      <c r="AI39" s="24">
        <v>0.0</v>
      </c>
      <c r="AJ39" s="24">
        <v>0.0</v>
      </c>
      <c r="AK39" s="24">
        <v>0.0</v>
      </c>
      <c r="AL39" s="24">
        <v>0.0</v>
      </c>
      <c r="AM39" s="24">
        <v>0.0</v>
      </c>
      <c r="AN39" s="24">
        <v>0.0</v>
      </c>
      <c r="AO39" s="24">
        <v>0.0</v>
      </c>
      <c r="AP39" s="24" t="s">
        <v>496</v>
      </c>
      <c r="AQ39" s="24" t="s">
        <v>190</v>
      </c>
      <c r="AR39" s="24">
        <v>2018.0</v>
      </c>
      <c r="AS39" s="24" t="s">
        <v>497</v>
      </c>
      <c r="AT39" s="24" t="s">
        <v>498</v>
      </c>
      <c r="AU39" s="24">
        <v>0.0</v>
      </c>
      <c r="AV39" s="24">
        <v>0.0</v>
      </c>
      <c r="AW39" s="24">
        <v>0.0</v>
      </c>
      <c r="AX39" s="24">
        <v>0.0</v>
      </c>
      <c r="AY39" s="24">
        <v>0.0</v>
      </c>
      <c r="AZ39" s="24">
        <v>0.0</v>
      </c>
      <c r="BA39" s="24">
        <v>0.0</v>
      </c>
    </row>
    <row r="40" ht="45.0" customHeight="1">
      <c r="A40" s="19">
        <v>43960.70418002315</v>
      </c>
      <c r="B40" s="20" t="s">
        <v>755</v>
      </c>
      <c r="C40" s="21" t="s">
        <v>1155</v>
      </c>
      <c r="D40" s="22" t="s">
        <v>39</v>
      </c>
      <c r="E40" s="22" t="s">
        <v>37</v>
      </c>
      <c r="F40" s="22" t="s">
        <v>37</v>
      </c>
      <c r="G40" s="22" t="s">
        <v>37</v>
      </c>
      <c r="H40" s="23" t="s">
        <v>37</v>
      </c>
      <c r="I40" s="22" t="s">
        <v>155</v>
      </c>
      <c r="J40" s="22" t="s">
        <v>41</v>
      </c>
      <c r="K40" s="22" t="s">
        <v>34</v>
      </c>
      <c r="L40" s="22" t="s">
        <v>42</v>
      </c>
      <c r="M40" s="22" t="s">
        <v>36</v>
      </c>
      <c r="N40" s="22" t="s">
        <v>37</v>
      </c>
      <c r="O40" s="22">
        <v>31.0</v>
      </c>
      <c r="P40" s="22" t="s">
        <v>756</v>
      </c>
      <c r="Q40" s="22" t="s">
        <v>757</v>
      </c>
      <c r="R40" s="22" t="s">
        <v>758</v>
      </c>
      <c r="S40" s="22" t="s">
        <v>759</v>
      </c>
      <c r="T40" s="22" t="s">
        <v>760</v>
      </c>
      <c r="U40" s="22" t="s">
        <v>761</v>
      </c>
      <c r="V40" s="22">
        <v>2018.0</v>
      </c>
      <c r="W40" s="22" t="s">
        <v>616</v>
      </c>
      <c r="X40" s="22" t="s">
        <v>762</v>
      </c>
      <c r="Y40" s="22" t="s">
        <v>763</v>
      </c>
      <c r="Z40" s="22"/>
      <c r="AA40" s="22" t="s">
        <v>764</v>
      </c>
      <c r="AB40" s="22" t="s">
        <v>765</v>
      </c>
      <c r="AC40" s="22" t="s">
        <v>766</v>
      </c>
      <c r="AD40" s="22" t="s">
        <v>37</v>
      </c>
      <c r="AE40" s="22" t="s">
        <v>37</v>
      </c>
      <c r="AF40" s="24">
        <v>0.0</v>
      </c>
      <c r="AG40" s="24">
        <v>0.0</v>
      </c>
      <c r="AH40" s="24">
        <v>0.0</v>
      </c>
      <c r="AI40" s="24">
        <v>0.0</v>
      </c>
      <c r="AJ40" s="24">
        <v>0.0</v>
      </c>
      <c r="AK40" s="24">
        <v>0.0</v>
      </c>
      <c r="AL40" s="24">
        <v>0.0</v>
      </c>
      <c r="AM40" s="24">
        <v>0.0</v>
      </c>
      <c r="AN40" s="24">
        <v>0.0</v>
      </c>
      <c r="AO40" s="24">
        <v>0.0</v>
      </c>
      <c r="AP40" s="24" t="s">
        <v>762</v>
      </c>
      <c r="AQ40" s="24" t="s">
        <v>616</v>
      </c>
      <c r="AR40" s="24">
        <v>2018.0</v>
      </c>
      <c r="AS40" s="24" t="s">
        <v>763</v>
      </c>
      <c r="AT40" s="24">
        <v>0.0</v>
      </c>
      <c r="AU40" s="24">
        <v>0.0</v>
      </c>
      <c r="AV40" s="24">
        <v>0.0</v>
      </c>
      <c r="AW40" s="24">
        <v>0.0</v>
      </c>
      <c r="AX40" s="24">
        <v>0.0</v>
      </c>
      <c r="AY40" s="24">
        <v>0.0</v>
      </c>
      <c r="AZ40" s="24">
        <v>0.0</v>
      </c>
      <c r="BA40" s="24">
        <v>0.0</v>
      </c>
    </row>
    <row r="41" ht="45.0" customHeight="1">
      <c r="A41" s="19">
        <v>43948.4383633449</v>
      </c>
      <c r="B41" s="20" t="s">
        <v>195</v>
      </c>
      <c r="C41" s="21" t="s">
        <v>34</v>
      </c>
      <c r="D41" s="22" t="s">
        <v>39</v>
      </c>
      <c r="E41" s="22" t="s">
        <v>37</v>
      </c>
      <c r="F41" s="22" t="s">
        <v>34</v>
      </c>
      <c r="G41" s="22" t="s">
        <v>34</v>
      </c>
      <c r="H41" s="23" t="s">
        <v>37</v>
      </c>
      <c r="I41" s="22" t="s">
        <v>40</v>
      </c>
      <c r="J41" s="22" t="s">
        <v>41</v>
      </c>
      <c r="K41" s="22" t="s">
        <v>34</v>
      </c>
      <c r="L41" s="22" t="s">
        <v>42</v>
      </c>
      <c r="M41" s="22" t="s">
        <v>92</v>
      </c>
      <c r="N41" s="22" t="s">
        <v>37</v>
      </c>
      <c r="O41" s="22">
        <v>30.0</v>
      </c>
      <c r="P41" s="22" t="s">
        <v>196</v>
      </c>
      <c r="Q41" s="22" t="s">
        <v>197</v>
      </c>
      <c r="R41" s="22" t="s">
        <v>198</v>
      </c>
      <c r="S41" s="22" t="s">
        <v>199</v>
      </c>
      <c r="T41" s="22" t="s">
        <v>200</v>
      </c>
      <c r="U41" s="22"/>
      <c r="V41" s="22">
        <v>2019.0</v>
      </c>
      <c r="W41" s="22" t="s">
        <v>190</v>
      </c>
      <c r="X41" s="22" t="s">
        <v>201</v>
      </c>
      <c r="Y41" s="22" t="s">
        <v>202</v>
      </c>
      <c r="Z41" s="22" t="s">
        <v>203</v>
      </c>
      <c r="AA41" s="22" t="s">
        <v>204</v>
      </c>
      <c r="AB41" s="22"/>
      <c r="AC41" s="22"/>
      <c r="AD41" s="22" t="s">
        <v>37</v>
      </c>
      <c r="AE41" s="22"/>
      <c r="AF41" s="24">
        <v>0.0</v>
      </c>
      <c r="AG41" s="24">
        <v>0.0</v>
      </c>
      <c r="AH41" s="24">
        <v>0.0</v>
      </c>
      <c r="AI41" s="24">
        <v>0.0</v>
      </c>
      <c r="AJ41" s="24">
        <v>0.0</v>
      </c>
      <c r="AK41" s="24">
        <v>0.0</v>
      </c>
      <c r="AL41" s="24">
        <v>0.0</v>
      </c>
      <c r="AM41" s="24">
        <v>0.0</v>
      </c>
      <c r="AN41" s="24">
        <v>0.0</v>
      </c>
      <c r="AO41" s="24">
        <v>0.0</v>
      </c>
      <c r="AP41" s="24" t="s">
        <v>201</v>
      </c>
      <c r="AQ41" s="24" t="s">
        <v>190</v>
      </c>
      <c r="AR41" s="24">
        <v>2019.0</v>
      </c>
      <c r="AS41" s="24" t="s">
        <v>202</v>
      </c>
      <c r="AT41" s="24" t="s">
        <v>203</v>
      </c>
      <c r="AU41" s="24">
        <v>0.0</v>
      </c>
      <c r="AV41" s="24">
        <v>0.0</v>
      </c>
      <c r="AW41" s="24">
        <v>0.0</v>
      </c>
      <c r="AX41" s="24">
        <v>0.0</v>
      </c>
      <c r="AY41" s="24">
        <v>0.0</v>
      </c>
      <c r="AZ41" s="24">
        <v>0.0</v>
      </c>
      <c r="BA41" s="24">
        <v>0.0</v>
      </c>
    </row>
    <row r="42" ht="45.0" customHeight="1">
      <c r="A42" s="19">
        <v>43948.7455765162</v>
      </c>
      <c r="B42" s="20" t="s">
        <v>267</v>
      </c>
      <c r="C42" s="21" t="s">
        <v>34</v>
      </c>
      <c r="D42" s="22" t="s">
        <v>33</v>
      </c>
      <c r="E42" s="22" t="s">
        <v>37</v>
      </c>
      <c r="F42" s="22" t="s">
        <v>34</v>
      </c>
      <c r="G42" s="22" t="s">
        <v>34</v>
      </c>
      <c r="H42" s="23" t="s">
        <v>37</v>
      </c>
      <c r="I42" s="22" t="s">
        <v>155</v>
      </c>
      <c r="J42" s="22" t="s">
        <v>126</v>
      </c>
      <c r="K42" s="22" t="s">
        <v>34</v>
      </c>
      <c r="L42" s="22" t="s">
        <v>42</v>
      </c>
      <c r="M42" s="22" t="s">
        <v>36</v>
      </c>
      <c r="N42" s="22" t="s">
        <v>37</v>
      </c>
      <c r="O42" s="22">
        <v>30.0</v>
      </c>
      <c r="P42" s="22" t="s">
        <v>268</v>
      </c>
      <c r="Q42" s="22" t="s">
        <v>269</v>
      </c>
      <c r="R42" s="22" t="s">
        <v>270</v>
      </c>
      <c r="S42" s="22" t="s">
        <v>271</v>
      </c>
      <c r="T42" s="22" t="s">
        <v>272</v>
      </c>
      <c r="U42" s="22" t="s">
        <v>273</v>
      </c>
      <c r="V42" s="22">
        <v>2017.0</v>
      </c>
      <c r="W42" s="22" t="s">
        <v>190</v>
      </c>
      <c r="X42" s="22" t="s">
        <v>274</v>
      </c>
      <c r="Y42" s="22" t="s">
        <v>275</v>
      </c>
      <c r="Z42" s="22" t="s">
        <v>234</v>
      </c>
      <c r="AA42" s="22" t="s">
        <v>276</v>
      </c>
      <c r="AB42" s="22"/>
      <c r="AC42" s="22"/>
      <c r="AD42" s="22" t="s">
        <v>37</v>
      </c>
      <c r="AE42" s="22"/>
      <c r="AF42" s="24">
        <v>0.0</v>
      </c>
      <c r="AG42" s="24">
        <v>0.0</v>
      </c>
      <c r="AH42" s="24">
        <v>0.0</v>
      </c>
      <c r="AI42" s="24">
        <v>0.0</v>
      </c>
      <c r="AJ42" s="24">
        <v>0.0</v>
      </c>
      <c r="AK42" s="24">
        <v>0.0</v>
      </c>
      <c r="AL42" s="24">
        <v>0.0</v>
      </c>
      <c r="AM42" s="24">
        <v>0.0</v>
      </c>
      <c r="AN42" s="24">
        <v>0.0</v>
      </c>
      <c r="AO42" s="24">
        <v>0.0</v>
      </c>
      <c r="AP42" s="24" t="s">
        <v>274</v>
      </c>
      <c r="AQ42" s="24" t="s">
        <v>190</v>
      </c>
      <c r="AR42" s="24">
        <v>2017.0</v>
      </c>
      <c r="AS42" s="24" t="s">
        <v>275</v>
      </c>
      <c r="AT42" s="24" t="s">
        <v>234</v>
      </c>
      <c r="AU42" s="24">
        <v>0.0</v>
      </c>
      <c r="AV42" s="24">
        <v>0.0</v>
      </c>
      <c r="AW42" s="24">
        <v>0.0</v>
      </c>
      <c r="AX42" s="24">
        <v>0.0</v>
      </c>
      <c r="AY42" s="24">
        <v>0.0</v>
      </c>
      <c r="AZ42" s="24">
        <v>0.0</v>
      </c>
      <c r="BA42" s="24">
        <v>0.0</v>
      </c>
    </row>
    <row r="43" ht="45.0" customHeight="1">
      <c r="A43" s="19">
        <v>43952.79137594908</v>
      </c>
      <c r="B43" s="20" t="s">
        <v>392</v>
      </c>
      <c r="C43" s="21" t="s">
        <v>37</v>
      </c>
      <c r="D43" s="22" t="s">
        <v>39</v>
      </c>
      <c r="E43" s="22" t="s">
        <v>37</v>
      </c>
      <c r="F43" s="22" t="s">
        <v>34</v>
      </c>
      <c r="G43" s="22" t="s">
        <v>34</v>
      </c>
      <c r="H43" s="23" t="s">
        <v>37</v>
      </c>
      <c r="I43" s="22" t="s">
        <v>393</v>
      </c>
      <c r="J43" s="22" t="s">
        <v>126</v>
      </c>
      <c r="K43" s="22" t="s">
        <v>34</v>
      </c>
      <c r="L43" s="22" t="s">
        <v>56</v>
      </c>
      <c r="M43" s="22" t="s">
        <v>43</v>
      </c>
      <c r="N43" s="22" t="s">
        <v>37</v>
      </c>
      <c r="O43" s="22">
        <v>29.0</v>
      </c>
      <c r="P43" s="22" t="s">
        <v>394</v>
      </c>
      <c r="Q43" s="22" t="s">
        <v>395</v>
      </c>
      <c r="R43" s="22" t="s">
        <v>396</v>
      </c>
      <c r="S43" s="22" t="s">
        <v>397</v>
      </c>
      <c r="T43" s="22" t="s">
        <v>398</v>
      </c>
      <c r="U43" s="22" t="s">
        <v>399</v>
      </c>
      <c r="V43" s="22">
        <v>2016.0</v>
      </c>
      <c r="W43" s="22" t="s">
        <v>190</v>
      </c>
      <c r="X43" s="22" t="s">
        <v>400</v>
      </c>
      <c r="Y43" s="22" t="s">
        <v>401</v>
      </c>
      <c r="Z43" s="22" t="s">
        <v>402</v>
      </c>
      <c r="AA43" s="22" t="s">
        <v>403</v>
      </c>
      <c r="AB43" s="22"/>
      <c r="AC43" s="22"/>
      <c r="AD43" s="22" t="s">
        <v>37</v>
      </c>
      <c r="AE43" s="22" t="s">
        <v>37</v>
      </c>
      <c r="AF43" s="24">
        <v>0.0</v>
      </c>
      <c r="AG43" s="24">
        <v>0.0</v>
      </c>
      <c r="AH43" s="24">
        <v>0.0</v>
      </c>
      <c r="AI43" s="24">
        <v>0.0</v>
      </c>
      <c r="AJ43" s="24">
        <v>0.0</v>
      </c>
      <c r="AK43" s="24">
        <v>0.0</v>
      </c>
      <c r="AL43" s="24">
        <v>0.0</v>
      </c>
      <c r="AM43" s="24">
        <v>0.0</v>
      </c>
      <c r="AN43" s="24">
        <v>0.0</v>
      </c>
      <c r="AO43" s="24">
        <v>0.0</v>
      </c>
      <c r="AP43" s="24" t="s">
        <v>400</v>
      </c>
      <c r="AQ43" s="24" t="s">
        <v>190</v>
      </c>
      <c r="AR43" s="24">
        <v>2016.0</v>
      </c>
      <c r="AS43" s="24" t="s">
        <v>401</v>
      </c>
      <c r="AT43" s="24" t="s">
        <v>402</v>
      </c>
      <c r="AU43" s="24">
        <v>0.0</v>
      </c>
      <c r="AV43" s="24">
        <v>0.0</v>
      </c>
      <c r="AW43" s="24">
        <v>0.0</v>
      </c>
      <c r="AX43" s="24">
        <v>0.0</v>
      </c>
      <c r="AY43" s="24">
        <v>0.0</v>
      </c>
      <c r="AZ43" s="24">
        <v>0.0</v>
      </c>
      <c r="BA43" s="24">
        <v>0.0</v>
      </c>
    </row>
    <row r="44" ht="45.0" customHeight="1">
      <c r="A44" s="19">
        <v>43950.53067577546</v>
      </c>
      <c r="B44" s="20" t="s">
        <v>278</v>
      </c>
      <c r="C44" s="21" t="s">
        <v>34</v>
      </c>
      <c r="D44" s="22" t="s">
        <v>33</v>
      </c>
      <c r="E44" s="22" t="s">
        <v>37</v>
      </c>
      <c r="F44" s="22" t="s">
        <v>34</v>
      </c>
      <c r="G44" s="22" t="s">
        <v>34</v>
      </c>
      <c r="H44" s="23" t="s">
        <v>37</v>
      </c>
      <c r="I44" s="22" t="s">
        <v>40</v>
      </c>
      <c r="J44" s="22" t="s">
        <v>41</v>
      </c>
      <c r="K44" s="22" t="s">
        <v>34</v>
      </c>
      <c r="L44" s="22" t="s">
        <v>56</v>
      </c>
      <c r="M44" s="22" t="s">
        <v>252</v>
      </c>
      <c r="N44" s="22" t="s">
        <v>37</v>
      </c>
      <c r="O44" s="22">
        <v>27.0</v>
      </c>
      <c r="P44" s="22" t="s">
        <v>279</v>
      </c>
      <c r="Q44" s="22" t="s">
        <v>280</v>
      </c>
      <c r="R44" s="22" t="s">
        <v>281</v>
      </c>
      <c r="S44" s="22" t="s">
        <v>282</v>
      </c>
      <c r="T44" s="22" t="s">
        <v>283</v>
      </c>
      <c r="U44" s="22" t="s">
        <v>284</v>
      </c>
      <c r="V44" s="22">
        <v>2017.0</v>
      </c>
      <c r="W44" s="22" t="s">
        <v>190</v>
      </c>
      <c r="X44" s="22" t="s">
        <v>285</v>
      </c>
      <c r="Y44" s="22" t="s">
        <v>286</v>
      </c>
      <c r="Z44" s="22" t="s">
        <v>287</v>
      </c>
      <c r="AA44" s="22" t="s">
        <v>288</v>
      </c>
      <c r="AB44" s="22"/>
      <c r="AC44" s="22"/>
      <c r="AD44" s="22" t="s">
        <v>37</v>
      </c>
      <c r="AE44" s="22"/>
      <c r="AF44" s="24">
        <v>0.0</v>
      </c>
      <c r="AG44" s="24">
        <v>0.0</v>
      </c>
      <c r="AH44" s="24">
        <v>0.0</v>
      </c>
      <c r="AI44" s="24">
        <v>0.0</v>
      </c>
      <c r="AJ44" s="24">
        <v>0.0</v>
      </c>
      <c r="AK44" s="24">
        <v>0.0</v>
      </c>
      <c r="AL44" s="24">
        <v>0.0</v>
      </c>
      <c r="AM44" s="24">
        <v>0.0</v>
      </c>
      <c r="AN44" s="24">
        <v>0.0</v>
      </c>
      <c r="AO44" s="24">
        <v>0.0</v>
      </c>
      <c r="AP44" s="24" t="s">
        <v>285</v>
      </c>
      <c r="AQ44" s="24" t="s">
        <v>190</v>
      </c>
      <c r="AR44" s="24">
        <v>2017.0</v>
      </c>
      <c r="AS44" s="24" t="s">
        <v>286</v>
      </c>
      <c r="AT44" s="24" t="s">
        <v>287</v>
      </c>
      <c r="AU44" s="24">
        <v>0.0</v>
      </c>
      <c r="AV44" s="24">
        <v>0.0</v>
      </c>
      <c r="AW44" s="24">
        <v>0.0</v>
      </c>
      <c r="AX44" s="24">
        <v>0.0</v>
      </c>
      <c r="AY44" s="24">
        <v>0.0</v>
      </c>
      <c r="AZ44" s="24">
        <v>0.0</v>
      </c>
      <c r="BA44" s="24">
        <v>0.0</v>
      </c>
    </row>
    <row r="45" ht="45.0" customHeight="1">
      <c r="A45" s="19">
        <v>43959.724784826394</v>
      </c>
      <c r="B45" s="20" t="s">
        <v>652</v>
      </c>
      <c r="C45" s="21" t="s">
        <v>34</v>
      </c>
      <c r="D45" s="22" t="s">
        <v>39</v>
      </c>
      <c r="E45" s="22" t="s">
        <v>37</v>
      </c>
      <c r="F45" s="22" t="s">
        <v>37</v>
      </c>
      <c r="G45" s="22" t="s">
        <v>34</v>
      </c>
      <c r="H45" s="23" t="s">
        <v>37</v>
      </c>
      <c r="I45" s="22" t="s">
        <v>155</v>
      </c>
      <c r="J45" s="22" t="s">
        <v>653</v>
      </c>
      <c r="K45" s="22" t="s">
        <v>34</v>
      </c>
      <c r="L45" s="22" t="s">
        <v>360</v>
      </c>
      <c r="M45" s="22" t="s">
        <v>36</v>
      </c>
      <c r="N45" s="22" t="s">
        <v>37</v>
      </c>
      <c r="O45" s="22">
        <v>26.0</v>
      </c>
      <c r="P45" s="22" t="s">
        <v>654</v>
      </c>
      <c r="Q45" s="22" t="s">
        <v>655</v>
      </c>
      <c r="R45" s="22" t="s">
        <v>656</v>
      </c>
      <c r="S45" s="22" t="s">
        <v>657</v>
      </c>
      <c r="T45" s="22" t="s">
        <v>658</v>
      </c>
      <c r="U45" s="22" t="s">
        <v>659</v>
      </c>
      <c r="V45" s="22">
        <v>2018.0</v>
      </c>
      <c r="W45" s="22" t="s">
        <v>616</v>
      </c>
      <c r="X45" s="22" t="s">
        <v>660</v>
      </c>
      <c r="Y45" s="22" t="s">
        <v>661</v>
      </c>
      <c r="Z45" s="22"/>
      <c r="AA45" s="22" t="s">
        <v>662</v>
      </c>
      <c r="AB45" s="22" t="s">
        <v>663</v>
      </c>
      <c r="AC45" s="22"/>
      <c r="AD45" s="22" t="s">
        <v>37</v>
      </c>
      <c r="AE45" s="22" t="s">
        <v>37</v>
      </c>
      <c r="AF45" s="24">
        <v>0.0</v>
      </c>
      <c r="AG45" s="24">
        <v>0.0</v>
      </c>
      <c r="AH45" s="24">
        <v>0.0</v>
      </c>
      <c r="AI45" s="24">
        <v>0.0</v>
      </c>
      <c r="AJ45" s="24">
        <v>0.0</v>
      </c>
      <c r="AK45" s="24">
        <v>0.0</v>
      </c>
      <c r="AL45" s="24">
        <v>0.0</v>
      </c>
      <c r="AM45" s="24">
        <v>0.0</v>
      </c>
      <c r="AN45" s="24">
        <v>0.0</v>
      </c>
      <c r="AO45" s="24">
        <v>0.0</v>
      </c>
      <c r="AP45" s="24" t="s">
        <v>660</v>
      </c>
      <c r="AQ45" s="24" t="s">
        <v>616</v>
      </c>
      <c r="AR45" s="24">
        <v>2018.0</v>
      </c>
      <c r="AS45" s="24" t="s">
        <v>661</v>
      </c>
      <c r="AT45" s="24">
        <v>0.0</v>
      </c>
      <c r="AU45" s="24">
        <v>0.0</v>
      </c>
      <c r="AV45" s="24">
        <v>0.0</v>
      </c>
      <c r="AW45" s="24">
        <v>0.0</v>
      </c>
      <c r="AX45" s="24">
        <v>0.0</v>
      </c>
      <c r="AY45" s="24">
        <v>0.0</v>
      </c>
      <c r="AZ45" s="24">
        <v>0.0</v>
      </c>
      <c r="BA45" s="24">
        <v>0.0</v>
      </c>
    </row>
    <row r="46" ht="45.0" customHeight="1">
      <c r="A46" s="19">
        <v>43947.42979303241</v>
      </c>
      <c r="B46" s="20" t="s">
        <v>154</v>
      </c>
      <c r="C46" s="21" t="s">
        <v>34</v>
      </c>
      <c r="D46" s="22" t="s">
        <v>39</v>
      </c>
      <c r="E46" s="22" t="s">
        <v>37</v>
      </c>
      <c r="F46" s="22" t="s">
        <v>34</v>
      </c>
      <c r="G46" s="22" t="s">
        <v>34</v>
      </c>
      <c r="H46" s="23" t="s">
        <v>37</v>
      </c>
      <c r="I46" s="22" t="s">
        <v>155</v>
      </c>
      <c r="J46" s="22" t="s">
        <v>41</v>
      </c>
      <c r="K46" s="22" t="s">
        <v>34</v>
      </c>
      <c r="L46" s="22" t="s">
        <v>56</v>
      </c>
      <c r="M46" s="22" t="s">
        <v>92</v>
      </c>
      <c r="N46" s="22" t="s">
        <v>37</v>
      </c>
      <c r="O46" s="22">
        <v>25.0</v>
      </c>
      <c r="P46" s="22" t="s">
        <v>156</v>
      </c>
      <c r="Q46" s="22" t="s">
        <v>157</v>
      </c>
      <c r="R46" s="25" t="s">
        <v>1156</v>
      </c>
      <c r="S46" s="22" t="s">
        <v>159</v>
      </c>
      <c r="T46" s="22" t="s">
        <v>160</v>
      </c>
      <c r="U46" s="22"/>
      <c r="V46" s="22">
        <v>2018.0</v>
      </c>
      <c r="W46" s="22" t="s">
        <v>49</v>
      </c>
      <c r="X46" s="22" t="s">
        <v>161</v>
      </c>
      <c r="Y46" s="22" t="s">
        <v>162</v>
      </c>
      <c r="Z46" s="22" t="s">
        <v>163</v>
      </c>
      <c r="AA46" s="22" t="s">
        <v>164</v>
      </c>
      <c r="AB46" s="22"/>
      <c r="AC46" s="22"/>
      <c r="AD46" s="22" t="s">
        <v>37</v>
      </c>
      <c r="AE46" s="22"/>
      <c r="AF46" s="24">
        <v>0.0</v>
      </c>
      <c r="AG46" s="24">
        <v>0.0</v>
      </c>
      <c r="AH46" s="24">
        <v>0.0</v>
      </c>
      <c r="AI46" s="24">
        <v>0.0</v>
      </c>
      <c r="AJ46" s="24">
        <v>0.0</v>
      </c>
      <c r="AK46" s="24">
        <v>0.0</v>
      </c>
      <c r="AL46" s="24">
        <v>0.0</v>
      </c>
      <c r="AM46" s="24">
        <v>0.0</v>
      </c>
      <c r="AN46" s="24">
        <v>0.0</v>
      </c>
      <c r="AO46" s="24">
        <v>0.0</v>
      </c>
      <c r="AP46" s="24" t="s">
        <v>1157</v>
      </c>
      <c r="AQ46" s="24" t="s">
        <v>1129</v>
      </c>
      <c r="AR46" s="24">
        <v>2018.0</v>
      </c>
      <c r="AS46" s="24" t="s">
        <v>162</v>
      </c>
      <c r="AT46" s="24" t="s">
        <v>163</v>
      </c>
      <c r="AU46" s="24">
        <v>0.0</v>
      </c>
      <c r="AV46" s="24">
        <v>0.0</v>
      </c>
      <c r="AW46" s="24">
        <v>0.0</v>
      </c>
      <c r="AX46" s="24">
        <v>0.0</v>
      </c>
      <c r="AY46" s="24">
        <v>0.0</v>
      </c>
      <c r="AZ46" s="24">
        <v>0.0</v>
      </c>
      <c r="BA46" s="24">
        <v>0.0</v>
      </c>
    </row>
    <row r="47" ht="45.0" customHeight="1">
      <c r="A47" s="19">
        <v>43959.74306166667</v>
      </c>
      <c r="B47" s="28" t="s">
        <v>664</v>
      </c>
      <c r="C47" s="21" t="s">
        <v>34</v>
      </c>
      <c r="D47" s="22" t="s">
        <v>39</v>
      </c>
      <c r="E47" s="22" t="s">
        <v>37</v>
      </c>
      <c r="F47" s="22" t="s">
        <v>37</v>
      </c>
      <c r="G47" s="22" t="s">
        <v>34</v>
      </c>
      <c r="H47" s="23" t="s">
        <v>37</v>
      </c>
      <c r="I47" s="22" t="s">
        <v>665</v>
      </c>
      <c r="J47" s="22" t="s">
        <v>653</v>
      </c>
      <c r="K47" s="22" t="s">
        <v>34</v>
      </c>
      <c r="L47" s="22" t="s">
        <v>360</v>
      </c>
      <c r="M47" s="22" t="s">
        <v>36</v>
      </c>
      <c r="N47" s="22" t="s">
        <v>37</v>
      </c>
      <c r="O47" s="22">
        <v>24.0</v>
      </c>
      <c r="P47" s="22" t="s">
        <v>666</v>
      </c>
      <c r="Q47" s="22" t="s">
        <v>667</v>
      </c>
      <c r="R47" s="22" t="s">
        <v>668</v>
      </c>
      <c r="S47" s="22" t="s">
        <v>669</v>
      </c>
      <c r="T47" s="22" t="s">
        <v>670</v>
      </c>
      <c r="U47" s="22" t="s">
        <v>671</v>
      </c>
      <c r="V47" s="22">
        <v>2019.0</v>
      </c>
      <c r="W47" s="22" t="s">
        <v>616</v>
      </c>
      <c r="X47" s="22" t="s">
        <v>672</v>
      </c>
      <c r="Y47" s="22" t="s">
        <v>673</v>
      </c>
      <c r="Z47" s="22"/>
      <c r="AA47" s="22" t="s">
        <v>610</v>
      </c>
      <c r="AB47" s="22" t="s">
        <v>674</v>
      </c>
      <c r="AC47" s="22"/>
      <c r="AD47" s="22" t="s">
        <v>37</v>
      </c>
      <c r="AE47" s="22" t="s">
        <v>37</v>
      </c>
      <c r="AF47" s="24">
        <v>0.0</v>
      </c>
      <c r="AG47" s="24">
        <v>0.0</v>
      </c>
      <c r="AH47" s="24">
        <v>0.0</v>
      </c>
      <c r="AI47" s="24">
        <v>0.0</v>
      </c>
      <c r="AJ47" s="24">
        <v>0.0</v>
      </c>
      <c r="AK47" s="24">
        <v>0.0</v>
      </c>
      <c r="AL47" s="24">
        <v>0.0</v>
      </c>
      <c r="AM47" s="24">
        <v>0.0</v>
      </c>
      <c r="AN47" s="24">
        <v>0.0</v>
      </c>
      <c r="AO47" s="24">
        <v>0.0</v>
      </c>
      <c r="AP47" s="24" t="s">
        <v>672</v>
      </c>
      <c r="AQ47" s="24" t="s">
        <v>616</v>
      </c>
      <c r="AR47" s="24">
        <v>2019.0</v>
      </c>
      <c r="AS47" s="24" t="s">
        <v>673</v>
      </c>
      <c r="AT47" s="24">
        <v>0.0</v>
      </c>
      <c r="AU47" s="24">
        <v>0.0</v>
      </c>
      <c r="AV47" s="24">
        <v>0.0</v>
      </c>
      <c r="AW47" s="24">
        <v>0.0</v>
      </c>
      <c r="AX47" s="24">
        <v>0.0</v>
      </c>
      <c r="AY47" s="24">
        <v>0.0</v>
      </c>
      <c r="AZ47" s="24">
        <v>0.0</v>
      </c>
      <c r="BA47" s="24">
        <v>0.0</v>
      </c>
    </row>
    <row r="48" ht="45.0" customHeight="1">
      <c r="A48" s="19">
        <v>43961.49149554398</v>
      </c>
      <c r="B48" s="20" t="s">
        <v>768</v>
      </c>
      <c r="C48" s="21" t="s">
        <v>34</v>
      </c>
      <c r="D48" s="22" t="s">
        <v>33</v>
      </c>
      <c r="E48" s="22" t="s">
        <v>37</v>
      </c>
      <c r="F48" s="22" t="s">
        <v>34</v>
      </c>
      <c r="G48" s="22" t="s">
        <v>34</v>
      </c>
      <c r="H48" s="23" t="s">
        <v>37</v>
      </c>
      <c r="I48" s="22" t="s">
        <v>40</v>
      </c>
      <c r="J48" s="22" t="s">
        <v>41</v>
      </c>
      <c r="K48" s="22" t="s">
        <v>34</v>
      </c>
      <c r="L48" s="22" t="s">
        <v>56</v>
      </c>
      <c r="M48" s="22" t="s">
        <v>92</v>
      </c>
      <c r="N48" s="22" t="s">
        <v>37</v>
      </c>
      <c r="O48" s="22">
        <v>24.0</v>
      </c>
      <c r="P48" s="22" t="s">
        <v>769</v>
      </c>
      <c r="Q48" s="22" t="s">
        <v>770</v>
      </c>
      <c r="R48" s="22" t="s">
        <v>34</v>
      </c>
      <c r="S48" s="22" t="s">
        <v>34</v>
      </c>
      <c r="T48" s="22" t="s">
        <v>34</v>
      </c>
      <c r="U48" s="22"/>
      <c r="V48" s="22">
        <v>2019.0</v>
      </c>
      <c r="W48" s="22" t="s">
        <v>616</v>
      </c>
      <c r="X48" s="22" t="s">
        <v>771</v>
      </c>
      <c r="Y48" s="22" t="s">
        <v>772</v>
      </c>
      <c r="Z48" s="22"/>
      <c r="AA48" s="22" t="s">
        <v>773</v>
      </c>
      <c r="AB48" s="22"/>
      <c r="AC48" s="22"/>
      <c r="AD48" s="22" t="s">
        <v>37</v>
      </c>
      <c r="AE48" s="22" t="s">
        <v>37</v>
      </c>
      <c r="AF48" s="24">
        <v>0.0</v>
      </c>
      <c r="AG48" s="24">
        <v>0.0</v>
      </c>
      <c r="AH48" s="24">
        <v>0.0</v>
      </c>
      <c r="AI48" s="24">
        <v>0.0</v>
      </c>
      <c r="AJ48" s="24">
        <v>0.0</v>
      </c>
      <c r="AK48" s="24">
        <v>0.0</v>
      </c>
      <c r="AL48" s="24">
        <v>0.0</v>
      </c>
      <c r="AM48" s="24">
        <v>0.0</v>
      </c>
      <c r="AN48" s="24">
        <v>0.0</v>
      </c>
      <c r="AO48" s="24">
        <v>0.0</v>
      </c>
      <c r="AP48" s="24" t="s">
        <v>771</v>
      </c>
      <c r="AQ48" s="24" t="s">
        <v>616</v>
      </c>
      <c r="AR48" s="24">
        <v>2019.0</v>
      </c>
      <c r="AS48" s="24" t="s">
        <v>772</v>
      </c>
      <c r="AT48" s="24">
        <v>0.0</v>
      </c>
      <c r="AU48" s="24">
        <v>0.0</v>
      </c>
      <c r="AV48" s="24">
        <v>0.0</v>
      </c>
      <c r="AW48" s="24">
        <v>0.0</v>
      </c>
      <c r="AX48" s="24">
        <v>0.0</v>
      </c>
      <c r="AY48" s="24">
        <v>0.0</v>
      </c>
      <c r="AZ48" s="24">
        <v>0.0</v>
      </c>
      <c r="BA48" s="24">
        <v>0.0</v>
      </c>
    </row>
    <row r="49" ht="45.0" customHeight="1">
      <c r="A49" s="19">
        <v>43961.53844754629</v>
      </c>
      <c r="B49" s="20" t="s">
        <v>789</v>
      </c>
      <c r="C49" s="21" t="s">
        <v>34</v>
      </c>
      <c r="D49" s="22" t="s">
        <v>33</v>
      </c>
      <c r="E49" s="22" t="s">
        <v>37</v>
      </c>
      <c r="F49" s="22" t="s">
        <v>34</v>
      </c>
      <c r="G49" s="22" t="s">
        <v>34</v>
      </c>
      <c r="H49" s="23" t="s">
        <v>37</v>
      </c>
      <c r="I49" s="22" t="s">
        <v>790</v>
      </c>
      <c r="J49" s="22" t="s">
        <v>331</v>
      </c>
      <c r="K49" s="22" t="s">
        <v>34</v>
      </c>
      <c r="L49" s="22" t="s">
        <v>206</v>
      </c>
      <c r="M49" s="22" t="s">
        <v>252</v>
      </c>
      <c r="N49" s="22" t="s">
        <v>37</v>
      </c>
      <c r="O49" s="22">
        <v>24.0</v>
      </c>
      <c r="P49" s="22" t="s">
        <v>791</v>
      </c>
      <c r="Q49" s="22" t="s">
        <v>792</v>
      </c>
      <c r="R49" s="25" t="s">
        <v>1158</v>
      </c>
      <c r="S49" s="22" t="s">
        <v>794</v>
      </c>
      <c r="T49" s="22"/>
      <c r="U49" s="22" t="s">
        <v>795</v>
      </c>
      <c r="V49" s="22">
        <v>2018.0</v>
      </c>
      <c r="W49" s="22" t="s">
        <v>616</v>
      </c>
      <c r="X49" s="22" t="s">
        <v>796</v>
      </c>
      <c r="Y49" s="22" t="s">
        <v>797</v>
      </c>
      <c r="Z49" s="22"/>
      <c r="AA49" s="22" t="s">
        <v>798</v>
      </c>
      <c r="AB49" s="22"/>
      <c r="AC49" s="22"/>
      <c r="AD49" s="22" t="s">
        <v>37</v>
      </c>
      <c r="AE49" s="22" t="s">
        <v>37</v>
      </c>
      <c r="AF49" s="24">
        <v>0.0</v>
      </c>
      <c r="AG49" s="24">
        <v>0.0</v>
      </c>
      <c r="AH49" s="24">
        <v>0.0</v>
      </c>
      <c r="AI49" s="24">
        <v>0.0</v>
      </c>
      <c r="AJ49" s="24">
        <v>0.0</v>
      </c>
      <c r="AK49" s="24">
        <v>0.0</v>
      </c>
      <c r="AL49" s="24">
        <v>0.0</v>
      </c>
      <c r="AM49" s="24">
        <v>0.0</v>
      </c>
      <c r="AN49" s="24">
        <v>0.0</v>
      </c>
      <c r="AO49" s="24">
        <v>0.0</v>
      </c>
      <c r="AP49" s="24" t="s">
        <v>796</v>
      </c>
      <c r="AQ49" s="24" t="s">
        <v>616</v>
      </c>
      <c r="AR49" s="24">
        <v>2018.0</v>
      </c>
      <c r="AS49" s="24" t="s">
        <v>797</v>
      </c>
      <c r="AT49" s="24">
        <v>0.0</v>
      </c>
      <c r="AU49" s="24">
        <v>0.0</v>
      </c>
      <c r="AV49" s="24">
        <v>0.0</v>
      </c>
      <c r="AW49" s="24">
        <v>0.0</v>
      </c>
      <c r="AX49" s="24">
        <v>0.0</v>
      </c>
      <c r="AY49" s="24">
        <v>0.0</v>
      </c>
      <c r="AZ49" s="24">
        <v>0.0</v>
      </c>
      <c r="BA49" s="24">
        <v>0.0</v>
      </c>
    </row>
    <row r="50" ht="45.0" customHeight="1">
      <c r="A50" s="19">
        <v>43961.667388807866</v>
      </c>
      <c r="B50" s="20" t="s">
        <v>799</v>
      </c>
      <c r="C50" s="21" t="s">
        <v>34</v>
      </c>
      <c r="D50" s="22" t="s">
        <v>39</v>
      </c>
      <c r="E50" s="22" t="s">
        <v>37</v>
      </c>
      <c r="F50" s="22" t="s">
        <v>34</v>
      </c>
      <c r="G50" s="22" t="s">
        <v>34</v>
      </c>
      <c r="H50" s="23" t="s">
        <v>37</v>
      </c>
      <c r="I50" s="22" t="s">
        <v>155</v>
      </c>
      <c r="J50" s="22" t="s">
        <v>41</v>
      </c>
      <c r="K50" s="22" t="s">
        <v>34</v>
      </c>
      <c r="L50" s="22" t="s">
        <v>56</v>
      </c>
      <c r="M50" s="22" t="s">
        <v>800</v>
      </c>
      <c r="N50" s="22" t="s">
        <v>37</v>
      </c>
      <c r="O50" s="22">
        <v>24.0</v>
      </c>
      <c r="P50" s="22" t="s">
        <v>801</v>
      </c>
      <c r="Q50" s="22" t="s">
        <v>802</v>
      </c>
      <c r="R50" s="22" t="s">
        <v>803</v>
      </c>
      <c r="S50" s="22" t="s">
        <v>804</v>
      </c>
      <c r="T50" s="22"/>
      <c r="U50" s="22"/>
      <c r="V50" s="22">
        <v>2019.0</v>
      </c>
      <c r="W50" s="22" t="s">
        <v>616</v>
      </c>
      <c r="X50" s="22" t="s">
        <v>805</v>
      </c>
      <c r="Y50" s="22" t="s">
        <v>806</v>
      </c>
      <c r="Z50" s="22"/>
      <c r="AA50" s="22" t="s">
        <v>807</v>
      </c>
      <c r="AB50" s="22"/>
      <c r="AC50" s="22"/>
      <c r="AD50" s="22" t="s">
        <v>37</v>
      </c>
      <c r="AE50" s="22" t="s">
        <v>37</v>
      </c>
      <c r="AF50" s="24">
        <v>0.0</v>
      </c>
      <c r="AG50" s="24">
        <v>0.0</v>
      </c>
      <c r="AH50" s="24">
        <v>0.0</v>
      </c>
      <c r="AI50" s="24">
        <v>0.0</v>
      </c>
      <c r="AJ50" s="24">
        <v>0.0</v>
      </c>
      <c r="AK50" s="24">
        <v>0.0</v>
      </c>
      <c r="AL50" s="24">
        <v>0.0</v>
      </c>
      <c r="AM50" s="24">
        <v>0.0</v>
      </c>
      <c r="AN50" s="24">
        <v>0.0</v>
      </c>
      <c r="AO50" s="24">
        <v>0.0</v>
      </c>
      <c r="AP50" s="24" t="s">
        <v>805</v>
      </c>
      <c r="AQ50" s="24" t="s">
        <v>616</v>
      </c>
      <c r="AR50" s="24">
        <v>2019.0</v>
      </c>
      <c r="AS50" s="24" t="s">
        <v>806</v>
      </c>
      <c r="AT50" s="24">
        <v>0.0</v>
      </c>
      <c r="AU50" s="24">
        <v>0.0</v>
      </c>
      <c r="AV50" s="24">
        <v>0.0</v>
      </c>
      <c r="AW50" s="24">
        <v>0.0</v>
      </c>
      <c r="AX50" s="24">
        <v>0.0</v>
      </c>
      <c r="AY50" s="24">
        <v>0.0</v>
      </c>
      <c r="AZ50" s="24">
        <v>0.0</v>
      </c>
      <c r="BA50" s="24">
        <v>0.0</v>
      </c>
    </row>
    <row r="51" ht="45.0" customHeight="1">
      <c r="A51" s="19">
        <v>43958.67925454861</v>
      </c>
      <c r="B51" s="20" t="s">
        <v>565</v>
      </c>
      <c r="C51" s="21" t="s">
        <v>1159</v>
      </c>
      <c r="D51" s="22" t="s">
        <v>39</v>
      </c>
      <c r="E51" s="22" t="s">
        <v>37</v>
      </c>
      <c r="F51" s="22" t="s">
        <v>34</v>
      </c>
      <c r="G51" s="22" t="s">
        <v>34</v>
      </c>
      <c r="H51" s="23" t="s">
        <v>37</v>
      </c>
      <c r="I51" s="22" t="s">
        <v>81</v>
      </c>
      <c r="J51" s="22" t="s">
        <v>41</v>
      </c>
      <c r="K51" s="22" t="s">
        <v>34</v>
      </c>
      <c r="L51" s="22" t="s">
        <v>56</v>
      </c>
      <c r="M51" s="22" t="s">
        <v>36</v>
      </c>
      <c r="N51" s="22" t="s">
        <v>37</v>
      </c>
      <c r="O51" s="22">
        <v>23.0</v>
      </c>
      <c r="P51" s="22" t="s">
        <v>566</v>
      </c>
      <c r="Q51" s="22" t="s">
        <v>567</v>
      </c>
      <c r="R51" s="22" t="s">
        <v>568</v>
      </c>
      <c r="S51" s="22" t="s">
        <v>569</v>
      </c>
      <c r="T51" s="22" t="s">
        <v>570</v>
      </c>
      <c r="U51" s="22" t="s">
        <v>571</v>
      </c>
      <c r="V51" s="22">
        <v>2018.0</v>
      </c>
      <c r="W51" s="22" t="s">
        <v>190</v>
      </c>
      <c r="X51" s="22" t="s">
        <v>572</v>
      </c>
      <c r="Y51" s="22" t="s">
        <v>573</v>
      </c>
      <c r="Z51" s="22" t="s">
        <v>574</v>
      </c>
      <c r="AA51" s="22" t="s">
        <v>575</v>
      </c>
      <c r="AB51" s="22"/>
      <c r="AC51" s="22"/>
      <c r="AD51" s="22" t="s">
        <v>37</v>
      </c>
      <c r="AE51" s="22" t="s">
        <v>37</v>
      </c>
      <c r="AF51" s="24">
        <v>0.0</v>
      </c>
      <c r="AG51" s="24">
        <v>0.0</v>
      </c>
      <c r="AH51" s="24">
        <v>0.0</v>
      </c>
      <c r="AI51" s="24">
        <v>0.0</v>
      </c>
      <c r="AJ51" s="24">
        <v>0.0</v>
      </c>
      <c r="AK51" s="24">
        <v>0.0</v>
      </c>
      <c r="AL51" s="24">
        <v>0.0</v>
      </c>
      <c r="AM51" s="24">
        <v>0.0</v>
      </c>
      <c r="AN51" s="24">
        <v>0.0</v>
      </c>
      <c r="AO51" s="24">
        <v>0.0</v>
      </c>
      <c r="AP51" s="24" t="s">
        <v>572</v>
      </c>
      <c r="AQ51" s="24" t="s">
        <v>190</v>
      </c>
      <c r="AR51" s="24">
        <v>2018.0</v>
      </c>
      <c r="AS51" s="24" t="s">
        <v>573</v>
      </c>
      <c r="AT51" s="24" t="s">
        <v>574</v>
      </c>
      <c r="AU51" s="24">
        <v>0.0</v>
      </c>
      <c r="AV51" s="24">
        <v>0.0</v>
      </c>
      <c r="AW51" s="24">
        <v>0.0</v>
      </c>
      <c r="AX51" s="24">
        <v>0.0</v>
      </c>
      <c r="AY51" s="24">
        <v>0.0</v>
      </c>
      <c r="AZ51" s="24">
        <v>0.0</v>
      </c>
      <c r="BA51" s="24">
        <v>0.0</v>
      </c>
    </row>
    <row r="52" ht="45.0" customHeight="1">
      <c r="A52" s="19">
        <v>43964.53502765046</v>
      </c>
      <c r="B52" s="20" t="s">
        <v>877</v>
      </c>
      <c r="C52" s="21" t="s">
        <v>1155</v>
      </c>
      <c r="D52" s="22" t="s">
        <v>39</v>
      </c>
      <c r="E52" s="21" t="s">
        <v>37</v>
      </c>
      <c r="F52" s="22" t="s">
        <v>37</v>
      </c>
      <c r="G52" s="22" t="s">
        <v>37</v>
      </c>
      <c r="H52" s="23" t="s">
        <v>37</v>
      </c>
      <c r="I52" s="22" t="s">
        <v>665</v>
      </c>
      <c r="J52" s="22" t="s">
        <v>102</v>
      </c>
      <c r="K52" s="22" t="s">
        <v>34</v>
      </c>
      <c r="L52" s="22" t="s">
        <v>878</v>
      </c>
      <c r="M52" s="22" t="s">
        <v>879</v>
      </c>
      <c r="N52" s="22" t="s">
        <v>37</v>
      </c>
      <c r="O52" s="22">
        <v>23.0</v>
      </c>
      <c r="P52" s="22" t="s">
        <v>880</v>
      </c>
      <c r="Q52" s="22" t="s">
        <v>881</v>
      </c>
      <c r="R52" s="22" t="s">
        <v>882</v>
      </c>
      <c r="S52" s="22"/>
      <c r="T52" s="22" t="s">
        <v>883</v>
      </c>
      <c r="U52" s="22" t="s">
        <v>884</v>
      </c>
      <c r="V52" s="22">
        <v>2019.0</v>
      </c>
      <c r="W52" s="22" t="s">
        <v>322</v>
      </c>
      <c r="X52" s="22" t="s">
        <v>885</v>
      </c>
      <c r="Y52" s="22" t="s">
        <v>886</v>
      </c>
      <c r="Z52" s="22" t="s">
        <v>887</v>
      </c>
      <c r="AA52" s="22" t="s">
        <v>888</v>
      </c>
      <c r="AB52" s="22" t="s">
        <v>889</v>
      </c>
      <c r="AC52" s="22" t="s">
        <v>889</v>
      </c>
      <c r="AD52" s="22" t="s">
        <v>37</v>
      </c>
      <c r="AE52" s="22" t="s">
        <v>37</v>
      </c>
      <c r="AF52" s="24">
        <v>0.0</v>
      </c>
      <c r="AG52" s="24">
        <v>0.0</v>
      </c>
      <c r="AH52" s="24">
        <v>0.0</v>
      </c>
      <c r="AI52" s="24">
        <v>0.0</v>
      </c>
      <c r="AJ52" s="24">
        <v>0.0</v>
      </c>
      <c r="AK52" s="24">
        <v>0.0</v>
      </c>
      <c r="AL52" s="24">
        <v>0.0</v>
      </c>
      <c r="AM52" s="24">
        <v>0.0</v>
      </c>
      <c r="AN52" s="24">
        <v>0.0</v>
      </c>
      <c r="AO52" s="24">
        <v>0.0</v>
      </c>
      <c r="AP52" s="24" t="s">
        <v>885</v>
      </c>
      <c r="AQ52" s="24" t="s">
        <v>1126</v>
      </c>
      <c r="AR52" s="24">
        <v>2019.0</v>
      </c>
      <c r="AS52" s="24" t="s">
        <v>886</v>
      </c>
      <c r="AT52" s="24" t="s">
        <v>887</v>
      </c>
      <c r="AU52" s="24">
        <v>0.0</v>
      </c>
      <c r="AV52" s="24">
        <v>0.0</v>
      </c>
      <c r="AW52" s="24">
        <v>0.0</v>
      </c>
      <c r="AX52" s="24">
        <v>0.0</v>
      </c>
      <c r="AY52" s="24">
        <v>0.0</v>
      </c>
      <c r="AZ52" s="24">
        <v>0.0</v>
      </c>
      <c r="BA52" s="24">
        <v>0.0</v>
      </c>
    </row>
    <row r="53" ht="45.0" customHeight="1">
      <c r="A53" s="19">
        <v>43964.74832929399</v>
      </c>
      <c r="B53" s="20" t="s">
        <v>891</v>
      </c>
      <c r="C53" s="21" t="s">
        <v>1160</v>
      </c>
      <c r="D53" s="22" t="s">
        <v>39</v>
      </c>
      <c r="E53" s="22" t="s">
        <v>37</v>
      </c>
      <c r="F53" s="22" t="s">
        <v>37</v>
      </c>
      <c r="G53" s="22" t="s">
        <v>37</v>
      </c>
      <c r="H53" s="23" t="s">
        <v>37</v>
      </c>
      <c r="I53" s="22" t="s">
        <v>827</v>
      </c>
      <c r="J53" s="22" t="s">
        <v>102</v>
      </c>
      <c r="K53" s="22" t="s">
        <v>34</v>
      </c>
      <c r="L53" s="22" t="s">
        <v>892</v>
      </c>
      <c r="M53" s="22" t="s">
        <v>36</v>
      </c>
      <c r="N53" s="22" t="s">
        <v>37</v>
      </c>
      <c r="O53" s="22">
        <v>23.0</v>
      </c>
      <c r="P53" s="22" t="s">
        <v>893</v>
      </c>
      <c r="Q53" s="22" t="s">
        <v>894</v>
      </c>
      <c r="R53" s="22"/>
      <c r="S53" s="22"/>
      <c r="T53" s="22"/>
      <c r="U53" s="22" t="s">
        <v>895</v>
      </c>
      <c r="V53" s="22">
        <v>2018.0</v>
      </c>
      <c r="W53" s="22" t="s">
        <v>322</v>
      </c>
      <c r="X53" s="22" t="s">
        <v>896</v>
      </c>
      <c r="Y53" s="22"/>
      <c r="Z53" s="22" t="s">
        <v>897</v>
      </c>
      <c r="AA53" s="22" t="s">
        <v>898</v>
      </c>
      <c r="AB53" s="22" t="s">
        <v>899</v>
      </c>
      <c r="AC53" s="22" t="s">
        <v>900</v>
      </c>
      <c r="AD53" s="22" t="s">
        <v>37</v>
      </c>
      <c r="AE53" s="22" t="s">
        <v>37</v>
      </c>
      <c r="AF53" s="24">
        <v>0.0</v>
      </c>
      <c r="AG53" s="24">
        <v>0.0</v>
      </c>
      <c r="AH53" s="24">
        <v>0.0</v>
      </c>
      <c r="AI53" s="24">
        <v>0.0</v>
      </c>
      <c r="AJ53" s="24">
        <v>0.0</v>
      </c>
      <c r="AK53" s="24">
        <v>0.0</v>
      </c>
      <c r="AL53" s="24">
        <v>0.0</v>
      </c>
      <c r="AM53" s="24">
        <v>0.0</v>
      </c>
      <c r="AN53" s="24">
        <v>0.0</v>
      </c>
      <c r="AO53" s="24">
        <v>0.0</v>
      </c>
      <c r="AP53" s="24" t="s">
        <v>896</v>
      </c>
      <c r="AQ53" s="24" t="s">
        <v>1126</v>
      </c>
      <c r="AR53" s="24">
        <v>2018.0</v>
      </c>
      <c r="AS53" s="24" t="s">
        <v>311</v>
      </c>
      <c r="AT53" s="24" t="s">
        <v>897</v>
      </c>
      <c r="AU53" s="24">
        <v>0.0</v>
      </c>
      <c r="AV53" s="24">
        <v>0.0</v>
      </c>
      <c r="AW53" s="24">
        <v>0.0</v>
      </c>
      <c r="AX53" s="24">
        <v>0.0</v>
      </c>
      <c r="AY53" s="24">
        <v>0.0</v>
      </c>
      <c r="AZ53" s="24">
        <v>0.0</v>
      </c>
      <c r="BA53" s="24">
        <v>0.0</v>
      </c>
    </row>
    <row r="54" ht="45.0" customHeight="1">
      <c r="A54" s="19">
        <v>43946.745527453706</v>
      </c>
      <c r="B54" s="20" t="s">
        <v>125</v>
      </c>
      <c r="C54" s="21" t="s">
        <v>37</v>
      </c>
      <c r="D54" s="22" t="s">
        <v>39</v>
      </c>
      <c r="E54" s="22" t="s">
        <v>37</v>
      </c>
      <c r="F54" s="22" t="s">
        <v>34</v>
      </c>
      <c r="G54" s="22" t="s">
        <v>34</v>
      </c>
      <c r="H54" s="23" t="s">
        <v>37</v>
      </c>
      <c r="I54" s="22" t="s">
        <v>40</v>
      </c>
      <c r="J54" s="22" t="s">
        <v>126</v>
      </c>
      <c r="K54" s="22" t="s">
        <v>34</v>
      </c>
      <c r="L54" s="22" t="s">
        <v>56</v>
      </c>
      <c r="M54" s="22" t="s">
        <v>36</v>
      </c>
      <c r="N54" s="22" t="s">
        <v>37</v>
      </c>
      <c r="O54" s="22">
        <v>20.0</v>
      </c>
      <c r="P54" s="22" t="s">
        <v>127</v>
      </c>
      <c r="Q54" s="22" t="s">
        <v>128</v>
      </c>
      <c r="R54" s="22" t="s">
        <v>34</v>
      </c>
      <c r="S54" s="22" t="s">
        <v>129</v>
      </c>
      <c r="T54" s="22" t="s">
        <v>130</v>
      </c>
      <c r="U54" s="22" t="s">
        <v>131</v>
      </c>
      <c r="V54" s="22">
        <v>2019.0</v>
      </c>
      <c r="W54" s="22" t="s">
        <v>49</v>
      </c>
      <c r="X54" s="22" t="s">
        <v>132</v>
      </c>
      <c r="Y54" s="22" t="s">
        <v>133</v>
      </c>
      <c r="Z54" s="22" t="s">
        <v>134</v>
      </c>
      <c r="AA54" s="22"/>
      <c r="AB54" s="22"/>
      <c r="AC54" s="22"/>
      <c r="AD54" s="22" t="s">
        <v>37</v>
      </c>
      <c r="AE54" s="22"/>
      <c r="AF54" s="24">
        <v>0.0</v>
      </c>
      <c r="AG54" s="24">
        <v>0.0</v>
      </c>
      <c r="AH54" s="24">
        <v>0.0</v>
      </c>
      <c r="AI54" s="24">
        <v>0.0</v>
      </c>
      <c r="AJ54" s="24">
        <v>0.0</v>
      </c>
      <c r="AK54" s="24">
        <v>0.0</v>
      </c>
      <c r="AL54" s="24">
        <v>0.0</v>
      </c>
      <c r="AM54" s="24">
        <v>0.0</v>
      </c>
      <c r="AN54" s="24">
        <v>0.0</v>
      </c>
      <c r="AO54" s="24">
        <v>0.0</v>
      </c>
      <c r="AP54" s="24" t="s">
        <v>132</v>
      </c>
      <c r="AQ54" s="24" t="s">
        <v>1129</v>
      </c>
      <c r="AR54" s="24">
        <v>2019.0</v>
      </c>
      <c r="AS54" s="24" t="s">
        <v>133</v>
      </c>
      <c r="AT54" s="24" t="s">
        <v>134</v>
      </c>
      <c r="AU54" s="24">
        <v>0.0</v>
      </c>
      <c r="AV54" s="24">
        <v>0.0</v>
      </c>
      <c r="AW54" s="24">
        <v>0.0</v>
      </c>
      <c r="AX54" s="24">
        <v>0.0</v>
      </c>
      <c r="AY54" s="24">
        <v>0.0</v>
      </c>
      <c r="AZ54" s="24">
        <v>0.0</v>
      </c>
      <c r="BA54" s="24">
        <v>0.0</v>
      </c>
    </row>
    <row r="55" ht="45.0" customHeight="1">
      <c r="A55" s="19">
        <v>43951.672502974536</v>
      </c>
      <c r="B55" s="20" t="s">
        <v>1161</v>
      </c>
      <c r="C55" s="21" t="s">
        <v>37</v>
      </c>
      <c r="D55" s="22" t="s">
        <v>330</v>
      </c>
      <c r="E55" s="22" t="s">
        <v>37</v>
      </c>
      <c r="F55" s="22" t="s">
        <v>37</v>
      </c>
      <c r="G55" s="22" t="s">
        <v>37</v>
      </c>
      <c r="H55" s="23" t="s">
        <v>37</v>
      </c>
      <c r="I55" s="22" t="s">
        <v>40</v>
      </c>
      <c r="J55" s="22" t="s">
        <v>331</v>
      </c>
      <c r="K55" s="22" t="s">
        <v>34</v>
      </c>
      <c r="L55" s="22" t="s">
        <v>332</v>
      </c>
      <c r="M55" s="22" t="s">
        <v>333</v>
      </c>
      <c r="N55" s="22" t="s">
        <v>37</v>
      </c>
      <c r="O55" s="22">
        <v>20.0</v>
      </c>
      <c r="P55" s="22" t="s">
        <v>334</v>
      </c>
      <c r="Q55" s="22" t="s">
        <v>335</v>
      </c>
      <c r="R55" s="22" t="s">
        <v>336</v>
      </c>
      <c r="S55" s="22" t="s">
        <v>337</v>
      </c>
      <c r="T55" s="22" t="s">
        <v>338</v>
      </c>
      <c r="U55" s="22" t="s">
        <v>339</v>
      </c>
      <c r="V55" s="22">
        <v>2016.0</v>
      </c>
      <c r="W55" s="22" t="s">
        <v>190</v>
      </c>
      <c r="X55" s="22" t="s">
        <v>340</v>
      </c>
      <c r="Y55" s="22" t="s">
        <v>341</v>
      </c>
      <c r="Z55" s="22" t="s">
        <v>342</v>
      </c>
      <c r="AA55" s="22" t="s">
        <v>343</v>
      </c>
      <c r="AB55" s="22" t="s">
        <v>344</v>
      </c>
      <c r="AC55" s="22" t="s">
        <v>345</v>
      </c>
      <c r="AD55" s="22" t="s">
        <v>37</v>
      </c>
      <c r="AE55" s="22" t="s">
        <v>37</v>
      </c>
      <c r="AF55" s="24">
        <v>0.0</v>
      </c>
      <c r="AG55" s="24">
        <v>0.0</v>
      </c>
      <c r="AH55" s="24">
        <v>0.0</v>
      </c>
      <c r="AI55" s="24">
        <v>0.0</v>
      </c>
      <c r="AJ55" s="24">
        <v>0.0</v>
      </c>
      <c r="AK55" s="24">
        <v>0.0</v>
      </c>
      <c r="AL55" s="24">
        <v>0.0</v>
      </c>
      <c r="AM55" s="24">
        <v>0.0</v>
      </c>
      <c r="AN55" s="24">
        <v>0.0</v>
      </c>
      <c r="AO55" s="24">
        <v>0.0</v>
      </c>
      <c r="AP55" s="24" t="s">
        <v>340</v>
      </c>
      <c r="AQ55" s="24" t="s">
        <v>190</v>
      </c>
      <c r="AR55" s="24">
        <v>2016.0</v>
      </c>
      <c r="AS55" s="24" t="s">
        <v>341</v>
      </c>
      <c r="AT55" s="24" t="s">
        <v>342</v>
      </c>
      <c r="AU55" s="24">
        <v>0.0</v>
      </c>
      <c r="AV55" s="24">
        <v>0.0</v>
      </c>
      <c r="AW55" s="24">
        <v>0.0</v>
      </c>
      <c r="AX55" s="24">
        <v>0.0</v>
      </c>
      <c r="AY55" s="24">
        <v>0.0</v>
      </c>
      <c r="AZ55" s="24">
        <v>0.0</v>
      </c>
      <c r="BA55" s="24">
        <v>0.0</v>
      </c>
    </row>
    <row r="56" ht="45.0" customHeight="1">
      <c r="A56" s="19">
        <v>43959.681674050924</v>
      </c>
      <c r="B56" s="20" t="s">
        <v>634</v>
      </c>
      <c r="C56" s="21" t="s">
        <v>34</v>
      </c>
      <c r="D56" s="22" t="s">
        <v>33</v>
      </c>
      <c r="E56" s="22" t="s">
        <v>37</v>
      </c>
      <c r="F56" s="22" t="s">
        <v>34</v>
      </c>
      <c r="G56" s="22" t="s">
        <v>34</v>
      </c>
      <c r="H56" s="23" t="s">
        <v>37</v>
      </c>
      <c r="I56" s="22" t="s">
        <v>40</v>
      </c>
      <c r="J56" s="22" t="s">
        <v>41</v>
      </c>
      <c r="K56" s="22" t="s">
        <v>34</v>
      </c>
      <c r="L56" s="22" t="s">
        <v>56</v>
      </c>
      <c r="M56" s="22" t="s">
        <v>92</v>
      </c>
      <c r="N56" s="22" t="s">
        <v>37</v>
      </c>
      <c r="O56" s="22">
        <v>20.0</v>
      </c>
      <c r="P56" s="22" t="s">
        <v>635</v>
      </c>
      <c r="Q56" s="22" t="s">
        <v>636</v>
      </c>
      <c r="R56" s="22" t="s">
        <v>34</v>
      </c>
      <c r="S56" s="22"/>
      <c r="T56" s="22"/>
      <c r="U56" s="22" t="s">
        <v>637</v>
      </c>
      <c r="V56" s="22">
        <v>2018.0</v>
      </c>
      <c r="W56" s="22" t="s">
        <v>616</v>
      </c>
      <c r="X56" s="22" t="s">
        <v>638</v>
      </c>
      <c r="Y56" s="22" t="s">
        <v>639</v>
      </c>
      <c r="Z56" s="22"/>
      <c r="AA56" s="22" t="s">
        <v>640</v>
      </c>
      <c r="AB56" s="22"/>
      <c r="AC56" s="22"/>
      <c r="AD56" s="22" t="s">
        <v>37</v>
      </c>
      <c r="AE56" s="22" t="s">
        <v>37</v>
      </c>
      <c r="AF56" s="24">
        <v>0.0</v>
      </c>
      <c r="AG56" s="24">
        <v>0.0</v>
      </c>
      <c r="AH56" s="24">
        <v>0.0</v>
      </c>
      <c r="AI56" s="24">
        <v>0.0</v>
      </c>
      <c r="AJ56" s="24">
        <v>0.0</v>
      </c>
      <c r="AK56" s="24">
        <v>0.0</v>
      </c>
      <c r="AL56" s="24">
        <v>0.0</v>
      </c>
      <c r="AM56" s="24">
        <v>0.0</v>
      </c>
      <c r="AN56" s="24">
        <v>0.0</v>
      </c>
      <c r="AO56" s="24">
        <v>0.0</v>
      </c>
      <c r="AP56" s="24" t="s">
        <v>638</v>
      </c>
      <c r="AQ56" s="24" t="s">
        <v>616</v>
      </c>
      <c r="AR56" s="24">
        <v>2018.0</v>
      </c>
      <c r="AS56" s="24" t="s">
        <v>639</v>
      </c>
      <c r="AT56" s="24">
        <v>0.0</v>
      </c>
      <c r="AU56" s="24">
        <v>0.0</v>
      </c>
      <c r="AV56" s="24">
        <v>0.0</v>
      </c>
      <c r="AW56" s="24">
        <v>0.0</v>
      </c>
      <c r="AX56" s="24">
        <v>0.0</v>
      </c>
      <c r="AY56" s="24">
        <v>0.0</v>
      </c>
      <c r="AZ56" s="24">
        <v>0.0</v>
      </c>
      <c r="BA56" s="24">
        <v>0.0</v>
      </c>
    </row>
    <row r="57" ht="45.0" customHeight="1">
      <c r="A57" s="19">
        <v>43960.65008394676</v>
      </c>
      <c r="B57" s="20" t="s">
        <v>732</v>
      </c>
      <c r="C57" s="21" t="s">
        <v>1162</v>
      </c>
      <c r="D57" s="22" t="s">
        <v>39</v>
      </c>
      <c r="E57" s="22" t="s">
        <v>37</v>
      </c>
      <c r="F57" s="22" t="s">
        <v>34</v>
      </c>
      <c r="G57" s="22" t="s">
        <v>34</v>
      </c>
      <c r="H57" s="23" t="s">
        <v>37</v>
      </c>
      <c r="I57" s="22" t="s">
        <v>81</v>
      </c>
      <c r="J57" s="22" t="s">
        <v>41</v>
      </c>
      <c r="K57" s="22" t="s">
        <v>34</v>
      </c>
      <c r="L57" s="22" t="s">
        <v>42</v>
      </c>
      <c r="M57" s="22" t="s">
        <v>92</v>
      </c>
      <c r="N57" s="22" t="s">
        <v>37</v>
      </c>
      <c r="O57" s="22">
        <v>20.0</v>
      </c>
      <c r="P57" s="22" t="s">
        <v>733</v>
      </c>
      <c r="Q57" s="22" t="s">
        <v>734</v>
      </c>
      <c r="R57" s="22" t="s">
        <v>735</v>
      </c>
      <c r="S57" s="22"/>
      <c r="T57" s="22"/>
      <c r="U57" s="22" t="s">
        <v>736</v>
      </c>
      <c r="V57" s="22">
        <v>2015.0</v>
      </c>
      <c r="W57" s="22" t="s">
        <v>616</v>
      </c>
      <c r="X57" s="22" t="s">
        <v>737</v>
      </c>
      <c r="Y57" s="22" t="s">
        <v>738</v>
      </c>
      <c r="Z57" s="22"/>
      <c r="AA57" s="22" t="s">
        <v>739</v>
      </c>
      <c r="AB57" s="22"/>
      <c r="AC57" s="22"/>
      <c r="AD57" s="22" t="s">
        <v>37</v>
      </c>
      <c r="AE57" s="22" t="s">
        <v>37</v>
      </c>
      <c r="AF57" s="24">
        <v>0.0</v>
      </c>
      <c r="AG57" s="24">
        <v>0.0</v>
      </c>
      <c r="AH57" s="24">
        <v>0.0</v>
      </c>
      <c r="AI57" s="24">
        <v>0.0</v>
      </c>
      <c r="AJ57" s="24">
        <v>0.0</v>
      </c>
      <c r="AK57" s="24">
        <v>0.0</v>
      </c>
      <c r="AL57" s="24">
        <v>0.0</v>
      </c>
      <c r="AM57" s="24">
        <v>0.0</v>
      </c>
      <c r="AN57" s="24">
        <v>0.0</v>
      </c>
      <c r="AO57" s="24">
        <v>0.0</v>
      </c>
      <c r="AP57" s="24" t="s">
        <v>737</v>
      </c>
      <c r="AQ57" s="24" t="s">
        <v>616</v>
      </c>
      <c r="AR57" s="24">
        <v>2015.0</v>
      </c>
      <c r="AS57" s="24" t="s">
        <v>738</v>
      </c>
      <c r="AT57" s="24">
        <v>0.0</v>
      </c>
      <c r="AU57" s="24">
        <v>0.0</v>
      </c>
      <c r="AV57" s="24">
        <v>0.0</v>
      </c>
      <c r="AW57" s="24">
        <v>0.0</v>
      </c>
      <c r="AX57" s="24">
        <v>0.0</v>
      </c>
      <c r="AY57" s="24">
        <v>0.0</v>
      </c>
      <c r="AZ57" s="24">
        <v>0.0</v>
      </c>
      <c r="BA57" s="24">
        <v>0.0</v>
      </c>
    </row>
    <row r="58" ht="45.0" customHeight="1">
      <c r="A58" s="19">
        <v>43966.746554618054</v>
      </c>
      <c r="B58" s="20" t="s">
        <v>934</v>
      </c>
      <c r="C58" s="21" t="s">
        <v>1163</v>
      </c>
      <c r="D58" s="22" t="s">
        <v>33</v>
      </c>
      <c r="E58" s="22" t="s">
        <v>37</v>
      </c>
      <c r="F58" s="22" t="s">
        <v>37</v>
      </c>
      <c r="G58" s="22" t="s">
        <v>37</v>
      </c>
      <c r="H58" s="23" t="s">
        <v>37</v>
      </c>
      <c r="I58" s="22" t="s">
        <v>40</v>
      </c>
      <c r="J58" s="22" t="s">
        <v>102</v>
      </c>
      <c r="K58" s="22" t="s">
        <v>34</v>
      </c>
      <c r="L58" s="22" t="s">
        <v>935</v>
      </c>
      <c r="M58" s="22" t="s">
        <v>333</v>
      </c>
      <c r="N58" s="22" t="s">
        <v>37</v>
      </c>
      <c r="O58" s="22">
        <v>20.0</v>
      </c>
      <c r="P58" s="22" t="s">
        <v>936</v>
      </c>
      <c r="Q58" s="22" t="s">
        <v>937</v>
      </c>
      <c r="R58" s="22" t="s">
        <v>938</v>
      </c>
      <c r="S58" s="22" t="s">
        <v>939</v>
      </c>
      <c r="T58" s="22" t="s">
        <v>940</v>
      </c>
      <c r="U58" s="22" t="s">
        <v>941</v>
      </c>
      <c r="V58" s="22">
        <v>2018.0</v>
      </c>
      <c r="W58" s="22" t="s">
        <v>322</v>
      </c>
      <c r="X58" s="22" t="s">
        <v>942</v>
      </c>
      <c r="Y58" s="22" t="s">
        <v>943</v>
      </c>
      <c r="Z58" s="22" t="s">
        <v>944</v>
      </c>
      <c r="AA58" s="22" t="s">
        <v>945</v>
      </c>
      <c r="AB58" s="22" t="s">
        <v>946</v>
      </c>
      <c r="AC58" s="22" t="s">
        <v>946</v>
      </c>
      <c r="AD58" s="22" t="s">
        <v>37</v>
      </c>
      <c r="AE58" s="22" t="s">
        <v>37</v>
      </c>
      <c r="AF58" s="24">
        <v>0.0</v>
      </c>
      <c r="AG58" s="24">
        <v>0.0</v>
      </c>
      <c r="AH58" s="24">
        <v>0.0</v>
      </c>
      <c r="AI58" s="24">
        <v>0.0</v>
      </c>
      <c r="AJ58" s="24">
        <v>0.0</v>
      </c>
      <c r="AK58" s="24">
        <v>0.0</v>
      </c>
      <c r="AL58" s="24">
        <v>0.0</v>
      </c>
      <c r="AM58" s="24">
        <v>0.0</v>
      </c>
      <c r="AN58" s="24">
        <v>0.0</v>
      </c>
      <c r="AO58" s="24">
        <v>0.0</v>
      </c>
      <c r="AP58" s="24" t="s">
        <v>942</v>
      </c>
      <c r="AQ58" s="24" t="s">
        <v>1126</v>
      </c>
      <c r="AR58" s="24">
        <v>2018.0</v>
      </c>
      <c r="AS58" s="24" t="s">
        <v>943</v>
      </c>
      <c r="AT58" s="24" t="s">
        <v>944</v>
      </c>
      <c r="AU58" s="24">
        <v>0.0</v>
      </c>
      <c r="AV58" s="24">
        <v>0.0</v>
      </c>
      <c r="AW58" s="24">
        <v>0.0</v>
      </c>
      <c r="AX58" s="24">
        <v>0.0</v>
      </c>
      <c r="AY58" s="24">
        <v>0.0</v>
      </c>
      <c r="AZ58" s="24">
        <v>0.0</v>
      </c>
      <c r="BA58" s="24">
        <v>0.0</v>
      </c>
    </row>
    <row r="59" ht="45.0" customHeight="1">
      <c r="A59" s="19">
        <v>43959.69112167824</v>
      </c>
      <c r="B59" s="20" t="s">
        <v>641</v>
      </c>
      <c r="C59" s="21" t="s">
        <v>1164</v>
      </c>
      <c r="D59" s="22" t="s">
        <v>39</v>
      </c>
      <c r="E59" s="22" t="s">
        <v>37</v>
      </c>
      <c r="F59" s="22" t="s">
        <v>37</v>
      </c>
      <c r="G59" s="22" t="s">
        <v>37</v>
      </c>
      <c r="H59" s="23" t="s">
        <v>37</v>
      </c>
      <c r="I59" s="22" t="s">
        <v>40</v>
      </c>
      <c r="J59" s="22" t="s">
        <v>41</v>
      </c>
      <c r="K59" s="22" t="s">
        <v>34</v>
      </c>
      <c r="L59" s="22" t="s">
        <v>138</v>
      </c>
      <c r="M59" s="22" t="s">
        <v>92</v>
      </c>
      <c r="N59" s="22" t="s">
        <v>37</v>
      </c>
      <c r="O59" s="22">
        <v>18.0</v>
      </c>
      <c r="P59" s="22" t="s">
        <v>642</v>
      </c>
      <c r="Q59" s="22" t="s">
        <v>643</v>
      </c>
      <c r="R59" s="22"/>
      <c r="S59" s="22" t="s">
        <v>644</v>
      </c>
      <c r="T59" s="22"/>
      <c r="U59" s="22" t="s">
        <v>645</v>
      </c>
      <c r="V59" s="22">
        <v>2020.0</v>
      </c>
      <c r="W59" s="22" t="s">
        <v>616</v>
      </c>
      <c r="X59" s="22" t="s">
        <v>646</v>
      </c>
      <c r="Y59" s="22" t="s">
        <v>647</v>
      </c>
      <c r="Z59" s="22"/>
      <c r="AA59" s="22" t="s">
        <v>648</v>
      </c>
      <c r="AB59" s="22" t="s">
        <v>649</v>
      </c>
      <c r="AC59" s="22" t="s">
        <v>650</v>
      </c>
      <c r="AD59" s="22" t="s">
        <v>37</v>
      </c>
      <c r="AE59" s="22" t="s">
        <v>37</v>
      </c>
      <c r="AF59" s="24">
        <v>0.0</v>
      </c>
      <c r="AG59" s="24">
        <v>0.0</v>
      </c>
      <c r="AH59" s="24">
        <v>0.0</v>
      </c>
      <c r="AI59" s="24">
        <v>0.0</v>
      </c>
      <c r="AJ59" s="24">
        <v>0.0</v>
      </c>
      <c r="AK59" s="24">
        <v>0.0</v>
      </c>
      <c r="AL59" s="24">
        <v>0.0</v>
      </c>
      <c r="AM59" s="24">
        <v>0.0</v>
      </c>
      <c r="AN59" s="24">
        <v>0.0</v>
      </c>
      <c r="AO59" s="24">
        <v>0.0</v>
      </c>
      <c r="AP59" s="24" t="s">
        <v>646</v>
      </c>
      <c r="AQ59" s="24" t="s">
        <v>616</v>
      </c>
      <c r="AR59" s="24">
        <v>2020.0</v>
      </c>
      <c r="AS59" s="24" t="s">
        <v>647</v>
      </c>
      <c r="AT59" s="24">
        <v>0.0</v>
      </c>
      <c r="AU59" s="24">
        <v>0.0</v>
      </c>
      <c r="AV59" s="24">
        <v>0.0</v>
      </c>
      <c r="AW59" s="24">
        <v>0.0</v>
      </c>
      <c r="AX59" s="24">
        <v>0.0</v>
      </c>
      <c r="AY59" s="24">
        <v>0.0</v>
      </c>
      <c r="AZ59" s="24">
        <v>0.0</v>
      </c>
      <c r="BA59" s="24">
        <v>0.0</v>
      </c>
    </row>
    <row r="60" ht="45.0" customHeight="1">
      <c r="A60" s="19">
        <v>43959.66347576389</v>
      </c>
      <c r="B60" s="20" t="s">
        <v>628</v>
      </c>
      <c r="C60" s="21" t="s">
        <v>34</v>
      </c>
      <c r="D60" s="22" t="s">
        <v>39</v>
      </c>
      <c r="E60" s="22" t="s">
        <v>37</v>
      </c>
      <c r="F60" s="22" t="s">
        <v>34</v>
      </c>
      <c r="G60" s="22" t="s">
        <v>34</v>
      </c>
      <c r="H60" s="23" t="s">
        <v>37</v>
      </c>
      <c r="I60" s="22" t="s">
        <v>40</v>
      </c>
      <c r="J60" s="22" t="s">
        <v>41</v>
      </c>
      <c r="K60" s="22" t="s">
        <v>34</v>
      </c>
      <c r="L60" s="22" t="s">
        <v>56</v>
      </c>
      <c r="M60" s="22" t="s">
        <v>92</v>
      </c>
      <c r="N60" s="22" t="s">
        <v>37</v>
      </c>
      <c r="O60" s="22">
        <v>15.0</v>
      </c>
      <c r="P60" s="22" t="s">
        <v>629</v>
      </c>
      <c r="Q60" s="22" t="s">
        <v>630</v>
      </c>
      <c r="R60" s="22" t="s">
        <v>34</v>
      </c>
      <c r="S60" s="22"/>
      <c r="T60" s="22"/>
      <c r="U60" s="22"/>
      <c r="V60" s="22">
        <v>2018.0</v>
      </c>
      <c r="W60" s="22" t="s">
        <v>616</v>
      </c>
      <c r="X60" s="22" t="s">
        <v>631</v>
      </c>
      <c r="Y60" s="22" t="s">
        <v>632</v>
      </c>
      <c r="Z60" s="22"/>
      <c r="AA60" s="22" t="s">
        <v>633</v>
      </c>
      <c r="AB60" s="22"/>
      <c r="AC60" s="22"/>
      <c r="AD60" s="22" t="s">
        <v>37</v>
      </c>
      <c r="AE60" s="22" t="s">
        <v>37</v>
      </c>
      <c r="AF60" s="24">
        <v>0.0</v>
      </c>
      <c r="AG60" s="24">
        <v>0.0</v>
      </c>
      <c r="AH60" s="24">
        <v>0.0</v>
      </c>
      <c r="AI60" s="24">
        <v>0.0</v>
      </c>
      <c r="AJ60" s="24">
        <v>0.0</v>
      </c>
      <c r="AK60" s="24">
        <v>0.0</v>
      </c>
      <c r="AL60" s="24">
        <v>0.0</v>
      </c>
      <c r="AM60" s="24">
        <v>0.0</v>
      </c>
      <c r="AN60" s="24">
        <v>0.0</v>
      </c>
      <c r="AO60" s="24">
        <v>0.0</v>
      </c>
      <c r="AP60" s="24" t="s">
        <v>631</v>
      </c>
      <c r="AQ60" s="24" t="s">
        <v>616</v>
      </c>
      <c r="AR60" s="24">
        <v>2018.0</v>
      </c>
      <c r="AS60" s="24" t="s">
        <v>632</v>
      </c>
      <c r="AT60" s="24">
        <v>0.0</v>
      </c>
      <c r="AU60" s="24">
        <v>0.0</v>
      </c>
      <c r="AV60" s="24">
        <v>0.0</v>
      </c>
      <c r="AW60" s="24">
        <v>0.0</v>
      </c>
      <c r="AX60" s="24">
        <v>0.0</v>
      </c>
      <c r="AY60" s="24">
        <v>0.0</v>
      </c>
      <c r="AZ60" s="24">
        <v>0.0</v>
      </c>
      <c r="BA60" s="24">
        <v>0.0</v>
      </c>
    </row>
    <row r="61" ht="45.0" customHeight="1">
      <c r="A61" s="19">
        <v>43948.48649251157</v>
      </c>
      <c r="B61" s="20" t="s">
        <v>227</v>
      </c>
      <c r="C61" s="21" t="s">
        <v>34</v>
      </c>
      <c r="D61" s="22" t="s">
        <v>33</v>
      </c>
      <c r="E61" s="22" t="s">
        <v>37</v>
      </c>
      <c r="F61" s="22" t="s">
        <v>34</v>
      </c>
      <c r="G61" s="22" t="s">
        <v>34</v>
      </c>
      <c r="H61" s="23" t="s">
        <v>37</v>
      </c>
      <c r="I61" s="22" t="s">
        <v>40</v>
      </c>
      <c r="J61" s="22" t="s">
        <v>36</v>
      </c>
      <c r="K61" s="22" t="s">
        <v>34</v>
      </c>
      <c r="L61" s="22" t="s">
        <v>56</v>
      </c>
      <c r="M61" s="22" t="s">
        <v>36</v>
      </c>
      <c r="N61" s="22" t="s">
        <v>37</v>
      </c>
      <c r="O61" s="22">
        <v>14.0</v>
      </c>
      <c r="P61" s="22" t="s">
        <v>228</v>
      </c>
      <c r="Q61" s="22" t="s">
        <v>229</v>
      </c>
      <c r="R61" s="22" t="s">
        <v>230</v>
      </c>
      <c r="S61" s="22"/>
      <c r="T61" s="22"/>
      <c r="U61" s="22" t="s">
        <v>231</v>
      </c>
      <c r="V61" s="22">
        <v>2016.0</v>
      </c>
      <c r="W61" s="22" t="s">
        <v>190</v>
      </c>
      <c r="X61" s="22" t="s">
        <v>232</v>
      </c>
      <c r="Y61" s="22" t="s">
        <v>233</v>
      </c>
      <c r="Z61" s="22" t="s">
        <v>234</v>
      </c>
      <c r="AA61" s="22" t="s">
        <v>235</v>
      </c>
      <c r="AB61" s="22"/>
      <c r="AC61" s="22"/>
      <c r="AD61" s="22" t="s">
        <v>37</v>
      </c>
      <c r="AE61" s="22"/>
      <c r="AF61" s="24">
        <v>0.0</v>
      </c>
      <c r="AG61" s="24">
        <v>0.0</v>
      </c>
      <c r="AH61" s="24">
        <v>0.0</v>
      </c>
      <c r="AI61" s="24">
        <v>0.0</v>
      </c>
      <c r="AJ61" s="24">
        <v>0.0</v>
      </c>
      <c r="AK61" s="24">
        <v>0.0</v>
      </c>
      <c r="AL61" s="24">
        <v>0.0</v>
      </c>
      <c r="AM61" s="24">
        <v>0.0</v>
      </c>
      <c r="AN61" s="24">
        <v>0.0</v>
      </c>
      <c r="AO61" s="24">
        <v>0.0</v>
      </c>
      <c r="AP61" s="24" t="s">
        <v>232</v>
      </c>
      <c r="AQ61" s="24" t="s">
        <v>190</v>
      </c>
      <c r="AR61" s="24">
        <v>2016.0</v>
      </c>
      <c r="AS61" s="24" t="s">
        <v>233</v>
      </c>
      <c r="AT61" s="24" t="s">
        <v>234</v>
      </c>
      <c r="AU61" s="24">
        <v>0.0</v>
      </c>
      <c r="AV61" s="24">
        <v>0.0</v>
      </c>
      <c r="AW61" s="24">
        <v>0.0</v>
      </c>
      <c r="AX61" s="24">
        <v>0.0</v>
      </c>
      <c r="AY61" s="24">
        <v>0.0</v>
      </c>
      <c r="AZ61" s="24">
        <v>0.0</v>
      </c>
      <c r="BA61" s="24">
        <v>0.0</v>
      </c>
    </row>
    <row r="62" ht="45.0" customHeight="1">
      <c r="A62" s="19">
        <v>43946.56687616898</v>
      </c>
      <c r="B62" s="20" t="s">
        <v>1165</v>
      </c>
      <c r="C62" s="21" t="s">
        <v>34</v>
      </c>
      <c r="D62" s="22" t="s">
        <v>36</v>
      </c>
      <c r="E62" s="22" t="s">
        <v>37</v>
      </c>
      <c r="F62" s="22" t="s">
        <v>34</v>
      </c>
      <c r="G62" s="22" t="s">
        <v>34</v>
      </c>
      <c r="H62" s="23" t="s">
        <v>37</v>
      </c>
      <c r="I62" s="22" t="s">
        <v>55</v>
      </c>
      <c r="J62" s="22" t="s">
        <v>41</v>
      </c>
      <c r="K62" s="22" t="s">
        <v>34</v>
      </c>
      <c r="L62" s="22" t="s">
        <v>56</v>
      </c>
      <c r="M62" s="22" t="s">
        <v>57</v>
      </c>
      <c r="N62" s="22" t="s">
        <v>37</v>
      </c>
      <c r="O62" s="22">
        <v>10.0</v>
      </c>
      <c r="P62" s="22" t="s">
        <v>58</v>
      </c>
      <c r="Q62" s="22" t="s">
        <v>59</v>
      </c>
      <c r="R62" s="22" t="s">
        <v>60</v>
      </c>
      <c r="S62" s="22" t="s">
        <v>61</v>
      </c>
      <c r="T62" s="22" t="s">
        <v>62</v>
      </c>
      <c r="U62" s="22" t="s">
        <v>63</v>
      </c>
      <c r="V62" s="22">
        <v>2015.0</v>
      </c>
      <c r="W62" s="22" t="s">
        <v>49</v>
      </c>
      <c r="X62" s="22" t="s">
        <v>64</v>
      </c>
      <c r="Y62" s="22" t="s">
        <v>65</v>
      </c>
      <c r="Z62" s="22" t="s">
        <v>66</v>
      </c>
      <c r="AA62" s="22" t="s">
        <v>67</v>
      </c>
      <c r="AB62" s="22"/>
      <c r="AC62" s="22"/>
      <c r="AD62" s="22" t="s">
        <v>37</v>
      </c>
      <c r="AE62" s="22"/>
      <c r="AF62" s="24" t="s">
        <v>36</v>
      </c>
      <c r="AG62" s="24" t="s">
        <v>1166</v>
      </c>
      <c r="AH62" s="24" t="s">
        <v>1142</v>
      </c>
      <c r="AI62" s="24" t="s">
        <v>1143</v>
      </c>
      <c r="AJ62" s="24" t="s">
        <v>43</v>
      </c>
      <c r="AK62" s="24" t="s">
        <v>1144</v>
      </c>
      <c r="AL62" s="24" t="s">
        <v>1145</v>
      </c>
      <c r="AM62" s="24" t="s">
        <v>1143</v>
      </c>
      <c r="AN62" s="24" t="s">
        <v>1143</v>
      </c>
      <c r="AO62" s="24" t="s">
        <v>1146</v>
      </c>
      <c r="AP62" s="24" t="s">
        <v>64</v>
      </c>
      <c r="AQ62" s="24" t="s">
        <v>1129</v>
      </c>
      <c r="AR62" s="24">
        <v>2015.0</v>
      </c>
      <c r="AS62" s="24" t="s">
        <v>65</v>
      </c>
      <c r="AT62" s="24" t="s">
        <v>66</v>
      </c>
      <c r="AU62" s="24" t="s">
        <v>1167</v>
      </c>
      <c r="AV62" s="24" t="s">
        <v>63</v>
      </c>
      <c r="AW62" s="24">
        <v>10.0</v>
      </c>
      <c r="AX62" s="24" t="s">
        <v>1168</v>
      </c>
      <c r="AY62" s="24" t="s">
        <v>1169</v>
      </c>
      <c r="AZ62" s="24" t="s">
        <v>1170</v>
      </c>
      <c r="BA62" s="24" t="s">
        <v>60</v>
      </c>
    </row>
    <row r="63" ht="45.0" customHeight="1">
      <c r="A63" s="19">
        <v>43959.549271909724</v>
      </c>
      <c r="B63" s="20" t="s">
        <v>612</v>
      </c>
      <c r="C63" s="21" t="s">
        <v>34</v>
      </c>
      <c r="D63" s="22" t="s">
        <v>39</v>
      </c>
      <c r="E63" s="22" t="s">
        <v>37</v>
      </c>
      <c r="F63" s="22" t="s">
        <v>34</v>
      </c>
      <c r="G63" s="22" t="s">
        <v>34</v>
      </c>
      <c r="H63" s="23" t="s">
        <v>37</v>
      </c>
      <c r="I63" s="22" t="s">
        <v>40</v>
      </c>
      <c r="J63" s="22" t="s">
        <v>41</v>
      </c>
      <c r="K63" s="22" t="s">
        <v>34</v>
      </c>
      <c r="L63" s="22" t="s">
        <v>42</v>
      </c>
      <c r="M63" s="22" t="s">
        <v>36</v>
      </c>
      <c r="N63" s="22" t="s">
        <v>37</v>
      </c>
      <c r="O63" s="22">
        <v>8.0</v>
      </c>
      <c r="P63" s="22" t="s">
        <v>613</v>
      </c>
      <c r="Q63" s="22" t="s">
        <v>614</v>
      </c>
      <c r="R63" s="22" t="s">
        <v>615</v>
      </c>
      <c r="S63" s="22"/>
      <c r="T63" s="22"/>
      <c r="U63" s="22"/>
      <c r="V63" s="22">
        <v>2019.0</v>
      </c>
      <c r="W63" s="22" t="s">
        <v>616</v>
      </c>
      <c r="X63" s="22" t="s">
        <v>617</v>
      </c>
      <c r="Y63" s="22" t="s">
        <v>618</v>
      </c>
      <c r="Z63" s="22" t="s">
        <v>619</v>
      </c>
      <c r="AA63" s="22" t="s">
        <v>250</v>
      </c>
      <c r="AB63" s="22"/>
      <c r="AC63" s="22"/>
      <c r="AD63" s="22" t="s">
        <v>37</v>
      </c>
      <c r="AE63" s="22" t="s">
        <v>37</v>
      </c>
      <c r="AF63" s="24">
        <v>0.0</v>
      </c>
      <c r="AG63" s="24">
        <v>0.0</v>
      </c>
      <c r="AH63" s="24">
        <v>0.0</v>
      </c>
      <c r="AI63" s="24">
        <v>0.0</v>
      </c>
      <c r="AJ63" s="24">
        <v>0.0</v>
      </c>
      <c r="AK63" s="24">
        <v>0.0</v>
      </c>
      <c r="AL63" s="24">
        <v>0.0</v>
      </c>
      <c r="AM63" s="24">
        <v>0.0</v>
      </c>
      <c r="AN63" s="24">
        <v>0.0</v>
      </c>
      <c r="AO63" s="24">
        <v>0.0</v>
      </c>
      <c r="AP63" s="24" t="s">
        <v>617</v>
      </c>
      <c r="AQ63" s="24" t="s">
        <v>616</v>
      </c>
      <c r="AR63" s="24">
        <v>2019.0</v>
      </c>
      <c r="AS63" s="24" t="s">
        <v>618</v>
      </c>
      <c r="AT63" s="24" t="s">
        <v>619</v>
      </c>
      <c r="AU63" s="24">
        <v>0.0</v>
      </c>
      <c r="AV63" s="24">
        <v>0.0</v>
      </c>
      <c r="AW63" s="24">
        <v>0.0</v>
      </c>
      <c r="AX63" s="24">
        <v>0.0</v>
      </c>
      <c r="AY63" s="24">
        <v>0.0</v>
      </c>
      <c r="AZ63" s="24">
        <v>0.0</v>
      </c>
      <c r="BA63" s="24">
        <v>0.0</v>
      </c>
    </row>
    <row r="64" ht="45.0" customHeight="1">
      <c r="A64" s="19">
        <v>43959.62784782407</v>
      </c>
      <c r="B64" s="20" t="s">
        <v>620</v>
      </c>
      <c r="C64" s="21" t="s">
        <v>34</v>
      </c>
      <c r="D64" s="22" t="s">
        <v>39</v>
      </c>
      <c r="E64" s="22" t="s">
        <v>37</v>
      </c>
      <c r="F64" s="22" t="s">
        <v>34</v>
      </c>
      <c r="G64" s="22" t="s">
        <v>34</v>
      </c>
      <c r="H64" s="23" t="s">
        <v>37</v>
      </c>
      <c r="I64" s="22" t="s">
        <v>40</v>
      </c>
      <c r="J64" s="22" t="s">
        <v>41</v>
      </c>
      <c r="K64" s="22" t="s">
        <v>34</v>
      </c>
      <c r="L64" s="22" t="s">
        <v>42</v>
      </c>
      <c r="M64" s="22" t="s">
        <v>36</v>
      </c>
      <c r="N64" s="22" t="s">
        <v>37</v>
      </c>
      <c r="O64" s="22">
        <v>8.0</v>
      </c>
      <c r="P64" s="22" t="s">
        <v>621</v>
      </c>
      <c r="Q64" s="22" t="s">
        <v>622</v>
      </c>
      <c r="R64" s="22" t="s">
        <v>623</v>
      </c>
      <c r="S64" s="22"/>
      <c r="T64" s="22" t="s">
        <v>624</v>
      </c>
      <c r="U64" s="22"/>
      <c r="V64" s="22">
        <v>2019.0</v>
      </c>
      <c r="W64" s="22" t="s">
        <v>616</v>
      </c>
      <c r="X64" s="22" t="s">
        <v>625</v>
      </c>
      <c r="Y64" s="22" t="s">
        <v>626</v>
      </c>
      <c r="Z64" s="22"/>
      <c r="AA64" s="22" t="s">
        <v>627</v>
      </c>
      <c r="AB64" s="22"/>
      <c r="AC64" s="22"/>
      <c r="AD64" s="22" t="s">
        <v>37</v>
      </c>
      <c r="AE64" s="22" t="s">
        <v>37</v>
      </c>
      <c r="AF64" s="24">
        <v>0.0</v>
      </c>
      <c r="AG64" s="24">
        <v>0.0</v>
      </c>
      <c r="AH64" s="24">
        <v>0.0</v>
      </c>
      <c r="AI64" s="24">
        <v>0.0</v>
      </c>
      <c r="AJ64" s="24">
        <v>0.0</v>
      </c>
      <c r="AK64" s="24">
        <v>0.0</v>
      </c>
      <c r="AL64" s="24">
        <v>0.0</v>
      </c>
      <c r="AM64" s="24">
        <v>0.0</v>
      </c>
      <c r="AN64" s="24">
        <v>0.0</v>
      </c>
      <c r="AO64" s="24">
        <v>0.0</v>
      </c>
      <c r="AP64" s="24" t="s">
        <v>625</v>
      </c>
      <c r="AQ64" s="24" t="s">
        <v>616</v>
      </c>
      <c r="AR64" s="24">
        <v>2019.0</v>
      </c>
      <c r="AS64" s="24" t="s">
        <v>626</v>
      </c>
      <c r="AT64" s="24">
        <v>0.0</v>
      </c>
      <c r="AU64" s="24">
        <v>0.0</v>
      </c>
      <c r="AV64" s="24">
        <v>0.0</v>
      </c>
      <c r="AW64" s="24">
        <v>0.0</v>
      </c>
      <c r="AX64" s="24">
        <v>0.0</v>
      </c>
      <c r="AY64" s="24">
        <v>0.0</v>
      </c>
      <c r="AZ64" s="24">
        <v>0.0</v>
      </c>
      <c r="BA64" s="24">
        <v>0.0</v>
      </c>
    </row>
    <row r="65" ht="45.0" customHeight="1">
      <c r="A65" s="19">
        <v>43946.80047018519</v>
      </c>
      <c r="B65" s="20" t="s">
        <v>145</v>
      </c>
      <c r="C65" s="21" t="s">
        <v>37</v>
      </c>
      <c r="D65" s="22" t="s">
        <v>36</v>
      </c>
      <c r="E65" s="22" t="s">
        <v>37</v>
      </c>
      <c r="F65" s="22" t="s">
        <v>34</v>
      </c>
      <c r="G65" s="22" t="s">
        <v>34</v>
      </c>
      <c r="H65" s="23" t="s">
        <v>37</v>
      </c>
      <c r="I65" s="22" t="s">
        <v>36</v>
      </c>
      <c r="J65" s="22" t="s">
        <v>41</v>
      </c>
      <c r="K65" s="22" t="s">
        <v>34</v>
      </c>
      <c r="L65" s="22" t="s">
        <v>56</v>
      </c>
      <c r="M65" s="22" t="s">
        <v>146</v>
      </c>
      <c r="N65" s="22" t="s">
        <v>37</v>
      </c>
      <c r="O65" s="22">
        <v>5.0</v>
      </c>
      <c r="P65" s="22" t="s">
        <v>147</v>
      </c>
      <c r="Q65" s="22" t="s">
        <v>36</v>
      </c>
      <c r="R65" s="22" t="s">
        <v>34</v>
      </c>
      <c r="S65" s="22" t="s">
        <v>148</v>
      </c>
      <c r="T65" s="22"/>
      <c r="U65" s="22" t="s">
        <v>149</v>
      </c>
      <c r="V65" s="22">
        <v>2016.0</v>
      </c>
      <c r="W65" s="22" t="s">
        <v>49</v>
      </c>
      <c r="X65" s="22" t="s">
        <v>150</v>
      </c>
      <c r="Y65" s="22" t="s">
        <v>151</v>
      </c>
      <c r="Z65" s="22" t="s">
        <v>152</v>
      </c>
      <c r="AA65" s="22" t="s">
        <v>153</v>
      </c>
      <c r="AB65" s="22"/>
      <c r="AC65" s="22"/>
      <c r="AD65" s="22" t="s">
        <v>37</v>
      </c>
      <c r="AE65" s="22"/>
      <c r="AF65" s="24">
        <v>0.0</v>
      </c>
      <c r="AG65" s="24">
        <v>0.0</v>
      </c>
      <c r="AH65" s="24">
        <v>0.0</v>
      </c>
      <c r="AI65" s="24">
        <v>0.0</v>
      </c>
      <c r="AJ65" s="24">
        <v>0.0</v>
      </c>
      <c r="AK65" s="24">
        <v>0.0</v>
      </c>
      <c r="AL65" s="24">
        <v>0.0</v>
      </c>
      <c r="AM65" s="24">
        <v>0.0</v>
      </c>
      <c r="AN65" s="24">
        <v>0.0</v>
      </c>
      <c r="AO65" s="24">
        <v>0.0</v>
      </c>
      <c r="AP65" s="24" t="s">
        <v>150</v>
      </c>
      <c r="AQ65" s="24" t="s">
        <v>1129</v>
      </c>
      <c r="AR65" s="24">
        <v>2016.0</v>
      </c>
      <c r="AS65" s="24" t="s">
        <v>151</v>
      </c>
      <c r="AT65" s="24" t="s">
        <v>152</v>
      </c>
      <c r="AU65" s="24">
        <v>0.0</v>
      </c>
      <c r="AV65" s="24">
        <v>0.0</v>
      </c>
      <c r="AW65" s="24">
        <v>0.0</v>
      </c>
      <c r="AX65" s="24">
        <v>0.0</v>
      </c>
      <c r="AY65" s="24">
        <v>0.0</v>
      </c>
      <c r="AZ65" s="24">
        <v>0.0</v>
      </c>
      <c r="BA65" s="24">
        <v>0.0</v>
      </c>
    </row>
    <row r="66" ht="45.0" customHeight="1">
      <c r="A66" s="19">
        <v>43947.44817990741</v>
      </c>
      <c r="B66" s="20" t="s">
        <v>165</v>
      </c>
      <c r="C66" s="21" t="s">
        <v>37</v>
      </c>
      <c r="D66" s="22" t="s">
        <v>33</v>
      </c>
      <c r="E66" s="22" t="s">
        <v>37</v>
      </c>
      <c r="F66" s="22" t="s">
        <v>34</v>
      </c>
      <c r="G66" s="22" t="s">
        <v>34</v>
      </c>
      <c r="H66" s="23" t="s">
        <v>37</v>
      </c>
      <c r="I66" s="22" t="s">
        <v>40</v>
      </c>
      <c r="J66" s="22" t="s">
        <v>41</v>
      </c>
      <c r="K66" s="22" t="s">
        <v>34</v>
      </c>
      <c r="L66" s="22" t="s">
        <v>166</v>
      </c>
      <c r="M66" s="22" t="s">
        <v>167</v>
      </c>
      <c r="N66" s="22" t="s">
        <v>37</v>
      </c>
      <c r="O66" s="22">
        <v>5.0</v>
      </c>
      <c r="P66" s="22" t="s">
        <v>168</v>
      </c>
      <c r="Q66" s="22" t="s">
        <v>169</v>
      </c>
      <c r="R66" s="22" t="s">
        <v>170</v>
      </c>
      <c r="S66" s="22" t="s">
        <v>171</v>
      </c>
      <c r="T66" s="22" t="s">
        <v>172</v>
      </c>
      <c r="U66" s="22" t="s">
        <v>173</v>
      </c>
      <c r="V66" s="22">
        <v>2019.0</v>
      </c>
      <c r="W66" s="22" t="s">
        <v>49</v>
      </c>
      <c r="X66" s="22" t="s">
        <v>174</v>
      </c>
      <c r="Y66" s="22" t="s">
        <v>175</v>
      </c>
      <c r="Z66" s="22" t="s">
        <v>176</v>
      </c>
      <c r="AA66" s="22" t="s">
        <v>177</v>
      </c>
      <c r="AB66" s="22"/>
      <c r="AC66" s="22"/>
      <c r="AD66" s="22" t="s">
        <v>37</v>
      </c>
      <c r="AE66" s="22"/>
      <c r="AF66" s="24">
        <v>0.0</v>
      </c>
      <c r="AG66" s="24">
        <v>0.0</v>
      </c>
      <c r="AH66" s="24">
        <v>0.0</v>
      </c>
      <c r="AI66" s="24">
        <v>0.0</v>
      </c>
      <c r="AJ66" s="24">
        <v>0.0</v>
      </c>
      <c r="AK66" s="24">
        <v>0.0</v>
      </c>
      <c r="AL66" s="24">
        <v>0.0</v>
      </c>
      <c r="AM66" s="24">
        <v>0.0</v>
      </c>
      <c r="AN66" s="24">
        <v>0.0</v>
      </c>
      <c r="AO66" s="24">
        <v>0.0</v>
      </c>
      <c r="AP66" s="24" t="s">
        <v>174</v>
      </c>
      <c r="AQ66" s="24" t="s">
        <v>1129</v>
      </c>
      <c r="AR66" s="24">
        <v>2019.0</v>
      </c>
      <c r="AS66" s="24" t="s">
        <v>175</v>
      </c>
      <c r="AT66" s="24" t="s">
        <v>176</v>
      </c>
      <c r="AU66" s="24">
        <v>0.0</v>
      </c>
      <c r="AV66" s="24">
        <v>0.0</v>
      </c>
      <c r="AW66" s="24">
        <v>0.0</v>
      </c>
      <c r="AX66" s="24">
        <v>0.0</v>
      </c>
      <c r="AY66" s="24">
        <v>0.0</v>
      </c>
      <c r="AZ66" s="24">
        <v>0.0</v>
      </c>
      <c r="BA66" s="24">
        <v>0.0</v>
      </c>
    </row>
    <row r="67" ht="45.0" customHeight="1">
      <c r="A67" s="19">
        <v>43960.672781597226</v>
      </c>
      <c r="B67" s="20" t="s">
        <v>740</v>
      </c>
      <c r="C67" s="21" t="s">
        <v>34</v>
      </c>
      <c r="D67" s="22" t="s">
        <v>33</v>
      </c>
      <c r="E67" s="22" t="s">
        <v>37</v>
      </c>
      <c r="F67" s="22" t="s">
        <v>34</v>
      </c>
      <c r="G67" s="22" t="s">
        <v>34</v>
      </c>
      <c r="H67" s="23" t="s">
        <v>37</v>
      </c>
      <c r="I67" s="22" t="s">
        <v>40</v>
      </c>
      <c r="J67" s="22" t="s">
        <v>41</v>
      </c>
      <c r="K67" s="22" t="s">
        <v>34</v>
      </c>
      <c r="L67" s="22" t="s">
        <v>42</v>
      </c>
      <c r="M67" s="22" t="s">
        <v>92</v>
      </c>
      <c r="N67" s="22" t="s">
        <v>37</v>
      </c>
      <c r="O67" s="22">
        <v>5.0</v>
      </c>
      <c r="P67" s="22" t="s">
        <v>741</v>
      </c>
      <c r="Q67" s="22" t="s">
        <v>742</v>
      </c>
      <c r="R67" s="22" t="s">
        <v>34</v>
      </c>
      <c r="S67" s="22" t="s">
        <v>34</v>
      </c>
      <c r="T67" s="22" t="s">
        <v>34</v>
      </c>
      <c r="U67" s="22"/>
      <c r="V67" s="22">
        <v>2015.0</v>
      </c>
      <c r="W67" s="22" t="s">
        <v>616</v>
      </c>
      <c r="X67" s="22" t="s">
        <v>743</v>
      </c>
      <c r="Y67" s="22" t="s">
        <v>744</v>
      </c>
      <c r="Z67" s="22"/>
      <c r="AA67" s="22" t="s">
        <v>745</v>
      </c>
      <c r="AB67" s="22"/>
      <c r="AC67" s="22"/>
      <c r="AD67" s="22" t="s">
        <v>37</v>
      </c>
      <c r="AE67" s="22" t="s">
        <v>37</v>
      </c>
      <c r="AF67" s="24">
        <v>0.0</v>
      </c>
      <c r="AG67" s="24">
        <v>0.0</v>
      </c>
      <c r="AH67" s="24">
        <v>0.0</v>
      </c>
      <c r="AI67" s="24">
        <v>0.0</v>
      </c>
      <c r="AJ67" s="24">
        <v>0.0</v>
      </c>
      <c r="AK67" s="24">
        <v>0.0</v>
      </c>
      <c r="AL67" s="24">
        <v>0.0</v>
      </c>
      <c r="AM67" s="24">
        <v>0.0</v>
      </c>
      <c r="AN67" s="24">
        <v>0.0</v>
      </c>
      <c r="AO67" s="24">
        <v>0.0</v>
      </c>
      <c r="AP67" s="24" t="s">
        <v>743</v>
      </c>
      <c r="AQ67" s="24" t="s">
        <v>616</v>
      </c>
      <c r="AR67" s="24">
        <v>2015.0</v>
      </c>
      <c r="AS67" s="24" t="s">
        <v>744</v>
      </c>
      <c r="AT67" s="24">
        <v>0.0</v>
      </c>
      <c r="AU67" s="24">
        <v>0.0</v>
      </c>
      <c r="AV67" s="24">
        <v>0.0</v>
      </c>
      <c r="AW67" s="24">
        <v>0.0</v>
      </c>
      <c r="AX67" s="24">
        <v>0.0</v>
      </c>
      <c r="AY67" s="24">
        <v>0.0</v>
      </c>
      <c r="AZ67" s="24">
        <v>0.0</v>
      </c>
      <c r="BA67" s="24">
        <v>0.0</v>
      </c>
    </row>
    <row r="68" ht="45.0" customHeight="1">
      <c r="A68" s="19">
        <v>43953.56289940972</v>
      </c>
      <c r="B68" s="20" t="s">
        <v>427</v>
      </c>
      <c r="C68" s="21" t="s">
        <v>1171</v>
      </c>
      <c r="D68" s="22" t="s">
        <v>33</v>
      </c>
      <c r="E68" s="22" t="s">
        <v>37</v>
      </c>
      <c r="F68" s="22" t="s">
        <v>34</v>
      </c>
      <c r="G68" s="22" t="s">
        <v>34</v>
      </c>
      <c r="H68" s="23" t="s">
        <v>37</v>
      </c>
      <c r="I68" s="22" t="s">
        <v>40</v>
      </c>
      <c r="J68" s="22" t="s">
        <v>41</v>
      </c>
      <c r="K68" s="22" t="s">
        <v>34</v>
      </c>
      <c r="L68" s="22" t="s">
        <v>138</v>
      </c>
      <c r="M68" s="22" t="s">
        <v>92</v>
      </c>
      <c r="N68" s="22" t="s">
        <v>37</v>
      </c>
      <c r="O68" s="22">
        <v>4.0</v>
      </c>
      <c r="P68" s="22" t="s">
        <v>428</v>
      </c>
      <c r="Q68" s="22" t="s">
        <v>429</v>
      </c>
      <c r="R68" s="22" t="s">
        <v>430</v>
      </c>
      <c r="S68" s="22" t="s">
        <v>431</v>
      </c>
      <c r="T68" s="22" t="s">
        <v>432</v>
      </c>
      <c r="U68" s="22" t="s">
        <v>433</v>
      </c>
      <c r="V68" s="22">
        <v>2018.0</v>
      </c>
      <c r="W68" s="22" t="s">
        <v>190</v>
      </c>
      <c r="X68" s="22" t="s">
        <v>434</v>
      </c>
      <c r="Y68" s="22" t="s">
        <v>435</v>
      </c>
      <c r="Z68" s="22" t="s">
        <v>436</v>
      </c>
      <c r="AA68" s="22" t="s">
        <v>437</v>
      </c>
      <c r="AB68" s="22"/>
      <c r="AC68" s="22"/>
      <c r="AD68" s="22" t="s">
        <v>37</v>
      </c>
      <c r="AE68" s="22" t="s">
        <v>37</v>
      </c>
      <c r="AF68" s="24">
        <v>0.0</v>
      </c>
      <c r="AG68" s="24">
        <v>0.0</v>
      </c>
      <c r="AH68" s="24">
        <v>0.0</v>
      </c>
      <c r="AI68" s="24">
        <v>0.0</v>
      </c>
      <c r="AJ68" s="24">
        <v>0.0</v>
      </c>
      <c r="AK68" s="24">
        <v>0.0</v>
      </c>
      <c r="AL68" s="24">
        <v>0.0</v>
      </c>
      <c r="AM68" s="24">
        <v>0.0</v>
      </c>
      <c r="AN68" s="24">
        <v>0.0</v>
      </c>
      <c r="AO68" s="24">
        <v>0.0</v>
      </c>
      <c r="AP68" s="24" t="s">
        <v>434</v>
      </c>
      <c r="AQ68" s="24" t="s">
        <v>190</v>
      </c>
      <c r="AR68" s="24">
        <v>2018.0</v>
      </c>
      <c r="AS68" s="24" t="s">
        <v>435</v>
      </c>
      <c r="AT68" s="24" t="s">
        <v>436</v>
      </c>
      <c r="AU68" s="24">
        <v>0.0</v>
      </c>
      <c r="AV68" s="24">
        <v>0.0</v>
      </c>
      <c r="AW68" s="24">
        <v>0.0</v>
      </c>
      <c r="AX68" s="24">
        <v>0.0</v>
      </c>
      <c r="AY68" s="24">
        <v>0.0</v>
      </c>
      <c r="AZ68" s="24">
        <v>0.0</v>
      </c>
      <c r="BA68" s="24">
        <v>0.0</v>
      </c>
    </row>
    <row r="69" ht="45.0" customHeight="1">
      <c r="A69" s="19">
        <v>43964.75786300926</v>
      </c>
      <c r="B69" s="20" t="s">
        <v>901</v>
      </c>
      <c r="C69" s="21" t="s">
        <v>1172</v>
      </c>
      <c r="D69" s="22" t="s">
        <v>39</v>
      </c>
      <c r="E69" s="22" t="s">
        <v>37</v>
      </c>
      <c r="F69" s="22" t="s">
        <v>37</v>
      </c>
      <c r="G69" s="22" t="s">
        <v>34</v>
      </c>
      <c r="H69" s="23" t="s">
        <v>37</v>
      </c>
      <c r="I69" s="22" t="s">
        <v>902</v>
      </c>
      <c r="J69" s="22" t="s">
        <v>41</v>
      </c>
      <c r="K69" s="22" t="s">
        <v>34</v>
      </c>
      <c r="L69" s="22" t="s">
        <v>42</v>
      </c>
      <c r="M69" s="22" t="s">
        <v>43</v>
      </c>
      <c r="N69" s="22" t="s">
        <v>37</v>
      </c>
      <c r="O69" s="22">
        <v>3.0</v>
      </c>
      <c r="P69" s="22" t="s">
        <v>903</v>
      </c>
      <c r="Q69" s="22" t="s">
        <v>904</v>
      </c>
      <c r="R69" s="22" t="s">
        <v>905</v>
      </c>
      <c r="S69" s="22"/>
      <c r="T69" s="22" t="s">
        <v>906</v>
      </c>
      <c r="U69" s="22" t="s">
        <v>907</v>
      </c>
      <c r="V69" s="22">
        <v>2018.0</v>
      </c>
      <c r="W69" s="22" t="s">
        <v>322</v>
      </c>
      <c r="X69" s="22" t="s">
        <v>908</v>
      </c>
      <c r="Y69" s="22" t="s">
        <v>909</v>
      </c>
      <c r="Z69" s="22" t="s">
        <v>325</v>
      </c>
      <c r="AA69" s="22" t="s">
        <v>910</v>
      </c>
      <c r="AB69" s="22" t="s">
        <v>911</v>
      </c>
      <c r="AC69" s="22"/>
      <c r="AD69" s="22" t="s">
        <v>37</v>
      </c>
      <c r="AE69" s="22" t="s">
        <v>37</v>
      </c>
      <c r="AF69" s="24">
        <v>0.0</v>
      </c>
      <c r="AG69" s="24">
        <v>0.0</v>
      </c>
      <c r="AH69" s="24">
        <v>0.0</v>
      </c>
      <c r="AI69" s="24">
        <v>0.0</v>
      </c>
      <c r="AJ69" s="24">
        <v>0.0</v>
      </c>
      <c r="AK69" s="24">
        <v>0.0</v>
      </c>
      <c r="AL69" s="24">
        <v>0.0</v>
      </c>
      <c r="AM69" s="24">
        <v>0.0</v>
      </c>
      <c r="AN69" s="24">
        <v>0.0</v>
      </c>
      <c r="AO69" s="24">
        <v>0.0</v>
      </c>
      <c r="AP69" s="24" t="s">
        <v>908</v>
      </c>
      <c r="AQ69" s="24" t="s">
        <v>1126</v>
      </c>
      <c r="AR69" s="24">
        <v>2018.0</v>
      </c>
      <c r="AS69" s="24" t="s">
        <v>909</v>
      </c>
      <c r="AT69" s="24" t="s">
        <v>325</v>
      </c>
      <c r="AU69" s="24">
        <v>0.0</v>
      </c>
      <c r="AV69" s="24">
        <v>0.0</v>
      </c>
      <c r="AW69" s="24">
        <v>0.0</v>
      </c>
      <c r="AX69" s="24">
        <v>0.0</v>
      </c>
      <c r="AY69" s="24">
        <v>0.0</v>
      </c>
      <c r="AZ69" s="24">
        <v>0.0</v>
      </c>
      <c r="BA69" s="24">
        <v>0.0</v>
      </c>
    </row>
    <row r="70" ht="45.0" customHeight="1">
      <c r="A70" s="19">
        <v>43952.82391608796</v>
      </c>
      <c r="B70" s="20" t="s">
        <v>407</v>
      </c>
      <c r="C70" s="21" t="s">
        <v>34</v>
      </c>
      <c r="D70" s="22" t="s">
        <v>39</v>
      </c>
      <c r="E70" s="22" t="s">
        <v>37</v>
      </c>
      <c r="F70" s="22" t="s">
        <v>34</v>
      </c>
      <c r="G70" s="22" t="s">
        <v>34</v>
      </c>
      <c r="H70" s="23" t="s">
        <v>37</v>
      </c>
      <c r="I70" s="22" t="s">
        <v>155</v>
      </c>
      <c r="J70" s="22" t="s">
        <v>41</v>
      </c>
      <c r="K70" s="22" t="s">
        <v>34</v>
      </c>
      <c r="L70" s="22" t="s">
        <v>56</v>
      </c>
      <c r="M70" s="22" t="s">
        <v>36</v>
      </c>
      <c r="N70" s="22" t="s">
        <v>37</v>
      </c>
      <c r="O70" s="22">
        <v>2.0</v>
      </c>
      <c r="P70" s="22" t="s">
        <v>408</v>
      </c>
      <c r="Q70" s="22" t="s">
        <v>409</v>
      </c>
      <c r="R70" s="22" t="s">
        <v>410</v>
      </c>
      <c r="S70" s="22" t="s">
        <v>411</v>
      </c>
      <c r="T70" s="22"/>
      <c r="U70" s="22"/>
      <c r="V70" s="22">
        <v>2016.0</v>
      </c>
      <c r="W70" s="22" t="s">
        <v>190</v>
      </c>
      <c r="X70" s="22" t="s">
        <v>412</v>
      </c>
      <c r="Y70" s="22" t="s">
        <v>413</v>
      </c>
      <c r="Z70" s="22" t="s">
        <v>414</v>
      </c>
      <c r="AA70" s="22" t="s">
        <v>415</v>
      </c>
      <c r="AB70" s="22"/>
      <c r="AC70" s="22"/>
      <c r="AD70" s="22" t="s">
        <v>37</v>
      </c>
      <c r="AE70" s="22" t="s">
        <v>37</v>
      </c>
      <c r="AF70" s="24">
        <v>0.0</v>
      </c>
      <c r="AG70" s="24">
        <v>0.0</v>
      </c>
      <c r="AH70" s="24">
        <v>0.0</v>
      </c>
      <c r="AI70" s="24">
        <v>0.0</v>
      </c>
      <c r="AJ70" s="24">
        <v>0.0</v>
      </c>
      <c r="AK70" s="24">
        <v>0.0</v>
      </c>
      <c r="AL70" s="24">
        <v>0.0</v>
      </c>
      <c r="AM70" s="24">
        <v>0.0</v>
      </c>
      <c r="AN70" s="24">
        <v>0.0</v>
      </c>
      <c r="AO70" s="24">
        <v>0.0</v>
      </c>
      <c r="AP70" s="24" t="s">
        <v>412</v>
      </c>
      <c r="AQ70" s="24" t="s">
        <v>190</v>
      </c>
      <c r="AR70" s="24">
        <v>2016.0</v>
      </c>
      <c r="AS70" s="24" t="s">
        <v>413</v>
      </c>
      <c r="AT70" s="24" t="s">
        <v>414</v>
      </c>
      <c r="AU70" s="24">
        <v>0.0</v>
      </c>
      <c r="AV70" s="24">
        <v>0.0</v>
      </c>
      <c r="AW70" s="24">
        <v>0.0</v>
      </c>
      <c r="AX70" s="24">
        <v>0.0</v>
      </c>
      <c r="AY70" s="24">
        <v>0.0</v>
      </c>
      <c r="AZ70" s="24">
        <v>0.0</v>
      </c>
      <c r="BA70" s="24">
        <v>0.0</v>
      </c>
    </row>
    <row r="71" ht="45.0" customHeight="1">
      <c r="A71" s="19">
        <v>43946.578199236115</v>
      </c>
      <c r="B71" s="20" t="s">
        <v>68</v>
      </c>
      <c r="C71" s="21" t="s">
        <v>37</v>
      </c>
      <c r="D71" s="22" t="s">
        <v>36</v>
      </c>
      <c r="E71" s="22" t="s">
        <v>37</v>
      </c>
      <c r="F71" s="22" t="s">
        <v>34</v>
      </c>
      <c r="G71" s="22" t="s">
        <v>34</v>
      </c>
      <c r="H71" s="23" t="s">
        <v>37</v>
      </c>
      <c r="I71" s="22" t="s">
        <v>40</v>
      </c>
      <c r="J71" s="22" t="s">
        <v>69</v>
      </c>
      <c r="K71" s="22" t="s">
        <v>34</v>
      </c>
      <c r="L71" s="22" t="s">
        <v>56</v>
      </c>
      <c r="M71" s="22" t="s">
        <v>70</v>
      </c>
      <c r="N71" s="22" t="s">
        <v>34</v>
      </c>
      <c r="O71" s="22"/>
      <c r="P71" s="22" t="s">
        <v>71</v>
      </c>
      <c r="Q71" s="22" t="s">
        <v>72</v>
      </c>
      <c r="R71" s="22" t="s">
        <v>34</v>
      </c>
      <c r="S71" s="22" t="s">
        <v>73</v>
      </c>
      <c r="T71" s="22"/>
      <c r="U71" s="22" t="s">
        <v>74</v>
      </c>
      <c r="V71" s="22">
        <v>2019.0</v>
      </c>
      <c r="W71" s="22" t="s">
        <v>49</v>
      </c>
      <c r="X71" s="22" t="s">
        <v>75</v>
      </c>
      <c r="Y71" s="22" t="s">
        <v>76</v>
      </c>
      <c r="Z71" s="22" t="s">
        <v>77</v>
      </c>
      <c r="AA71" s="22" t="s">
        <v>78</v>
      </c>
      <c r="AB71" s="22"/>
      <c r="AC71" s="22"/>
      <c r="AD71" s="22" t="s">
        <v>37</v>
      </c>
      <c r="AE71" s="22"/>
      <c r="AF71" s="24" t="s">
        <v>36</v>
      </c>
      <c r="AG71" s="24" t="s">
        <v>1141</v>
      </c>
      <c r="AH71" s="24" t="s">
        <v>1173</v>
      </c>
      <c r="AI71" s="24" t="s">
        <v>1143</v>
      </c>
      <c r="AJ71" s="24" t="s">
        <v>491</v>
      </c>
      <c r="AK71" s="24" t="s">
        <v>1174</v>
      </c>
      <c r="AL71" s="24" t="s">
        <v>1145</v>
      </c>
      <c r="AM71" s="24" t="s">
        <v>1143</v>
      </c>
      <c r="AN71" s="24" t="s">
        <v>1143</v>
      </c>
      <c r="AO71" s="24" t="s">
        <v>1146</v>
      </c>
      <c r="AP71" s="24" t="s">
        <v>75</v>
      </c>
      <c r="AQ71" s="24" t="s">
        <v>1129</v>
      </c>
      <c r="AR71" s="24">
        <v>2019.0</v>
      </c>
      <c r="AS71" s="24" t="s">
        <v>76</v>
      </c>
      <c r="AT71" s="24" t="s">
        <v>77</v>
      </c>
      <c r="AU71" s="24" t="s">
        <v>1175</v>
      </c>
      <c r="AV71" s="24" t="s">
        <v>1176</v>
      </c>
      <c r="AW71" s="24" t="s">
        <v>1151</v>
      </c>
      <c r="AX71" s="24" t="s">
        <v>1177</v>
      </c>
      <c r="AY71" s="24" t="s">
        <v>1178</v>
      </c>
      <c r="AZ71" s="24" t="s">
        <v>1179</v>
      </c>
      <c r="BA71" s="24" t="s">
        <v>1151</v>
      </c>
    </row>
    <row r="72" ht="45.0" customHeight="1">
      <c r="A72" s="19">
        <v>43946.597365532405</v>
      </c>
      <c r="B72" s="20" t="s">
        <v>80</v>
      </c>
      <c r="C72" s="21" t="s">
        <v>37</v>
      </c>
      <c r="D72" s="22" t="s">
        <v>39</v>
      </c>
      <c r="E72" s="22" t="s">
        <v>37</v>
      </c>
      <c r="F72" s="22" t="s">
        <v>34</v>
      </c>
      <c r="G72" s="22" t="s">
        <v>34</v>
      </c>
      <c r="H72" s="23" t="s">
        <v>37</v>
      </c>
      <c r="I72" s="22" t="s">
        <v>81</v>
      </c>
      <c r="J72" s="22" t="s">
        <v>41</v>
      </c>
      <c r="K72" s="22" t="s">
        <v>34</v>
      </c>
      <c r="L72" s="22" t="s">
        <v>56</v>
      </c>
      <c r="M72" s="22" t="s">
        <v>82</v>
      </c>
      <c r="N72" s="22" t="s">
        <v>34</v>
      </c>
      <c r="O72" s="22"/>
      <c r="P72" s="22" t="s">
        <v>83</v>
      </c>
      <c r="Q72" s="22" t="s">
        <v>84</v>
      </c>
      <c r="R72" s="22" t="s">
        <v>34</v>
      </c>
      <c r="S72" s="22" t="s">
        <v>85</v>
      </c>
      <c r="T72" s="22"/>
      <c r="U72" s="22" t="s">
        <v>86</v>
      </c>
      <c r="V72" s="22">
        <v>2015.0</v>
      </c>
      <c r="W72" s="22" t="s">
        <v>49</v>
      </c>
      <c r="X72" s="22" t="s">
        <v>87</v>
      </c>
      <c r="Y72" s="22" t="s">
        <v>88</v>
      </c>
      <c r="Z72" s="22" t="s">
        <v>89</v>
      </c>
      <c r="AA72" s="22" t="s">
        <v>90</v>
      </c>
      <c r="AB72" s="22"/>
      <c r="AC72" s="22"/>
      <c r="AD72" s="22" t="s">
        <v>37</v>
      </c>
      <c r="AE72" s="22"/>
      <c r="AF72" s="24" t="s">
        <v>39</v>
      </c>
      <c r="AG72" s="24" t="s">
        <v>81</v>
      </c>
      <c r="AH72" s="24" t="s">
        <v>1142</v>
      </c>
      <c r="AI72" s="24" t="s">
        <v>1143</v>
      </c>
      <c r="AJ72" s="24" t="s">
        <v>82</v>
      </c>
      <c r="AK72" s="24">
        <v>0.0</v>
      </c>
      <c r="AL72" s="24" t="s">
        <v>1145</v>
      </c>
      <c r="AM72" s="24" t="s">
        <v>1143</v>
      </c>
      <c r="AN72" s="24" t="s">
        <v>1143</v>
      </c>
      <c r="AO72" s="24" t="s">
        <v>1146</v>
      </c>
      <c r="AP72" s="24" t="s">
        <v>87</v>
      </c>
      <c r="AQ72" s="24" t="s">
        <v>1129</v>
      </c>
      <c r="AR72" s="24">
        <v>2015.0</v>
      </c>
      <c r="AS72" s="24" t="s">
        <v>88</v>
      </c>
      <c r="AT72" s="24" t="s">
        <v>89</v>
      </c>
      <c r="AU72" s="24" t="s">
        <v>1180</v>
      </c>
      <c r="AV72" s="24" t="s">
        <v>1181</v>
      </c>
      <c r="AW72" s="24" t="s">
        <v>1151</v>
      </c>
      <c r="AX72" s="24" t="s">
        <v>1182</v>
      </c>
      <c r="AY72" s="24" t="s">
        <v>1183</v>
      </c>
      <c r="AZ72" s="24" t="s">
        <v>1151</v>
      </c>
      <c r="BA72" s="24" t="s">
        <v>1151</v>
      </c>
    </row>
    <row r="73" ht="45.0" customHeight="1">
      <c r="A73" s="19">
        <v>43946.70475424769</v>
      </c>
      <c r="B73" s="20" t="s">
        <v>101</v>
      </c>
      <c r="C73" s="21" t="s">
        <v>34</v>
      </c>
      <c r="D73" s="22" t="s">
        <v>36</v>
      </c>
      <c r="E73" s="22" t="s">
        <v>37</v>
      </c>
      <c r="F73" s="22" t="s">
        <v>34</v>
      </c>
      <c r="G73" s="22" t="s">
        <v>34</v>
      </c>
      <c r="H73" s="23" t="s">
        <v>37</v>
      </c>
      <c r="I73" s="22" t="s">
        <v>40</v>
      </c>
      <c r="J73" s="22" t="s">
        <v>102</v>
      </c>
      <c r="K73" s="22" t="s">
        <v>34</v>
      </c>
      <c r="L73" s="22" t="s">
        <v>42</v>
      </c>
      <c r="M73" s="22" t="s">
        <v>57</v>
      </c>
      <c r="N73" s="22" t="s">
        <v>34</v>
      </c>
      <c r="O73" s="22"/>
      <c r="P73" s="22" t="s">
        <v>103</v>
      </c>
      <c r="Q73" s="22" t="s">
        <v>104</v>
      </c>
      <c r="R73" s="22" t="s">
        <v>34</v>
      </c>
      <c r="S73" s="22" t="s">
        <v>105</v>
      </c>
      <c r="T73" s="22"/>
      <c r="U73" s="22"/>
      <c r="V73" s="22">
        <v>2018.0</v>
      </c>
      <c r="W73" s="22" t="s">
        <v>49</v>
      </c>
      <c r="X73" s="22" t="s">
        <v>106</v>
      </c>
      <c r="Y73" s="22" t="s">
        <v>107</v>
      </c>
      <c r="Z73" s="22" t="s">
        <v>108</v>
      </c>
      <c r="AA73" s="22" t="s">
        <v>109</v>
      </c>
      <c r="AB73" s="22"/>
      <c r="AC73" s="22"/>
      <c r="AD73" s="22" t="s">
        <v>37</v>
      </c>
      <c r="AE73" s="22"/>
      <c r="AF73" s="24">
        <v>0.0</v>
      </c>
      <c r="AG73" s="24">
        <v>0.0</v>
      </c>
      <c r="AH73" s="24">
        <v>0.0</v>
      </c>
      <c r="AI73" s="24">
        <v>0.0</v>
      </c>
      <c r="AJ73" s="24">
        <v>0.0</v>
      </c>
      <c r="AK73" s="24">
        <v>0.0</v>
      </c>
      <c r="AL73" s="24">
        <v>0.0</v>
      </c>
      <c r="AM73" s="24">
        <v>0.0</v>
      </c>
      <c r="AN73" s="24">
        <v>0.0</v>
      </c>
      <c r="AO73" s="24">
        <v>0.0</v>
      </c>
      <c r="AP73" s="24" t="s">
        <v>106</v>
      </c>
      <c r="AQ73" s="24" t="s">
        <v>1129</v>
      </c>
      <c r="AR73" s="24">
        <v>2018.0</v>
      </c>
      <c r="AS73" s="24" t="s">
        <v>107</v>
      </c>
      <c r="AT73" s="24" t="s">
        <v>108</v>
      </c>
      <c r="AU73" s="24">
        <v>0.0</v>
      </c>
      <c r="AV73" s="24">
        <v>0.0</v>
      </c>
      <c r="AW73" s="24">
        <v>0.0</v>
      </c>
      <c r="AX73" s="24">
        <v>0.0</v>
      </c>
      <c r="AY73" s="24">
        <v>0.0</v>
      </c>
      <c r="AZ73" s="24">
        <v>0.0</v>
      </c>
      <c r="BA73" s="24">
        <v>0.0</v>
      </c>
    </row>
    <row r="74" ht="45.0" customHeight="1">
      <c r="A74" s="19">
        <v>43946.79139945602</v>
      </c>
      <c r="B74" s="20" t="s">
        <v>137</v>
      </c>
      <c r="C74" s="21" t="s">
        <v>34</v>
      </c>
      <c r="D74" s="22" t="s">
        <v>36</v>
      </c>
      <c r="E74" s="22" t="s">
        <v>37</v>
      </c>
      <c r="F74" s="22" t="s">
        <v>34</v>
      </c>
      <c r="G74" s="22" t="s">
        <v>34</v>
      </c>
      <c r="H74" s="23" t="s">
        <v>37</v>
      </c>
      <c r="I74" s="22" t="s">
        <v>40</v>
      </c>
      <c r="J74" s="22" t="s">
        <v>41</v>
      </c>
      <c r="K74" s="22" t="s">
        <v>34</v>
      </c>
      <c r="L74" s="22" t="s">
        <v>138</v>
      </c>
      <c r="M74" s="22" t="s">
        <v>92</v>
      </c>
      <c r="N74" s="22" t="s">
        <v>34</v>
      </c>
      <c r="O74" s="22"/>
      <c r="P74" s="22" t="s">
        <v>139</v>
      </c>
      <c r="Q74" s="22" t="s">
        <v>140</v>
      </c>
      <c r="R74" s="22" t="s">
        <v>34</v>
      </c>
      <c r="S74" s="22"/>
      <c r="T74" s="22"/>
      <c r="U74" s="22"/>
      <c r="V74" s="22">
        <v>2019.0</v>
      </c>
      <c r="W74" s="22" t="s">
        <v>49</v>
      </c>
      <c r="X74" s="22" t="s">
        <v>141</v>
      </c>
      <c r="Y74" s="22" t="s">
        <v>142</v>
      </c>
      <c r="Z74" s="22" t="s">
        <v>143</v>
      </c>
      <c r="AA74" s="22" t="s">
        <v>144</v>
      </c>
      <c r="AB74" s="22"/>
      <c r="AC74" s="22"/>
      <c r="AD74" s="22" t="s">
        <v>37</v>
      </c>
      <c r="AE74" s="22"/>
      <c r="AF74" s="24">
        <v>0.0</v>
      </c>
      <c r="AG74" s="24">
        <v>0.0</v>
      </c>
      <c r="AH74" s="24">
        <v>0.0</v>
      </c>
      <c r="AI74" s="24">
        <v>0.0</v>
      </c>
      <c r="AJ74" s="24">
        <v>0.0</v>
      </c>
      <c r="AK74" s="24">
        <v>0.0</v>
      </c>
      <c r="AL74" s="24">
        <v>0.0</v>
      </c>
      <c r="AM74" s="24">
        <v>0.0</v>
      </c>
      <c r="AN74" s="24">
        <v>0.0</v>
      </c>
      <c r="AO74" s="24">
        <v>0.0</v>
      </c>
      <c r="AP74" s="24" t="s">
        <v>1184</v>
      </c>
      <c r="AQ74" s="24" t="s">
        <v>1129</v>
      </c>
      <c r="AR74" s="24">
        <v>2019.0</v>
      </c>
      <c r="AS74" s="24" t="s">
        <v>142</v>
      </c>
      <c r="AT74" s="24" t="s">
        <v>143</v>
      </c>
      <c r="AU74" s="24">
        <v>0.0</v>
      </c>
      <c r="AV74" s="24">
        <v>0.0</v>
      </c>
      <c r="AW74" s="24">
        <v>0.0</v>
      </c>
      <c r="AX74" s="24">
        <v>0.0</v>
      </c>
      <c r="AY74" s="24">
        <v>0.0</v>
      </c>
      <c r="AZ74" s="24">
        <v>0.0</v>
      </c>
      <c r="BA74" s="24">
        <v>0.0</v>
      </c>
    </row>
    <row r="75" ht="45.0" customHeight="1">
      <c r="A75" s="19">
        <v>43948.44845063657</v>
      </c>
      <c r="B75" s="20" t="s">
        <v>205</v>
      </c>
      <c r="C75" s="21" t="s">
        <v>1185</v>
      </c>
      <c r="D75" s="22" t="s">
        <v>36</v>
      </c>
      <c r="E75" s="22" t="s">
        <v>37</v>
      </c>
      <c r="F75" s="22" t="s">
        <v>37</v>
      </c>
      <c r="G75" s="22" t="s">
        <v>34</v>
      </c>
      <c r="H75" s="23" t="s">
        <v>37</v>
      </c>
      <c r="I75" s="22" t="s">
        <v>40</v>
      </c>
      <c r="J75" s="22" t="s">
        <v>41</v>
      </c>
      <c r="K75" s="22" t="s">
        <v>34</v>
      </c>
      <c r="L75" s="22" t="s">
        <v>206</v>
      </c>
      <c r="M75" s="22" t="s">
        <v>207</v>
      </c>
      <c r="N75" s="22" t="s">
        <v>34</v>
      </c>
      <c r="O75" s="22"/>
      <c r="P75" s="22" t="s">
        <v>208</v>
      </c>
      <c r="Q75" s="22" t="s">
        <v>209</v>
      </c>
      <c r="R75" s="22" t="s">
        <v>34</v>
      </c>
      <c r="S75" s="22" t="s">
        <v>210</v>
      </c>
      <c r="T75" s="22"/>
      <c r="U75" s="22" t="s">
        <v>211</v>
      </c>
      <c r="V75" s="22">
        <v>2019.0</v>
      </c>
      <c r="W75" s="22" t="s">
        <v>190</v>
      </c>
      <c r="X75" s="22" t="s">
        <v>212</v>
      </c>
      <c r="Y75" s="22" t="s">
        <v>213</v>
      </c>
      <c r="Z75" s="22" t="s">
        <v>214</v>
      </c>
      <c r="AA75" s="22" t="s">
        <v>215</v>
      </c>
      <c r="AB75" s="22" t="s">
        <v>216</v>
      </c>
      <c r="AC75" s="22"/>
      <c r="AD75" s="22" t="s">
        <v>37</v>
      </c>
      <c r="AE75" s="22"/>
      <c r="AF75" s="24">
        <v>0.0</v>
      </c>
      <c r="AG75" s="24">
        <v>0.0</v>
      </c>
      <c r="AH75" s="24">
        <v>0.0</v>
      </c>
      <c r="AI75" s="24">
        <v>0.0</v>
      </c>
      <c r="AJ75" s="24">
        <v>0.0</v>
      </c>
      <c r="AK75" s="24">
        <v>0.0</v>
      </c>
      <c r="AL75" s="24">
        <v>0.0</v>
      </c>
      <c r="AM75" s="24">
        <v>0.0</v>
      </c>
      <c r="AN75" s="24">
        <v>0.0</v>
      </c>
      <c r="AO75" s="24">
        <v>0.0</v>
      </c>
      <c r="AP75" s="24" t="s">
        <v>212</v>
      </c>
      <c r="AQ75" s="24" t="s">
        <v>190</v>
      </c>
      <c r="AR75" s="24">
        <v>2019.0</v>
      </c>
      <c r="AS75" s="24" t="s">
        <v>213</v>
      </c>
      <c r="AT75" s="24" t="s">
        <v>214</v>
      </c>
      <c r="AU75" s="24">
        <v>0.0</v>
      </c>
      <c r="AV75" s="24">
        <v>0.0</v>
      </c>
      <c r="AW75" s="24">
        <v>0.0</v>
      </c>
      <c r="AX75" s="24">
        <v>0.0</v>
      </c>
      <c r="AY75" s="24">
        <v>0.0</v>
      </c>
      <c r="AZ75" s="24">
        <v>0.0</v>
      </c>
      <c r="BA75" s="24">
        <v>0.0</v>
      </c>
    </row>
    <row r="76" ht="45.0" customHeight="1">
      <c r="A76" s="19">
        <v>43953.55063541667</v>
      </c>
      <c r="B76" s="20" t="s">
        <v>416</v>
      </c>
      <c r="C76" s="21" t="s">
        <v>1186</v>
      </c>
      <c r="D76" s="22" t="s">
        <v>39</v>
      </c>
      <c r="E76" s="22" t="s">
        <v>37</v>
      </c>
      <c r="F76" s="22" t="s">
        <v>34</v>
      </c>
      <c r="G76" s="22" t="s">
        <v>34</v>
      </c>
      <c r="H76" s="23" t="s">
        <v>37</v>
      </c>
      <c r="I76" s="22" t="s">
        <v>155</v>
      </c>
      <c r="J76" s="22" t="s">
        <v>102</v>
      </c>
      <c r="K76" s="22" t="s">
        <v>34</v>
      </c>
      <c r="L76" s="22" t="s">
        <v>417</v>
      </c>
      <c r="M76" s="22" t="s">
        <v>418</v>
      </c>
      <c r="N76" s="22" t="s">
        <v>34</v>
      </c>
      <c r="O76" s="22"/>
      <c r="P76" s="22" t="s">
        <v>419</v>
      </c>
      <c r="Q76" s="22" t="s">
        <v>420</v>
      </c>
      <c r="R76" s="22" t="s">
        <v>34</v>
      </c>
      <c r="S76" s="22" t="s">
        <v>34</v>
      </c>
      <c r="T76" s="22" t="s">
        <v>421</v>
      </c>
      <c r="U76" s="22" t="s">
        <v>422</v>
      </c>
      <c r="V76" s="22">
        <v>2018.0</v>
      </c>
      <c r="W76" s="22" t="s">
        <v>190</v>
      </c>
      <c r="X76" s="22" t="s">
        <v>423</v>
      </c>
      <c r="Y76" s="22" t="s">
        <v>424</v>
      </c>
      <c r="Z76" s="22" t="s">
        <v>425</v>
      </c>
      <c r="AA76" s="22" t="s">
        <v>426</v>
      </c>
      <c r="AB76" s="22"/>
      <c r="AC76" s="22"/>
      <c r="AD76" s="22" t="s">
        <v>37</v>
      </c>
      <c r="AE76" s="22" t="s">
        <v>37</v>
      </c>
      <c r="AF76" s="24">
        <v>0.0</v>
      </c>
      <c r="AG76" s="24">
        <v>0.0</v>
      </c>
      <c r="AH76" s="24">
        <v>0.0</v>
      </c>
      <c r="AI76" s="24">
        <v>0.0</v>
      </c>
      <c r="AJ76" s="24">
        <v>0.0</v>
      </c>
      <c r="AK76" s="24">
        <v>0.0</v>
      </c>
      <c r="AL76" s="24">
        <v>0.0</v>
      </c>
      <c r="AM76" s="24">
        <v>0.0</v>
      </c>
      <c r="AN76" s="24">
        <v>0.0</v>
      </c>
      <c r="AO76" s="24">
        <v>0.0</v>
      </c>
      <c r="AP76" s="24" t="s">
        <v>423</v>
      </c>
      <c r="AQ76" s="24" t="s">
        <v>190</v>
      </c>
      <c r="AR76" s="24">
        <v>2018.0</v>
      </c>
      <c r="AS76" s="24" t="s">
        <v>424</v>
      </c>
      <c r="AT76" s="24" t="s">
        <v>425</v>
      </c>
      <c r="AU76" s="24">
        <v>0.0</v>
      </c>
      <c r="AV76" s="24">
        <v>0.0</v>
      </c>
      <c r="AW76" s="24">
        <v>0.0</v>
      </c>
      <c r="AX76" s="24">
        <v>0.0</v>
      </c>
      <c r="AY76" s="24">
        <v>0.0</v>
      </c>
      <c r="AZ76" s="24">
        <v>0.0</v>
      </c>
      <c r="BA76" s="24">
        <v>0.0</v>
      </c>
    </row>
    <row r="77" ht="45.0" customHeight="1">
      <c r="A77" s="19">
        <v>43953.731864120375</v>
      </c>
      <c r="B77" s="20" t="s">
        <v>463</v>
      </c>
      <c r="C77" s="21" t="s">
        <v>1187</v>
      </c>
      <c r="D77" s="22" t="s">
        <v>33</v>
      </c>
      <c r="E77" s="22" t="s">
        <v>37</v>
      </c>
      <c r="F77" s="22" t="s">
        <v>34</v>
      </c>
      <c r="G77" s="22" t="s">
        <v>34</v>
      </c>
      <c r="H77" s="23" t="s">
        <v>37</v>
      </c>
      <c r="I77" s="22" t="s">
        <v>40</v>
      </c>
      <c r="J77" s="22" t="s">
        <v>464</v>
      </c>
      <c r="K77" s="22" t="s">
        <v>34</v>
      </c>
      <c r="L77" s="22" t="s">
        <v>206</v>
      </c>
      <c r="M77" s="22" t="s">
        <v>43</v>
      </c>
      <c r="N77" s="22" t="s">
        <v>34</v>
      </c>
      <c r="O77" s="22"/>
      <c r="P77" s="22" t="s">
        <v>465</v>
      </c>
      <c r="Q77" s="22" t="s">
        <v>466</v>
      </c>
      <c r="R77" s="22" t="s">
        <v>34</v>
      </c>
      <c r="S77" s="22" t="s">
        <v>467</v>
      </c>
      <c r="T77" s="22"/>
      <c r="U77" s="22" t="s">
        <v>468</v>
      </c>
      <c r="V77" s="22">
        <v>2018.0</v>
      </c>
      <c r="W77" s="22" t="s">
        <v>190</v>
      </c>
      <c r="X77" s="22" t="s">
        <v>469</v>
      </c>
      <c r="Y77" s="22" t="s">
        <v>470</v>
      </c>
      <c r="Z77" s="22" t="s">
        <v>471</v>
      </c>
      <c r="AA77" s="22" t="s">
        <v>472</v>
      </c>
      <c r="AB77" s="22"/>
      <c r="AC77" s="22"/>
      <c r="AD77" s="22" t="s">
        <v>37</v>
      </c>
      <c r="AE77" s="22" t="s">
        <v>37</v>
      </c>
      <c r="AF77" s="24">
        <v>0.0</v>
      </c>
      <c r="AG77" s="24">
        <v>0.0</v>
      </c>
      <c r="AH77" s="24">
        <v>0.0</v>
      </c>
      <c r="AI77" s="24">
        <v>0.0</v>
      </c>
      <c r="AJ77" s="24">
        <v>0.0</v>
      </c>
      <c r="AK77" s="24">
        <v>0.0</v>
      </c>
      <c r="AL77" s="24">
        <v>0.0</v>
      </c>
      <c r="AM77" s="24">
        <v>0.0</v>
      </c>
      <c r="AN77" s="24">
        <v>0.0</v>
      </c>
      <c r="AO77" s="24">
        <v>0.0</v>
      </c>
      <c r="AP77" s="24" t="s">
        <v>469</v>
      </c>
      <c r="AQ77" s="24" t="s">
        <v>190</v>
      </c>
      <c r="AR77" s="24">
        <v>2018.0</v>
      </c>
      <c r="AS77" s="24" t="s">
        <v>470</v>
      </c>
      <c r="AT77" s="24" t="s">
        <v>471</v>
      </c>
      <c r="AU77" s="24">
        <v>0.0</v>
      </c>
      <c r="AV77" s="24">
        <v>0.0</v>
      </c>
      <c r="AW77" s="24">
        <v>0.0</v>
      </c>
      <c r="AX77" s="24">
        <v>0.0</v>
      </c>
      <c r="AY77" s="24">
        <v>0.0</v>
      </c>
      <c r="AZ77" s="24">
        <v>0.0</v>
      </c>
      <c r="BA77" s="24">
        <v>0.0</v>
      </c>
    </row>
    <row r="78" ht="45.0" customHeight="1">
      <c r="A78" s="19">
        <v>43954.69737695601</v>
      </c>
      <c r="B78" s="20" t="s">
        <v>502</v>
      </c>
      <c r="C78" s="21" t="s">
        <v>1188</v>
      </c>
      <c r="D78" s="22" t="s">
        <v>36</v>
      </c>
      <c r="E78" s="22" t="s">
        <v>37</v>
      </c>
      <c r="F78" s="22" t="s">
        <v>37</v>
      </c>
      <c r="G78" s="22" t="s">
        <v>37</v>
      </c>
      <c r="H78" s="23" t="s">
        <v>37</v>
      </c>
      <c r="I78" s="22" t="s">
        <v>40</v>
      </c>
      <c r="J78" s="22" t="s">
        <v>503</v>
      </c>
      <c r="K78" s="22" t="s">
        <v>37</v>
      </c>
      <c r="L78" s="22" t="s">
        <v>504</v>
      </c>
      <c r="M78" s="22" t="s">
        <v>505</v>
      </c>
      <c r="N78" s="22" t="s">
        <v>34</v>
      </c>
      <c r="O78" s="22"/>
      <c r="P78" s="22" t="s">
        <v>506</v>
      </c>
      <c r="Q78" s="22" t="s">
        <v>507</v>
      </c>
      <c r="R78" s="22" t="s">
        <v>34</v>
      </c>
      <c r="S78" s="22"/>
      <c r="T78" s="22"/>
      <c r="U78" s="22" t="s">
        <v>508</v>
      </c>
      <c r="V78" s="22">
        <v>2018.0</v>
      </c>
      <c r="W78" s="22" t="s">
        <v>190</v>
      </c>
      <c r="X78" s="22" t="s">
        <v>509</v>
      </c>
      <c r="Y78" s="22" t="s">
        <v>510</v>
      </c>
      <c r="Z78" s="22" t="s">
        <v>511</v>
      </c>
      <c r="AA78" s="22" t="s">
        <v>512</v>
      </c>
      <c r="AB78" s="22" t="s">
        <v>513</v>
      </c>
      <c r="AC78" s="22" t="s">
        <v>513</v>
      </c>
      <c r="AD78" s="22" t="s">
        <v>37</v>
      </c>
      <c r="AE78" s="22" t="s">
        <v>37</v>
      </c>
      <c r="AF78" s="24">
        <v>0.0</v>
      </c>
      <c r="AG78" s="24">
        <v>0.0</v>
      </c>
      <c r="AH78" s="24">
        <v>0.0</v>
      </c>
      <c r="AI78" s="24">
        <v>0.0</v>
      </c>
      <c r="AJ78" s="24">
        <v>0.0</v>
      </c>
      <c r="AK78" s="24">
        <v>0.0</v>
      </c>
      <c r="AL78" s="24">
        <v>0.0</v>
      </c>
      <c r="AM78" s="24">
        <v>0.0</v>
      </c>
      <c r="AN78" s="24">
        <v>0.0</v>
      </c>
      <c r="AO78" s="24">
        <v>0.0</v>
      </c>
      <c r="AP78" s="24" t="s">
        <v>509</v>
      </c>
      <c r="AQ78" s="24" t="s">
        <v>190</v>
      </c>
      <c r="AR78" s="24">
        <v>2018.0</v>
      </c>
      <c r="AS78" s="24" t="s">
        <v>510</v>
      </c>
      <c r="AT78" s="24" t="s">
        <v>511</v>
      </c>
      <c r="AU78" s="24">
        <v>0.0</v>
      </c>
      <c r="AV78" s="24">
        <v>0.0</v>
      </c>
      <c r="AW78" s="24">
        <v>0.0</v>
      </c>
      <c r="AX78" s="24">
        <v>0.0</v>
      </c>
      <c r="AY78" s="24">
        <v>0.0</v>
      </c>
      <c r="AZ78" s="24">
        <v>0.0</v>
      </c>
      <c r="BA78" s="24">
        <v>0.0</v>
      </c>
    </row>
    <row r="79" ht="45.0" customHeight="1">
      <c r="A79" s="19">
        <v>43954.72893827547</v>
      </c>
      <c r="B79" s="20" t="s">
        <v>516</v>
      </c>
      <c r="C79" s="21" t="s">
        <v>37</v>
      </c>
      <c r="D79" s="22" t="s">
        <v>39</v>
      </c>
      <c r="E79" s="22" t="s">
        <v>37</v>
      </c>
      <c r="F79" s="22" t="s">
        <v>37</v>
      </c>
      <c r="G79" s="22" t="s">
        <v>37</v>
      </c>
      <c r="H79" s="23" t="s">
        <v>37</v>
      </c>
      <c r="I79" s="22" t="s">
        <v>40</v>
      </c>
      <c r="J79" s="22" t="s">
        <v>41</v>
      </c>
      <c r="K79" s="22" t="s">
        <v>34</v>
      </c>
      <c r="L79" s="22" t="s">
        <v>42</v>
      </c>
      <c r="M79" s="22" t="s">
        <v>92</v>
      </c>
      <c r="N79" s="22" t="s">
        <v>34</v>
      </c>
      <c r="O79" s="22"/>
      <c r="P79" s="22" t="s">
        <v>517</v>
      </c>
      <c r="Q79" s="22" t="s">
        <v>518</v>
      </c>
      <c r="R79" s="22" t="s">
        <v>34</v>
      </c>
      <c r="S79" s="22" t="s">
        <v>519</v>
      </c>
      <c r="T79" s="22" t="s">
        <v>520</v>
      </c>
      <c r="U79" s="22" t="s">
        <v>521</v>
      </c>
      <c r="V79" s="22">
        <v>2016.0</v>
      </c>
      <c r="W79" s="22" t="s">
        <v>190</v>
      </c>
      <c r="X79" s="22" t="s">
        <v>522</v>
      </c>
      <c r="Y79" s="22" t="s">
        <v>523</v>
      </c>
      <c r="Z79" s="22" t="s">
        <v>414</v>
      </c>
      <c r="AA79" s="22" t="s">
        <v>524</v>
      </c>
      <c r="AB79" s="22" t="s">
        <v>525</v>
      </c>
      <c r="AC79" s="22" t="s">
        <v>526</v>
      </c>
      <c r="AD79" s="22" t="s">
        <v>37</v>
      </c>
      <c r="AE79" s="22" t="s">
        <v>37</v>
      </c>
      <c r="AF79" s="24">
        <v>0.0</v>
      </c>
      <c r="AG79" s="24">
        <v>0.0</v>
      </c>
      <c r="AH79" s="24">
        <v>0.0</v>
      </c>
      <c r="AI79" s="24">
        <v>0.0</v>
      </c>
      <c r="AJ79" s="24">
        <v>0.0</v>
      </c>
      <c r="AK79" s="24">
        <v>0.0</v>
      </c>
      <c r="AL79" s="24">
        <v>0.0</v>
      </c>
      <c r="AM79" s="24">
        <v>0.0</v>
      </c>
      <c r="AN79" s="24">
        <v>0.0</v>
      </c>
      <c r="AO79" s="24">
        <v>0.0</v>
      </c>
      <c r="AP79" s="24" t="s">
        <v>522</v>
      </c>
      <c r="AQ79" s="24" t="s">
        <v>190</v>
      </c>
      <c r="AR79" s="24">
        <v>2016.0</v>
      </c>
      <c r="AS79" s="24" t="s">
        <v>523</v>
      </c>
      <c r="AT79" s="24" t="s">
        <v>414</v>
      </c>
      <c r="AU79" s="24">
        <v>0.0</v>
      </c>
      <c r="AV79" s="24">
        <v>0.0</v>
      </c>
      <c r="AW79" s="24">
        <v>0.0</v>
      </c>
      <c r="AX79" s="24">
        <v>0.0</v>
      </c>
      <c r="AY79" s="24">
        <v>0.0</v>
      </c>
      <c r="AZ79" s="24">
        <v>0.0</v>
      </c>
      <c r="BA79" s="24">
        <v>0.0</v>
      </c>
    </row>
    <row r="80" ht="45.0" customHeight="1">
      <c r="A80" s="19">
        <v>43966.695660196754</v>
      </c>
      <c r="B80" s="20" t="s">
        <v>913</v>
      </c>
      <c r="C80" s="21" t="s">
        <v>1189</v>
      </c>
      <c r="D80" s="22" t="s">
        <v>36</v>
      </c>
      <c r="E80" s="22" t="s">
        <v>37</v>
      </c>
      <c r="F80" s="22" t="s">
        <v>34</v>
      </c>
      <c r="G80" s="22" t="s">
        <v>34</v>
      </c>
      <c r="H80" s="23" t="s">
        <v>37</v>
      </c>
      <c r="I80" s="22" t="s">
        <v>36</v>
      </c>
      <c r="J80" s="22" t="s">
        <v>41</v>
      </c>
      <c r="K80" s="22" t="s">
        <v>34</v>
      </c>
      <c r="L80" s="22" t="s">
        <v>138</v>
      </c>
      <c r="M80" s="22" t="s">
        <v>914</v>
      </c>
      <c r="N80" s="22" t="s">
        <v>34</v>
      </c>
      <c r="O80" s="22"/>
      <c r="P80" s="22" t="s">
        <v>915</v>
      </c>
      <c r="Q80" s="22" t="s">
        <v>916</v>
      </c>
      <c r="R80" s="22"/>
      <c r="S80" s="22"/>
      <c r="T80" s="22"/>
      <c r="U80" s="22" t="s">
        <v>917</v>
      </c>
      <c r="V80" s="22">
        <v>2018.0</v>
      </c>
      <c r="W80" s="22" t="s">
        <v>322</v>
      </c>
      <c r="X80" s="22" t="s">
        <v>918</v>
      </c>
      <c r="Y80" s="22" t="s">
        <v>919</v>
      </c>
      <c r="Z80" s="22" t="s">
        <v>920</v>
      </c>
      <c r="AA80" s="22" t="s">
        <v>921</v>
      </c>
      <c r="AB80" s="22"/>
      <c r="AC80" s="22"/>
      <c r="AD80" s="22" t="s">
        <v>37</v>
      </c>
      <c r="AE80" s="22" t="s">
        <v>37</v>
      </c>
      <c r="AF80" s="24">
        <v>0.0</v>
      </c>
      <c r="AG80" s="24">
        <v>0.0</v>
      </c>
      <c r="AH80" s="24">
        <v>0.0</v>
      </c>
      <c r="AI80" s="24">
        <v>0.0</v>
      </c>
      <c r="AJ80" s="24">
        <v>0.0</v>
      </c>
      <c r="AK80" s="24">
        <v>0.0</v>
      </c>
      <c r="AL80" s="24">
        <v>0.0</v>
      </c>
      <c r="AM80" s="24">
        <v>0.0</v>
      </c>
      <c r="AN80" s="24">
        <v>0.0</v>
      </c>
      <c r="AO80" s="24">
        <v>0.0</v>
      </c>
      <c r="AP80" s="24" t="s">
        <v>918</v>
      </c>
      <c r="AQ80" s="24" t="s">
        <v>1126</v>
      </c>
      <c r="AR80" s="24">
        <v>2018.0</v>
      </c>
      <c r="AS80" s="24" t="s">
        <v>919</v>
      </c>
      <c r="AT80" s="24" t="s">
        <v>920</v>
      </c>
      <c r="AU80" s="24">
        <v>0.0</v>
      </c>
      <c r="AV80" s="24">
        <v>0.0</v>
      </c>
      <c r="AW80" s="24">
        <v>0.0</v>
      </c>
      <c r="AX80" s="24">
        <v>0.0</v>
      </c>
      <c r="AY80" s="24">
        <v>0.0</v>
      </c>
      <c r="AZ80" s="24">
        <v>0.0</v>
      </c>
      <c r="BA80" s="24">
        <v>0.0</v>
      </c>
    </row>
    <row r="81">
      <c r="A81" s="29">
        <v>43968.709687939816</v>
      </c>
      <c r="B81" s="20" t="s">
        <v>959</v>
      </c>
      <c r="C81" s="21" t="s">
        <v>34</v>
      </c>
      <c r="D81" s="24" t="s">
        <v>36</v>
      </c>
      <c r="E81" s="24" t="s">
        <v>37</v>
      </c>
      <c r="F81" s="24" t="s">
        <v>34</v>
      </c>
      <c r="G81" s="24" t="s">
        <v>34</v>
      </c>
      <c r="H81" s="23" t="s">
        <v>37</v>
      </c>
      <c r="I81" s="22" t="s">
        <v>40</v>
      </c>
      <c r="J81" s="22" t="s">
        <v>41</v>
      </c>
      <c r="K81" s="24" t="s">
        <v>34</v>
      </c>
      <c r="L81" s="22" t="s">
        <v>206</v>
      </c>
      <c r="M81" s="22" t="s">
        <v>477</v>
      </c>
      <c r="N81" s="22" t="s">
        <v>34</v>
      </c>
      <c r="O81" s="22"/>
      <c r="P81" s="22" t="s">
        <v>960</v>
      </c>
      <c r="Q81" s="22" t="s">
        <v>961</v>
      </c>
      <c r="R81" s="22"/>
      <c r="S81" s="22" t="s">
        <v>962</v>
      </c>
      <c r="T81" s="22"/>
      <c r="U81" s="22" t="s">
        <v>963</v>
      </c>
      <c r="V81" s="22">
        <v>2017.0</v>
      </c>
      <c r="W81" s="22" t="s">
        <v>322</v>
      </c>
      <c r="X81" s="22" t="s">
        <v>964</v>
      </c>
      <c r="Y81" s="22" t="s">
        <v>965</v>
      </c>
      <c r="Z81" s="22" t="s">
        <v>966</v>
      </c>
      <c r="AA81" s="22" t="s">
        <v>967</v>
      </c>
      <c r="AB81" s="22"/>
      <c r="AC81" s="22"/>
      <c r="AD81" s="24" t="s">
        <v>37</v>
      </c>
      <c r="AE81" s="24" t="s">
        <v>37</v>
      </c>
      <c r="AF81" s="24">
        <v>0.0</v>
      </c>
      <c r="AG81" s="24">
        <v>0.0</v>
      </c>
      <c r="AH81" s="24">
        <v>0.0</v>
      </c>
      <c r="AI81" s="24">
        <v>0.0</v>
      </c>
      <c r="AJ81" s="24">
        <v>0.0</v>
      </c>
      <c r="AK81" s="24">
        <v>0.0</v>
      </c>
      <c r="AL81" s="24">
        <v>0.0</v>
      </c>
      <c r="AM81" s="24">
        <v>0.0</v>
      </c>
      <c r="AN81" s="24">
        <v>0.0</v>
      </c>
      <c r="AO81" s="24">
        <v>0.0</v>
      </c>
      <c r="AP81" s="24" t="s">
        <v>964</v>
      </c>
      <c r="AQ81" s="24" t="s">
        <v>1126</v>
      </c>
      <c r="AR81" s="24">
        <v>2017.0</v>
      </c>
      <c r="AS81" s="24" t="s">
        <v>965</v>
      </c>
      <c r="AT81" s="24" t="s">
        <v>966</v>
      </c>
      <c r="AU81" s="24">
        <v>0.0</v>
      </c>
      <c r="AV81" s="24">
        <v>0.0</v>
      </c>
      <c r="AW81" s="24">
        <v>0.0</v>
      </c>
      <c r="AX81" s="24">
        <v>0.0</v>
      </c>
      <c r="AY81" s="24">
        <v>0.0</v>
      </c>
      <c r="AZ81" s="24">
        <v>0.0</v>
      </c>
      <c r="BA81" s="24">
        <v>0.0</v>
      </c>
    </row>
    <row r="82">
      <c r="A82" s="24"/>
      <c r="B82" s="30" t="s">
        <v>971</v>
      </c>
      <c r="C82" s="31" t="s">
        <v>34</v>
      </c>
      <c r="D82" s="24"/>
      <c r="E82" s="32" t="s">
        <v>37</v>
      </c>
      <c r="F82" s="33" t="s">
        <v>34</v>
      </c>
      <c r="G82" s="33" t="s">
        <v>34</v>
      </c>
      <c r="H82" s="34" t="s">
        <v>37</v>
      </c>
      <c r="I82" s="35" t="s">
        <v>40</v>
      </c>
      <c r="J82" s="35" t="s">
        <v>41</v>
      </c>
      <c r="K82" s="35" t="s">
        <v>34</v>
      </c>
      <c r="L82" s="35" t="s">
        <v>42</v>
      </c>
      <c r="M82" s="35" t="s">
        <v>36</v>
      </c>
      <c r="N82" s="35" t="s">
        <v>37</v>
      </c>
      <c r="O82" s="36">
        <v>64.0</v>
      </c>
      <c r="P82" s="35" t="s">
        <v>973</v>
      </c>
      <c r="Q82" s="37" t="s">
        <v>974</v>
      </c>
      <c r="R82" s="35"/>
      <c r="S82" s="35"/>
      <c r="T82" s="36">
        <v>2020.0</v>
      </c>
      <c r="U82" s="35" t="s">
        <v>49</v>
      </c>
      <c r="V82" s="37" t="s">
        <v>975</v>
      </c>
      <c r="W82" s="35"/>
      <c r="X82" s="35"/>
      <c r="Y82" s="37" t="s">
        <v>976</v>
      </c>
      <c r="Z82" s="35"/>
      <c r="AA82" s="35"/>
      <c r="AB82" s="35" t="s">
        <v>37</v>
      </c>
      <c r="AC82" s="35" t="s">
        <v>37</v>
      </c>
      <c r="AD82" s="24"/>
      <c r="AE82" s="24"/>
      <c r="AF82" s="24"/>
      <c r="AG82" s="24"/>
      <c r="AH82" s="24"/>
      <c r="AI82" s="24"/>
      <c r="AJ82" s="24"/>
      <c r="AK82" s="24"/>
      <c r="AL82" s="38"/>
      <c r="AM82" s="38"/>
      <c r="AN82" s="38"/>
      <c r="AO82" s="38"/>
      <c r="AP82" s="38"/>
      <c r="AQ82" s="26"/>
      <c r="AR82" s="26"/>
      <c r="AS82" s="26"/>
      <c r="AT82" s="26"/>
      <c r="AU82" s="26"/>
      <c r="AV82" s="26"/>
      <c r="AW82" s="26"/>
      <c r="AX82" s="26"/>
      <c r="AY82" s="26"/>
      <c r="AZ82" s="26"/>
      <c r="BA82" s="26"/>
    </row>
    <row r="83">
      <c r="A83" s="24"/>
      <c r="B83" s="30" t="s">
        <v>978</v>
      </c>
      <c r="C83" s="31" t="s">
        <v>37</v>
      </c>
      <c r="D83" s="24"/>
      <c r="E83" s="32" t="s">
        <v>37</v>
      </c>
      <c r="F83" s="33" t="s">
        <v>34</v>
      </c>
      <c r="G83" s="33" t="s">
        <v>34</v>
      </c>
      <c r="H83" s="34" t="s">
        <v>37</v>
      </c>
      <c r="I83" s="35" t="s">
        <v>40</v>
      </c>
      <c r="J83" s="35" t="s">
        <v>41</v>
      </c>
      <c r="K83" s="35" t="s">
        <v>34</v>
      </c>
      <c r="L83" s="35" t="s">
        <v>849</v>
      </c>
      <c r="M83" s="35" t="s">
        <v>979</v>
      </c>
      <c r="N83" s="35" t="s">
        <v>34</v>
      </c>
      <c r="O83" s="35"/>
      <c r="P83" s="35"/>
      <c r="Q83" s="37" t="s">
        <v>982</v>
      </c>
      <c r="R83" s="35"/>
      <c r="S83" s="35"/>
      <c r="T83" s="36">
        <v>2020.0</v>
      </c>
      <c r="U83" s="35" t="s">
        <v>49</v>
      </c>
      <c r="V83" s="37" t="s">
        <v>983</v>
      </c>
      <c r="W83" s="35"/>
      <c r="X83" s="35"/>
      <c r="Y83" s="37" t="s">
        <v>984</v>
      </c>
      <c r="Z83" s="35"/>
      <c r="AA83" s="35"/>
      <c r="AB83" s="35" t="s">
        <v>37</v>
      </c>
      <c r="AC83" s="35" t="s">
        <v>37</v>
      </c>
      <c r="AD83" s="24"/>
      <c r="AE83" s="24"/>
      <c r="AF83" s="24"/>
      <c r="AG83" s="24"/>
      <c r="AH83" s="24"/>
      <c r="AI83" s="24"/>
      <c r="AJ83" s="24"/>
      <c r="AK83" s="24"/>
      <c r="AL83" s="38"/>
      <c r="AM83" s="38"/>
      <c r="AN83" s="38"/>
      <c r="AO83" s="38"/>
      <c r="AP83" s="38"/>
      <c r="AQ83" s="26"/>
      <c r="AR83" s="26"/>
      <c r="AS83" s="26"/>
      <c r="AT83" s="26"/>
      <c r="AU83" s="26"/>
      <c r="AV83" s="26"/>
      <c r="AW83" s="26"/>
      <c r="AX83" s="26"/>
      <c r="AY83" s="26"/>
      <c r="AZ83" s="26"/>
      <c r="BA83" s="26"/>
    </row>
    <row r="84">
      <c r="A84" s="24"/>
      <c r="B84" s="30" t="s">
        <v>986</v>
      </c>
      <c r="C84" s="31" t="s">
        <v>34</v>
      </c>
      <c r="D84" s="24"/>
      <c r="E84" s="32" t="s">
        <v>37</v>
      </c>
      <c r="F84" s="33" t="s">
        <v>34</v>
      </c>
      <c r="G84" s="33" t="s">
        <v>34</v>
      </c>
      <c r="H84" s="34" t="s">
        <v>37</v>
      </c>
      <c r="I84" s="35" t="s">
        <v>40</v>
      </c>
      <c r="J84" s="35" t="s">
        <v>41</v>
      </c>
      <c r="K84" s="35" t="s">
        <v>34</v>
      </c>
      <c r="L84" s="35" t="s">
        <v>56</v>
      </c>
      <c r="M84" s="35" t="s">
        <v>92</v>
      </c>
      <c r="N84" s="35" t="s">
        <v>37</v>
      </c>
      <c r="O84" s="36">
        <v>179.0</v>
      </c>
      <c r="P84" s="35" t="s">
        <v>989</v>
      </c>
      <c r="Q84" s="35"/>
      <c r="R84" s="35"/>
      <c r="S84" s="35"/>
      <c r="T84" s="36">
        <v>2020.0</v>
      </c>
      <c r="U84" s="35" t="s">
        <v>49</v>
      </c>
      <c r="V84" s="37" t="s">
        <v>990</v>
      </c>
      <c r="W84" s="35"/>
      <c r="X84" s="35"/>
      <c r="Y84" s="35" t="s">
        <v>610</v>
      </c>
      <c r="Z84" s="35"/>
      <c r="AA84" s="35"/>
      <c r="AB84" s="35" t="s">
        <v>37</v>
      </c>
      <c r="AC84" s="35" t="s">
        <v>37</v>
      </c>
      <c r="AD84" s="24"/>
      <c r="AE84" s="24"/>
      <c r="AF84" s="24"/>
      <c r="AG84" s="24"/>
      <c r="AH84" s="24"/>
      <c r="AI84" s="24"/>
      <c r="AJ84" s="24"/>
      <c r="AK84" s="24"/>
      <c r="AL84" s="38"/>
      <c r="AM84" s="38"/>
      <c r="AN84" s="38"/>
      <c r="AO84" s="38"/>
      <c r="AP84" s="38"/>
      <c r="AQ84" s="26"/>
      <c r="AR84" s="26"/>
      <c r="AS84" s="26"/>
      <c r="AT84" s="26"/>
      <c r="AU84" s="26"/>
      <c r="AV84" s="26"/>
      <c r="AW84" s="26"/>
      <c r="AX84" s="26"/>
      <c r="AY84" s="26"/>
      <c r="AZ84" s="26"/>
      <c r="BA84" s="26"/>
    </row>
    <row r="85">
      <c r="A85" s="24"/>
      <c r="B85" s="30" t="s">
        <v>995</v>
      </c>
      <c r="C85" s="31" t="s">
        <v>37</v>
      </c>
      <c r="D85" s="24"/>
      <c r="E85" s="32" t="s">
        <v>37</v>
      </c>
      <c r="F85" s="33" t="s">
        <v>34</v>
      </c>
      <c r="G85" s="33" t="s">
        <v>34</v>
      </c>
      <c r="H85" s="34" t="s">
        <v>37</v>
      </c>
      <c r="I85" s="35" t="s">
        <v>40</v>
      </c>
      <c r="J85" s="35" t="s">
        <v>41</v>
      </c>
      <c r="K85" s="35" t="s">
        <v>34</v>
      </c>
      <c r="L85" s="35" t="s">
        <v>56</v>
      </c>
      <c r="M85" s="35" t="s">
        <v>36</v>
      </c>
      <c r="N85" s="35" t="s">
        <v>37</v>
      </c>
      <c r="O85" s="36">
        <v>30.0</v>
      </c>
      <c r="P85" s="35"/>
      <c r="Q85" s="37" t="s">
        <v>998</v>
      </c>
      <c r="R85" s="35"/>
      <c r="S85" s="35"/>
      <c r="T85" s="36">
        <v>2020.0</v>
      </c>
      <c r="U85" s="35" t="s">
        <v>190</v>
      </c>
      <c r="V85" s="37" t="s">
        <v>999</v>
      </c>
      <c r="W85" s="35"/>
      <c r="X85" s="35"/>
      <c r="Y85" s="37" t="s">
        <v>1000</v>
      </c>
      <c r="Z85" s="35"/>
      <c r="AA85" s="35"/>
      <c r="AB85" s="35" t="s">
        <v>37</v>
      </c>
      <c r="AC85" s="35" t="s">
        <v>37</v>
      </c>
      <c r="AD85" s="24"/>
      <c r="AE85" s="24"/>
      <c r="AF85" s="24"/>
      <c r="AG85" s="24"/>
      <c r="AH85" s="24"/>
      <c r="AI85" s="24"/>
      <c r="AJ85" s="24"/>
      <c r="AK85" s="24"/>
      <c r="AL85" s="38"/>
      <c r="AM85" s="38"/>
      <c r="AN85" s="38"/>
      <c r="AO85" s="38"/>
      <c r="AP85" s="38"/>
      <c r="AQ85" s="26"/>
      <c r="AR85" s="26"/>
      <c r="AS85" s="26"/>
      <c r="AT85" s="26"/>
      <c r="AU85" s="26"/>
      <c r="AV85" s="26"/>
      <c r="AW85" s="26"/>
      <c r="AX85" s="26"/>
      <c r="AY85" s="26"/>
      <c r="AZ85" s="26"/>
      <c r="BA85" s="26"/>
    </row>
    <row r="86">
      <c r="A86" s="24"/>
      <c r="B86" s="30" t="s">
        <v>1008</v>
      </c>
      <c r="C86" s="31" t="s">
        <v>37</v>
      </c>
      <c r="D86" s="24"/>
      <c r="E86" s="32" t="s">
        <v>37</v>
      </c>
      <c r="F86" s="33" t="s">
        <v>34</v>
      </c>
      <c r="G86" s="33" t="s">
        <v>34</v>
      </c>
      <c r="H86" s="34" t="s">
        <v>37</v>
      </c>
      <c r="I86" s="35" t="s">
        <v>40</v>
      </c>
      <c r="J86" s="35" t="s">
        <v>41</v>
      </c>
      <c r="K86" s="35" t="s">
        <v>37</v>
      </c>
      <c r="L86" s="35" t="s">
        <v>849</v>
      </c>
      <c r="M86" s="35" t="s">
        <v>1009</v>
      </c>
      <c r="N86" s="35" t="s">
        <v>34</v>
      </c>
      <c r="O86" s="35"/>
      <c r="P86" s="35" t="s">
        <v>34</v>
      </c>
      <c r="Q86" s="35" t="s">
        <v>1011</v>
      </c>
      <c r="R86" s="35" t="s">
        <v>1012</v>
      </c>
      <c r="S86" s="35" t="s">
        <v>1013</v>
      </c>
      <c r="T86" s="36">
        <v>2020.0</v>
      </c>
      <c r="U86" s="35" t="s">
        <v>190</v>
      </c>
      <c r="V86" s="35" t="s">
        <v>1014</v>
      </c>
      <c r="W86" s="35"/>
      <c r="X86" s="35"/>
      <c r="Y86" s="37" t="s">
        <v>1015</v>
      </c>
      <c r="Z86" s="35"/>
      <c r="AA86" s="35"/>
      <c r="AB86" s="35" t="s">
        <v>37</v>
      </c>
      <c r="AC86" s="35" t="s">
        <v>37</v>
      </c>
      <c r="AD86" s="24"/>
      <c r="AE86" s="24"/>
      <c r="AF86" s="24"/>
      <c r="AG86" s="24"/>
      <c r="AH86" s="24"/>
      <c r="AI86" s="24"/>
      <c r="AJ86" s="24"/>
      <c r="AK86" s="24"/>
      <c r="AL86" s="38"/>
      <c r="AM86" s="38"/>
      <c r="AN86" s="38"/>
      <c r="AO86" s="38"/>
      <c r="AP86" s="38"/>
      <c r="AQ86" s="26"/>
      <c r="AR86" s="26"/>
      <c r="AS86" s="26"/>
      <c r="AT86" s="26"/>
      <c r="AU86" s="26"/>
      <c r="AV86" s="26"/>
      <c r="AW86" s="26"/>
      <c r="AX86" s="26"/>
      <c r="AY86" s="26"/>
      <c r="AZ86" s="26"/>
      <c r="BA86" s="26"/>
    </row>
    <row r="87">
      <c r="A87" s="24"/>
      <c r="B87" s="30" t="s">
        <v>1018</v>
      </c>
      <c r="C87" s="31" t="s">
        <v>34</v>
      </c>
      <c r="D87" s="24"/>
      <c r="E87" s="32" t="s">
        <v>37</v>
      </c>
      <c r="F87" s="32" t="s">
        <v>37</v>
      </c>
      <c r="G87" s="33" t="s">
        <v>34</v>
      </c>
      <c r="H87" s="34" t="s">
        <v>37</v>
      </c>
      <c r="I87" s="35" t="s">
        <v>40</v>
      </c>
      <c r="J87" s="35" t="s">
        <v>41</v>
      </c>
      <c r="K87" s="35" t="s">
        <v>34</v>
      </c>
      <c r="L87" s="35" t="s">
        <v>1019</v>
      </c>
      <c r="M87" s="35" t="s">
        <v>1020</v>
      </c>
      <c r="N87" s="35" t="s">
        <v>34</v>
      </c>
      <c r="O87" s="35"/>
      <c r="P87" s="35"/>
      <c r="Q87" s="35"/>
      <c r="R87" s="35" t="s">
        <v>1023</v>
      </c>
      <c r="S87" s="35" t="s">
        <v>1024</v>
      </c>
      <c r="T87" s="36">
        <v>2020.0</v>
      </c>
      <c r="U87" s="35" t="s">
        <v>190</v>
      </c>
      <c r="V87" s="37" t="s">
        <v>1025</v>
      </c>
      <c r="W87" s="35"/>
      <c r="X87" s="35"/>
      <c r="Y87" s="35" t="s">
        <v>1026</v>
      </c>
      <c r="Z87" s="37" t="s">
        <v>1027</v>
      </c>
      <c r="AA87" s="35"/>
      <c r="AB87" s="35" t="s">
        <v>37</v>
      </c>
      <c r="AC87" s="35" t="s">
        <v>37</v>
      </c>
      <c r="AD87" s="24"/>
      <c r="AE87" s="24"/>
      <c r="AF87" s="24"/>
      <c r="AG87" s="24"/>
      <c r="AH87" s="24"/>
      <c r="AI87" s="24"/>
      <c r="AJ87" s="24"/>
      <c r="AK87" s="24"/>
      <c r="AL87" s="38"/>
      <c r="AM87" s="38"/>
      <c r="AN87" s="38"/>
      <c r="AO87" s="38"/>
      <c r="AP87" s="38"/>
      <c r="AQ87" s="26"/>
      <c r="AR87" s="26"/>
      <c r="AS87" s="26"/>
      <c r="AT87" s="26"/>
      <c r="AU87" s="26"/>
      <c r="AV87" s="26"/>
      <c r="AW87" s="26"/>
      <c r="AX87" s="26"/>
      <c r="AY87" s="26"/>
      <c r="AZ87" s="26"/>
      <c r="BA87" s="26"/>
    </row>
    <row r="88">
      <c r="A88" s="24"/>
      <c r="B88" s="30" t="s">
        <v>1031</v>
      </c>
      <c r="C88" s="31" t="s">
        <v>34</v>
      </c>
      <c r="D88" s="24"/>
      <c r="E88" s="32" t="s">
        <v>37</v>
      </c>
      <c r="F88" s="33" t="s">
        <v>34</v>
      </c>
      <c r="G88" s="33" t="s">
        <v>34</v>
      </c>
      <c r="H88" s="34" t="s">
        <v>37</v>
      </c>
      <c r="I88" s="35" t="s">
        <v>1032</v>
      </c>
      <c r="J88" s="35" t="s">
        <v>102</v>
      </c>
      <c r="K88" s="35" t="s">
        <v>34</v>
      </c>
      <c r="L88" s="35" t="s">
        <v>56</v>
      </c>
      <c r="M88" s="35" t="s">
        <v>36</v>
      </c>
      <c r="N88" s="35" t="s">
        <v>34</v>
      </c>
      <c r="O88" s="35"/>
      <c r="P88" s="35"/>
      <c r="Q88" s="35"/>
      <c r="R88" s="35"/>
      <c r="S88" s="35"/>
      <c r="T88" s="36">
        <v>2020.0</v>
      </c>
      <c r="U88" s="35" t="s">
        <v>190</v>
      </c>
      <c r="V88" s="37" t="s">
        <v>1035</v>
      </c>
      <c r="W88" s="35"/>
      <c r="X88" s="35"/>
      <c r="Y88" s="37" t="s">
        <v>1036</v>
      </c>
      <c r="Z88" s="35"/>
      <c r="AA88" s="35"/>
      <c r="AB88" s="35" t="s">
        <v>37</v>
      </c>
      <c r="AC88" s="35" t="s">
        <v>37</v>
      </c>
      <c r="AD88" s="24"/>
      <c r="AE88" s="24"/>
      <c r="AF88" s="24"/>
      <c r="AG88" s="24"/>
      <c r="AH88" s="24"/>
      <c r="AI88" s="24"/>
      <c r="AJ88" s="24"/>
      <c r="AK88" s="24"/>
      <c r="AL88" s="38"/>
      <c r="AM88" s="38"/>
      <c r="AN88" s="38"/>
      <c r="AO88" s="38"/>
      <c r="AP88" s="38"/>
      <c r="AQ88" s="26"/>
      <c r="AR88" s="26"/>
      <c r="AS88" s="26"/>
      <c r="AT88" s="26"/>
      <c r="AU88" s="26"/>
      <c r="AV88" s="26"/>
      <c r="AW88" s="26"/>
      <c r="AX88" s="26"/>
      <c r="AY88" s="26"/>
      <c r="AZ88" s="26"/>
      <c r="BA88" s="26"/>
    </row>
    <row r="89">
      <c r="A89" s="24"/>
      <c r="B89" s="30" t="s">
        <v>1039</v>
      </c>
      <c r="C89" s="31" t="s">
        <v>37</v>
      </c>
      <c r="D89" s="24"/>
      <c r="E89" s="32" t="s">
        <v>37</v>
      </c>
      <c r="F89" s="32" t="s">
        <v>37</v>
      </c>
      <c r="G89" s="32" t="s">
        <v>37</v>
      </c>
      <c r="H89" s="34" t="s">
        <v>37</v>
      </c>
      <c r="I89" s="35" t="s">
        <v>1040</v>
      </c>
      <c r="J89" s="35" t="s">
        <v>102</v>
      </c>
      <c r="K89" s="35" t="s">
        <v>34</v>
      </c>
      <c r="L89" s="35" t="s">
        <v>56</v>
      </c>
      <c r="M89" s="35" t="s">
        <v>1041</v>
      </c>
      <c r="N89" s="35" t="s">
        <v>37</v>
      </c>
      <c r="O89" s="36">
        <v>38.0</v>
      </c>
      <c r="P89" s="37" t="s">
        <v>1044</v>
      </c>
      <c r="Q89" s="35"/>
      <c r="R89" s="35" t="s">
        <v>1045</v>
      </c>
      <c r="S89" s="35" t="s">
        <v>1046</v>
      </c>
      <c r="T89" s="36">
        <v>2020.0</v>
      </c>
      <c r="U89" s="35" t="s">
        <v>190</v>
      </c>
      <c r="V89" s="37" t="s">
        <v>1047</v>
      </c>
      <c r="W89" s="35"/>
      <c r="X89" s="35"/>
      <c r="Y89" s="35" t="s">
        <v>1048</v>
      </c>
      <c r="Z89" s="35" t="s">
        <v>1049</v>
      </c>
      <c r="AA89" s="35" t="s">
        <v>1049</v>
      </c>
      <c r="AB89" s="35" t="s">
        <v>37</v>
      </c>
      <c r="AC89" s="35" t="s">
        <v>37</v>
      </c>
      <c r="AD89" s="24"/>
      <c r="AE89" s="24"/>
      <c r="AF89" s="24"/>
      <c r="AG89" s="24"/>
      <c r="AH89" s="24"/>
      <c r="AI89" s="24"/>
      <c r="AJ89" s="24"/>
      <c r="AK89" s="24"/>
      <c r="AL89" s="38"/>
      <c r="AM89" s="38"/>
      <c r="AN89" s="38"/>
      <c r="AO89" s="38"/>
      <c r="AP89" s="38"/>
      <c r="AQ89" s="26"/>
      <c r="AR89" s="26"/>
      <c r="AS89" s="26"/>
      <c r="AT89" s="26"/>
      <c r="AU89" s="26"/>
      <c r="AV89" s="26"/>
      <c r="AW89" s="26"/>
      <c r="AX89" s="26"/>
      <c r="AY89" s="26"/>
      <c r="AZ89" s="26"/>
      <c r="BA89" s="26"/>
    </row>
    <row r="90">
      <c r="A90" s="24"/>
      <c r="B90" s="30" t="s">
        <v>1056</v>
      </c>
      <c r="C90" s="31" t="s">
        <v>37</v>
      </c>
      <c r="D90" s="24"/>
      <c r="E90" s="32" t="s">
        <v>37</v>
      </c>
      <c r="F90" s="33" t="s">
        <v>34</v>
      </c>
      <c r="G90" s="33" t="s">
        <v>34</v>
      </c>
      <c r="H90" s="34" t="s">
        <v>37</v>
      </c>
      <c r="I90" s="35" t="s">
        <v>40</v>
      </c>
      <c r="J90" s="35" t="s">
        <v>36</v>
      </c>
      <c r="K90" s="35" t="s">
        <v>34</v>
      </c>
      <c r="L90" s="35" t="s">
        <v>1057</v>
      </c>
      <c r="M90" s="35" t="s">
        <v>36</v>
      </c>
      <c r="N90" s="35" t="s">
        <v>37</v>
      </c>
      <c r="O90" s="36">
        <v>13.0</v>
      </c>
      <c r="P90" s="37" t="s">
        <v>1060</v>
      </c>
      <c r="Q90" s="35"/>
      <c r="R90" s="35"/>
      <c r="S90" s="35" t="s">
        <v>1061</v>
      </c>
      <c r="T90" s="36">
        <v>2020.0</v>
      </c>
      <c r="U90" s="35" t="s">
        <v>616</v>
      </c>
      <c r="V90" s="37" t="s">
        <v>1062</v>
      </c>
      <c r="W90" s="35"/>
      <c r="X90" s="35"/>
      <c r="Y90" s="37" t="s">
        <v>1063</v>
      </c>
      <c r="Z90" s="35"/>
      <c r="AA90" s="35"/>
      <c r="AB90" s="35" t="s">
        <v>37</v>
      </c>
      <c r="AC90" s="35" t="s">
        <v>37</v>
      </c>
      <c r="AD90" s="24"/>
      <c r="AE90" s="24"/>
      <c r="AF90" s="24"/>
      <c r="AG90" s="24"/>
      <c r="AH90" s="24"/>
      <c r="AI90" s="24"/>
      <c r="AJ90" s="24"/>
      <c r="AK90" s="24"/>
      <c r="AL90" s="38"/>
      <c r="AM90" s="38"/>
      <c r="AN90" s="38"/>
      <c r="AO90" s="38"/>
      <c r="AP90" s="38"/>
      <c r="AQ90" s="26"/>
      <c r="AR90" s="26"/>
      <c r="AS90" s="26"/>
      <c r="AT90" s="26"/>
      <c r="AU90" s="26"/>
      <c r="AV90" s="26"/>
      <c r="AW90" s="26"/>
      <c r="AX90" s="26"/>
      <c r="AY90" s="26"/>
      <c r="AZ90" s="26"/>
      <c r="BA90" s="26"/>
    </row>
    <row r="91">
      <c r="A91" s="24"/>
      <c r="B91" s="30" t="s">
        <v>1066</v>
      </c>
      <c r="C91" s="31" t="s">
        <v>37</v>
      </c>
      <c r="D91" s="24"/>
      <c r="E91" s="32" t="s">
        <v>37</v>
      </c>
      <c r="F91" s="33" t="s">
        <v>34</v>
      </c>
      <c r="G91" s="33" t="s">
        <v>34</v>
      </c>
      <c r="H91" s="34" t="s">
        <v>37</v>
      </c>
      <c r="I91" s="35" t="s">
        <v>40</v>
      </c>
      <c r="J91" s="35" t="s">
        <v>102</v>
      </c>
      <c r="K91" s="35" t="s">
        <v>34</v>
      </c>
      <c r="L91" s="35" t="s">
        <v>56</v>
      </c>
      <c r="M91" s="35" t="s">
        <v>1067</v>
      </c>
      <c r="N91" s="35" t="s">
        <v>37</v>
      </c>
      <c r="O91" s="36">
        <v>21.0</v>
      </c>
      <c r="P91" s="35" t="s">
        <v>1070</v>
      </c>
      <c r="Q91" s="35" t="s">
        <v>1071</v>
      </c>
      <c r="R91" s="35" t="s">
        <v>1072</v>
      </c>
      <c r="S91" s="35" t="s">
        <v>1073</v>
      </c>
      <c r="T91" s="36">
        <v>2020.0</v>
      </c>
      <c r="U91" s="35" t="s">
        <v>616</v>
      </c>
      <c r="V91" s="37" t="s">
        <v>1074</v>
      </c>
      <c r="W91" s="35"/>
      <c r="X91" s="35"/>
      <c r="Y91" s="35" t="s">
        <v>1075</v>
      </c>
      <c r="Z91" s="35"/>
      <c r="AA91" s="35"/>
      <c r="AB91" s="35" t="s">
        <v>37</v>
      </c>
      <c r="AC91" s="35" t="s">
        <v>37</v>
      </c>
      <c r="AD91" s="24"/>
      <c r="AE91" s="24"/>
      <c r="AF91" s="24"/>
      <c r="AG91" s="24"/>
      <c r="AH91" s="24"/>
      <c r="AI91" s="24"/>
      <c r="AJ91" s="24"/>
      <c r="AK91" s="24"/>
      <c r="AL91" s="38"/>
      <c r="AM91" s="38"/>
      <c r="AN91" s="38"/>
      <c r="AO91" s="38"/>
      <c r="AP91" s="38"/>
      <c r="AQ91" s="26"/>
      <c r="AR91" s="26"/>
      <c r="AS91" s="26"/>
      <c r="AT91" s="26"/>
      <c r="AU91" s="26"/>
      <c r="AV91" s="26"/>
      <c r="AW91" s="26"/>
      <c r="AX91" s="26"/>
      <c r="AY91" s="26"/>
      <c r="AZ91" s="26"/>
      <c r="BA91" s="26"/>
    </row>
    <row r="92">
      <c r="A92" s="24"/>
      <c r="B92" s="30" t="s">
        <v>1080</v>
      </c>
      <c r="C92" s="31" t="s">
        <v>34</v>
      </c>
      <c r="D92" s="24"/>
      <c r="E92" s="32" t="s">
        <v>37</v>
      </c>
      <c r="F92" s="33" t="s">
        <v>34</v>
      </c>
      <c r="G92" s="33" t="s">
        <v>34</v>
      </c>
      <c r="H92" s="34" t="s">
        <v>37</v>
      </c>
      <c r="I92" s="35" t="s">
        <v>81</v>
      </c>
      <c r="J92" s="35" t="s">
        <v>36</v>
      </c>
      <c r="K92" s="35" t="s">
        <v>34</v>
      </c>
      <c r="L92" s="35" t="s">
        <v>42</v>
      </c>
      <c r="M92" s="35" t="s">
        <v>36</v>
      </c>
      <c r="N92" s="35" t="s">
        <v>37</v>
      </c>
      <c r="O92" s="36">
        <v>38.0</v>
      </c>
      <c r="P92" s="35" t="s">
        <v>1083</v>
      </c>
      <c r="Q92" s="35" t="s">
        <v>1084</v>
      </c>
      <c r="R92" s="35" t="s">
        <v>1085</v>
      </c>
      <c r="S92" s="35" t="s">
        <v>1086</v>
      </c>
      <c r="T92" s="36">
        <v>2020.0</v>
      </c>
      <c r="U92" s="35" t="s">
        <v>616</v>
      </c>
      <c r="V92" s="37" t="s">
        <v>1087</v>
      </c>
      <c r="W92" s="35"/>
      <c r="X92" s="35"/>
      <c r="Y92" s="37" t="s">
        <v>1088</v>
      </c>
      <c r="Z92" s="35"/>
      <c r="AA92" s="35"/>
      <c r="AB92" s="35" t="s">
        <v>37</v>
      </c>
      <c r="AC92" s="35" t="s">
        <v>37</v>
      </c>
      <c r="AD92" s="24"/>
      <c r="AE92" s="24"/>
      <c r="AF92" s="24"/>
      <c r="AG92" s="24"/>
      <c r="AH92" s="24"/>
      <c r="AI92" s="24"/>
      <c r="AJ92" s="24"/>
      <c r="AK92" s="24"/>
      <c r="AL92" s="38"/>
      <c r="AM92" s="38"/>
      <c r="AN92" s="38"/>
      <c r="AO92" s="38"/>
      <c r="AP92" s="38"/>
      <c r="AQ92" s="26"/>
      <c r="AR92" s="26"/>
      <c r="AS92" s="26"/>
      <c r="AT92" s="26"/>
      <c r="AU92" s="26"/>
      <c r="AV92" s="26"/>
      <c r="AW92" s="26"/>
      <c r="AX92" s="26"/>
      <c r="AY92" s="26"/>
      <c r="AZ92" s="26"/>
      <c r="BA92" s="26"/>
    </row>
    <row r="93">
      <c r="A93" s="24"/>
      <c r="B93" s="30" t="s">
        <v>1095</v>
      </c>
      <c r="C93" s="31" t="s">
        <v>34</v>
      </c>
      <c r="D93" s="24"/>
      <c r="E93" s="32" t="s">
        <v>37</v>
      </c>
      <c r="F93" s="33" t="s">
        <v>34</v>
      </c>
      <c r="G93" s="33" t="s">
        <v>34</v>
      </c>
      <c r="H93" s="34" t="s">
        <v>37</v>
      </c>
      <c r="I93" s="35" t="s">
        <v>40</v>
      </c>
      <c r="J93" s="35" t="s">
        <v>41</v>
      </c>
      <c r="K93" s="35" t="s">
        <v>34</v>
      </c>
      <c r="L93" s="35" t="s">
        <v>138</v>
      </c>
      <c r="M93" s="35" t="s">
        <v>36</v>
      </c>
      <c r="N93" s="35" t="s">
        <v>37</v>
      </c>
      <c r="O93" s="36">
        <v>70.0</v>
      </c>
      <c r="P93" s="37" t="s">
        <v>1098</v>
      </c>
      <c r="Q93" s="35"/>
      <c r="R93" s="35"/>
      <c r="S93" s="35" t="s">
        <v>1099</v>
      </c>
      <c r="T93" s="36">
        <v>2020.0</v>
      </c>
      <c r="U93" s="35" t="s">
        <v>322</v>
      </c>
      <c r="V93" s="37" t="s">
        <v>1100</v>
      </c>
      <c r="W93" s="35"/>
      <c r="X93" s="35"/>
      <c r="Y93" s="35" t="s">
        <v>784</v>
      </c>
      <c r="Z93" s="35"/>
      <c r="AA93" s="35"/>
      <c r="AB93" s="35" t="s">
        <v>37</v>
      </c>
      <c r="AC93" s="35" t="s">
        <v>37</v>
      </c>
      <c r="AD93" s="24"/>
      <c r="AE93" s="24"/>
      <c r="AF93" s="24"/>
      <c r="AG93" s="24"/>
      <c r="AH93" s="24"/>
      <c r="AI93" s="24"/>
      <c r="AJ93" s="24"/>
      <c r="AK93" s="24"/>
      <c r="AL93" s="38"/>
      <c r="AM93" s="38"/>
      <c r="AN93" s="38"/>
      <c r="AO93" s="38"/>
      <c r="AP93" s="38"/>
      <c r="AQ93" s="26"/>
      <c r="AR93" s="26"/>
      <c r="AS93" s="26"/>
      <c r="AT93" s="26"/>
      <c r="AU93" s="26"/>
      <c r="AV93" s="26"/>
      <c r="AW93" s="26"/>
      <c r="AX93" s="26"/>
      <c r="AY93" s="26"/>
      <c r="AZ93" s="26"/>
      <c r="BA93" s="26"/>
    </row>
    <row r="94">
      <c r="A94" s="24"/>
      <c r="B94" s="39"/>
      <c r="C94" s="24"/>
      <c r="D94" s="24"/>
      <c r="E94" s="24"/>
      <c r="F94" s="24"/>
      <c r="G94" s="24"/>
      <c r="H94" s="40"/>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38"/>
      <c r="AM94" s="38"/>
      <c r="AN94" s="38"/>
      <c r="AO94" s="38"/>
      <c r="AP94" s="38"/>
      <c r="AQ94" s="26"/>
      <c r="AR94" s="26"/>
      <c r="AS94" s="26"/>
      <c r="AT94" s="26"/>
      <c r="AU94" s="26"/>
      <c r="AV94" s="26"/>
      <c r="AW94" s="26"/>
      <c r="AX94" s="26"/>
      <c r="AY94" s="26"/>
      <c r="AZ94" s="26"/>
      <c r="BA94" s="26"/>
    </row>
    <row r="95">
      <c r="A95" s="24"/>
      <c r="B95" s="39"/>
      <c r="C95" s="24"/>
      <c r="D95" s="24"/>
      <c r="E95" s="24"/>
      <c r="F95" s="24"/>
      <c r="G95" s="24"/>
      <c r="H95" s="40"/>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38"/>
      <c r="AM95" s="38"/>
      <c r="AN95" s="38"/>
      <c r="AO95" s="38"/>
      <c r="AP95" s="38"/>
      <c r="AQ95" s="26"/>
      <c r="AR95" s="26"/>
      <c r="AS95" s="26"/>
      <c r="AT95" s="26"/>
      <c r="AU95" s="26"/>
      <c r="AV95" s="26"/>
      <c r="AW95" s="26"/>
      <c r="AX95" s="26"/>
      <c r="AY95" s="26"/>
      <c r="AZ95" s="26"/>
      <c r="BA95" s="26"/>
    </row>
    <row r="96">
      <c r="A96" s="24"/>
      <c r="B96" s="39"/>
      <c r="C96" s="40">
        <f>COUNTIF(C2:C93, "Yes*")</f>
        <v>38</v>
      </c>
      <c r="D96" s="40">
        <f>COUNTIF(D2:D80, "Yes")</f>
        <v>0</v>
      </c>
      <c r="E96" s="40">
        <f t="shared" ref="E96:H96" si="1">COUNTIF(E2:E93, "Yes")</f>
        <v>92</v>
      </c>
      <c r="F96" s="40">
        <f t="shared" si="1"/>
        <v>17</v>
      </c>
      <c r="G96" s="40">
        <f t="shared" si="1"/>
        <v>13</v>
      </c>
      <c r="H96" s="40">
        <f t="shared" si="1"/>
        <v>92</v>
      </c>
      <c r="I96" s="40"/>
      <c r="J96" s="40"/>
      <c r="K96" s="40">
        <f>COUNTIF(K2:K93, "Yes")</f>
        <v>4</v>
      </c>
      <c r="L96" s="40"/>
      <c r="M96" s="40"/>
      <c r="N96" s="40">
        <f>COUNTIF(N2:N93, "Yes")</f>
        <v>77</v>
      </c>
      <c r="O96" s="24"/>
      <c r="P96" s="24"/>
      <c r="Q96" s="24"/>
      <c r="R96" s="24"/>
      <c r="S96" s="24"/>
      <c r="T96" s="24"/>
      <c r="U96" s="24">
        <f>COUNTIF(V2:V80, V96)</f>
        <v>0</v>
      </c>
      <c r="V96" s="24"/>
      <c r="W96" s="24"/>
      <c r="X96" s="24"/>
      <c r="Y96" s="24"/>
      <c r="Z96" s="24"/>
      <c r="AA96" s="24"/>
      <c r="AB96" s="24"/>
      <c r="AC96" s="24"/>
      <c r="AD96" s="40">
        <f t="shared" ref="AD96:AE96" si="2">COUNTIF(AD2:AD80, "No")</f>
        <v>0</v>
      </c>
      <c r="AE96" s="40">
        <f t="shared" si="2"/>
        <v>0</v>
      </c>
      <c r="AF96" s="24"/>
      <c r="AG96" s="24"/>
      <c r="AH96" s="24"/>
      <c r="AI96" s="24"/>
      <c r="AJ96" s="24"/>
      <c r="AK96" s="24"/>
      <c r="AL96" s="38"/>
      <c r="AM96" s="38"/>
      <c r="AN96" s="38"/>
      <c r="AO96" s="38"/>
      <c r="AP96" s="38"/>
      <c r="AQ96" s="26"/>
      <c r="AR96" s="26"/>
      <c r="AS96" s="26"/>
      <c r="AT96" s="26"/>
      <c r="AU96" s="26"/>
      <c r="AV96" s="26"/>
      <c r="AW96" s="26"/>
      <c r="AX96" s="26"/>
      <c r="AY96" s="26"/>
      <c r="AZ96" s="26"/>
      <c r="BA96" s="26"/>
    </row>
    <row r="97">
      <c r="A97" s="24"/>
      <c r="B97" s="39"/>
      <c r="C97" s="24"/>
      <c r="D97" s="24"/>
      <c r="E97" s="40">
        <f t="shared" ref="E97:H97" si="3">COUNTIF(E2:E93, "No")</f>
        <v>0</v>
      </c>
      <c r="F97" s="40">
        <f t="shared" si="3"/>
        <v>75</v>
      </c>
      <c r="G97" s="40">
        <f t="shared" si="3"/>
        <v>79</v>
      </c>
      <c r="H97" s="40">
        <f t="shared" si="3"/>
        <v>0</v>
      </c>
      <c r="I97" s="41">
        <f>COUNTIF(J2:J93, J97)</f>
        <v>60</v>
      </c>
      <c r="J97" s="40" t="str">
        <f>IFERROR(__xludf.DUMMYFUNCTION("UNIQUE(J2:J93)"),"Marker-based (QR, image or 3d model based)")</f>
        <v>Marker-based (QR, image or 3d model based)</v>
      </c>
      <c r="K97" s="40">
        <f>COUNTIF(K2:K93, "No")</f>
        <v>88</v>
      </c>
      <c r="L97" s="42">
        <f>COUNTIF(M2:M93, M97)</f>
        <v>24</v>
      </c>
      <c r="M97" s="42" t="str">
        <f>IFERROR(__xludf.DUMMYFUNCTION("UNIQUE(M2:M93)"),"Unity, Vuforia")</f>
        <v>Unity, Vuforia</v>
      </c>
      <c r="N97" s="40">
        <f>COUNTIF(N2:N93, "No")</f>
        <v>15</v>
      </c>
      <c r="O97" s="24"/>
      <c r="P97" s="24"/>
      <c r="Q97" s="24"/>
      <c r="R97" s="24"/>
      <c r="S97" s="24"/>
      <c r="T97" s="24"/>
      <c r="U97" s="24">
        <f>COUNTIF(V4:V95, V97)</f>
        <v>0</v>
      </c>
      <c r="V97" s="24"/>
      <c r="W97" s="24"/>
      <c r="X97" s="24"/>
      <c r="Y97" s="24"/>
      <c r="Z97" s="24"/>
      <c r="AA97" s="24"/>
      <c r="AB97" s="24"/>
      <c r="AC97" s="24"/>
      <c r="AD97" s="24"/>
      <c r="AE97" s="24"/>
      <c r="AF97" s="24"/>
      <c r="AG97" s="24"/>
      <c r="AH97" s="24"/>
      <c r="AI97" s="24"/>
      <c r="AJ97" s="24"/>
      <c r="AK97" s="24"/>
      <c r="AL97" s="38"/>
      <c r="AM97" s="38"/>
      <c r="AN97" s="38"/>
      <c r="AO97" s="38"/>
      <c r="AP97" s="38"/>
      <c r="AQ97" s="26"/>
      <c r="AR97" s="26"/>
      <c r="AS97" s="26"/>
      <c r="AT97" s="26"/>
      <c r="AU97" s="26"/>
      <c r="AV97" s="26"/>
      <c r="AW97" s="26"/>
      <c r="AX97" s="26"/>
      <c r="AY97" s="26"/>
      <c r="AZ97" s="26"/>
      <c r="BA97" s="26"/>
    </row>
    <row r="98">
      <c r="A98" s="24"/>
      <c r="B98" s="39"/>
      <c r="C98" s="24"/>
      <c r="D98" s="24"/>
      <c r="E98" s="24"/>
      <c r="F98" s="24"/>
      <c r="G98" s="24"/>
      <c r="H98" s="40"/>
      <c r="I98" s="43">
        <f>COUNTIF(J2:J93, J98)</f>
        <v>9</v>
      </c>
      <c r="J98" s="24" t="str">
        <f>IFERROR(__xludf.DUMMYFUNCTION("""COMPUTED_VALUE"""),"Unspecified")</f>
        <v>Unspecified</v>
      </c>
      <c r="K98" s="24"/>
      <c r="L98" s="42">
        <f>COUNTIF(M2:M93, M98)</f>
        <v>3</v>
      </c>
      <c r="M98" s="42" t="str">
        <f>IFERROR(__xludf.DUMMYFUNCTION("""COMPUTED_VALUE"""),"Unity")</f>
        <v>Unity</v>
      </c>
      <c r="N98" s="24"/>
      <c r="O98" s="24"/>
      <c r="P98" s="24"/>
      <c r="Q98" s="24"/>
      <c r="R98" s="24"/>
      <c r="S98" s="24"/>
      <c r="T98" s="24"/>
      <c r="U98" s="24">
        <f>COUNTIF(V4:V95, V98)</f>
        <v>0</v>
      </c>
      <c r="V98" s="24"/>
      <c r="W98" s="24"/>
      <c r="X98" s="24"/>
      <c r="Y98" s="24"/>
      <c r="Z98" s="24"/>
      <c r="AA98" s="24"/>
      <c r="AB98" s="24"/>
      <c r="AC98" s="24"/>
      <c r="AD98" s="24"/>
      <c r="AE98" s="24"/>
      <c r="AF98" s="24"/>
      <c r="AG98" s="24"/>
      <c r="AH98" s="24"/>
      <c r="AI98" s="24"/>
      <c r="AJ98" s="24"/>
      <c r="AK98" s="24"/>
      <c r="AL98" s="38"/>
      <c r="AM98" s="38"/>
      <c r="AN98" s="38"/>
      <c r="AO98" s="38"/>
      <c r="AP98" s="38"/>
      <c r="AQ98" s="26"/>
      <c r="AR98" s="26"/>
      <c r="AS98" s="26"/>
      <c r="AT98" s="26"/>
      <c r="AU98" s="26"/>
      <c r="AV98" s="26"/>
      <c r="AW98" s="26"/>
      <c r="AX98" s="26"/>
      <c r="AY98" s="26"/>
      <c r="AZ98" s="26"/>
      <c r="BA98" s="26"/>
    </row>
    <row r="99">
      <c r="A99" s="24"/>
      <c r="B99" s="39"/>
      <c r="C99" s="24"/>
      <c r="D99" s="24"/>
      <c r="E99" s="24"/>
      <c r="F99" s="24"/>
      <c r="G99" s="24"/>
      <c r="H99" s="40"/>
      <c r="I99" s="41">
        <f>COUNTIF(J2:J93, J99)</f>
        <v>1</v>
      </c>
      <c r="J99" s="24" t="str">
        <f>IFERROR(__xludf.DUMMYFUNCTION("""COMPUTED_VALUE"""),"It is more an immersive solution with projectors")</f>
        <v>It is more an immersive solution with projectors</v>
      </c>
      <c r="K99" s="24"/>
      <c r="L99" s="42">
        <f>COUNTIF(M2:M93, M99)</f>
        <v>1</v>
      </c>
      <c r="M99" s="42" t="str">
        <f>IFERROR(__xludf.DUMMYFUNCTION("""COMPUTED_VALUE"""),"Unity, ARKit")</f>
        <v>Unity, ARKit</v>
      </c>
      <c r="N99" s="24"/>
      <c r="O99" s="24"/>
      <c r="P99" s="24"/>
      <c r="Q99" s="24"/>
      <c r="R99" s="24"/>
      <c r="S99" s="24"/>
      <c r="T99" s="24"/>
      <c r="U99" s="24">
        <f>COUNTIF(V6:V97, V99)</f>
        <v>0</v>
      </c>
      <c r="V99" s="24"/>
      <c r="W99" s="24"/>
      <c r="X99" s="24"/>
      <c r="Y99" s="24"/>
      <c r="Z99" s="24"/>
      <c r="AA99" s="24"/>
      <c r="AB99" s="24"/>
      <c r="AC99" s="24"/>
      <c r="AD99" s="24"/>
      <c r="AE99" s="24"/>
      <c r="AF99" s="24"/>
      <c r="AG99" s="24"/>
      <c r="AH99" s="24"/>
      <c r="AI99" s="24"/>
      <c r="AJ99" s="24"/>
      <c r="AK99" s="24"/>
      <c r="AL99" s="38"/>
      <c r="AM99" s="38"/>
      <c r="AN99" s="38"/>
      <c r="AO99" s="38"/>
      <c r="AP99" s="38"/>
      <c r="AQ99" s="26"/>
      <c r="AR99" s="26"/>
      <c r="AS99" s="26"/>
      <c r="AT99" s="26"/>
      <c r="AU99" s="26"/>
      <c r="AV99" s="26"/>
      <c r="AW99" s="26"/>
      <c r="AX99" s="26"/>
      <c r="AY99" s="26"/>
      <c r="AZ99" s="26"/>
      <c r="BA99" s="26"/>
    </row>
    <row r="100">
      <c r="A100" s="24"/>
      <c r="B100" s="39"/>
      <c r="C100" s="24"/>
      <c r="D100" s="24"/>
      <c r="E100" s="24"/>
      <c r="F100" s="24"/>
      <c r="G100" s="24"/>
      <c r="H100" s="40"/>
      <c r="I100" s="43">
        <f>COUNTIF(J2:J93, J100)</f>
        <v>4</v>
      </c>
      <c r="J100" s="24" t="str">
        <f>IFERROR(__xludf.DUMMYFUNCTION("""COMPUTED_VALUE"""),"Marker-based (QR, image or 3d model based), Location based (GPS, bluetooth, wi-fi, accelerometer, ...)")</f>
        <v>Marker-based (QR, image or 3d model based), Location based (GPS, bluetooth, wi-fi, accelerometer, ...)</v>
      </c>
      <c r="K100" s="24"/>
      <c r="L100" s="42">
        <f>COUNTIF(M2:M93, M100)</f>
        <v>1</v>
      </c>
      <c r="M100" s="42" t="str">
        <f>IFERROR(__xludf.DUMMYFUNCTION("""COMPUTED_VALUE"""),"BuildAR")</f>
        <v>BuildAR</v>
      </c>
      <c r="N100" s="24"/>
      <c r="O100" s="24"/>
      <c r="P100" s="24"/>
      <c r="Q100" s="24"/>
      <c r="R100" s="24"/>
      <c r="S100" s="24"/>
      <c r="T100" s="24"/>
      <c r="U100" s="24">
        <f>COUNTIF(V6:V97, V100)</f>
        <v>0</v>
      </c>
      <c r="V100" s="24"/>
      <c r="W100" s="24"/>
      <c r="X100" s="24"/>
      <c r="Y100" s="24"/>
      <c r="Z100" s="24"/>
      <c r="AA100" s="24"/>
      <c r="AB100" s="24"/>
      <c r="AC100" s="24"/>
      <c r="AD100" s="24"/>
      <c r="AE100" s="24"/>
      <c r="AF100" s="24"/>
      <c r="AG100" s="24"/>
      <c r="AH100" s="24"/>
      <c r="AI100" s="24"/>
      <c r="AJ100" s="24"/>
      <c r="AK100" s="24"/>
      <c r="AL100" s="38"/>
      <c r="AM100" s="38"/>
      <c r="AN100" s="38"/>
      <c r="AO100" s="38"/>
      <c r="AP100" s="38"/>
      <c r="AQ100" s="26"/>
      <c r="AR100" s="26"/>
      <c r="AS100" s="26"/>
      <c r="AT100" s="26"/>
      <c r="AU100" s="26"/>
      <c r="AV100" s="26"/>
      <c r="AW100" s="26"/>
      <c r="AX100" s="26"/>
      <c r="AY100" s="26"/>
      <c r="AZ100" s="26"/>
      <c r="BA100" s="26"/>
    </row>
    <row r="101">
      <c r="A101" s="24"/>
      <c r="B101" s="39"/>
      <c r="C101" s="24"/>
      <c r="D101" s="24"/>
      <c r="E101" s="24"/>
      <c r="F101" s="24"/>
      <c r="G101" s="24"/>
      <c r="H101" s="40"/>
      <c r="I101" s="41">
        <f>COUNTIF(J2:J93, J101)</f>
        <v>3</v>
      </c>
      <c r="J101" s="24" t="str">
        <f>IFERROR(__xludf.DUMMYFUNCTION("""COMPUTED_VALUE"""),"Object recognition (Content added when specific person or object category is detected)")</f>
        <v>Object recognition (Content added when specific person or object category is detected)</v>
      </c>
      <c r="K101" s="24"/>
      <c r="L101" s="42">
        <f>COUNTIF(M2:M93, M101)</f>
        <v>31</v>
      </c>
      <c r="M101" s="42" t="str">
        <f>IFERROR(__xludf.DUMMYFUNCTION("""COMPUTED_VALUE"""),"Unspecified")</f>
        <v>Unspecified</v>
      </c>
      <c r="N101" s="24"/>
      <c r="O101" s="24"/>
      <c r="P101" s="24"/>
      <c r="Q101" s="24"/>
      <c r="R101" s="24"/>
      <c r="S101" s="24"/>
      <c r="T101" s="24"/>
      <c r="U101" s="24">
        <f>SUM(U95:U100)</f>
        <v>0</v>
      </c>
      <c r="V101" s="24"/>
      <c r="W101" s="24"/>
      <c r="X101" s="24"/>
      <c r="Y101" s="24"/>
      <c r="Z101" s="24"/>
      <c r="AA101" s="24"/>
      <c r="AB101" s="24"/>
      <c r="AC101" s="24"/>
      <c r="AD101" s="24"/>
      <c r="AE101" s="24"/>
      <c r="AF101" s="24"/>
      <c r="AG101" s="24"/>
      <c r="AH101" s="24"/>
      <c r="AI101" s="24"/>
      <c r="AJ101" s="24"/>
      <c r="AK101" s="24"/>
      <c r="AL101" s="38"/>
      <c r="AM101" s="38"/>
      <c r="AN101" s="38"/>
      <c r="AO101" s="38"/>
      <c r="AP101" s="38"/>
      <c r="AQ101" s="26"/>
      <c r="AR101" s="26"/>
      <c r="AS101" s="26"/>
      <c r="AT101" s="26"/>
      <c r="AU101" s="26"/>
      <c r="AV101" s="26"/>
      <c r="AW101" s="26"/>
      <c r="AX101" s="26"/>
      <c r="AY101" s="26"/>
      <c r="AZ101" s="26"/>
      <c r="BA101" s="26"/>
    </row>
    <row r="102">
      <c r="A102" s="24"/>
      <c r="B102" s="39"/>
      <c r="C102" s="24"/>
      <c r="D102" s="24"/>
      <c r="E102" s="24"/>
      <c r="F102" s="24"/>
      <c r="G102" s="24"/>
      <c r="H102" s="40"/>
      <c r="I102" s="43">
        <f>COUNTIF(J2:J93, J102)</f>
        <v>9</v>
      </c>
      <c r="J102" s="24" t="str">
        <f>IFERROR(__xludf.DUMMYFUNCTION("""COMPUTED_VALUE"""),"Markerless (plane detection, user clicks to add 3d content, ...)")</f>
        <v>Markerless (plane detection, user clicks to add 3d content, ...)</v>
      </c>
      <c r="K102" s="24"/>
      <c r="L102" s="42">
        <f>COUNTIF(M2:M93, M102)</f>
        <v>2</v>
      </c>
      <c r="M102" s="42" t="str">
        <f>IFERROR(__xludf.DUMMYFUNCTION("""COMPUTED_VALUE"""),"ARToolkit")</f>
        <v>ARToolkit</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38"/>
      <c r="AM102" s="38"/>
      <c r="AN102" s="38"/>
      <c r="AO102" s="38"/>
      <c r="AP102" s="38"/>
      <c r="AQ102" s="26"/>
      <c r="AR102" s="26"/>
      <c r="AS102" s="26"/>
      <c r="AT102" s="26"/>
      <c r="AU102" s="26"/>
      <c r="AV102" s="26"/>
      <c r="AW102" s="26"/>
      <c r="AX102" s="26"/>
      <c r="AY102" s="26"/>
      <c r="AZ102" s="26"/>
      <c r="BA102" s="26"/>
    </row>
    <row r="103">
      <c r="A103" s="24"/>
      <c r="B103" s="39"/>
      <c r="C103" s="24"/>
      <c r="D103" s="24"/>
      <c r="E103" s="24"/>
      <c r="F103" s="24"/>
      <c r="G103" s="24"/>
      <c r="H103" s="40"/>
      <c r="I103" s="41">
        <f>COUNTIF(J2:J93, J103)</f>
        <v>2</v>
      </c>
      <c r="J103" s="24" t="str">
        <f>IFERROR(__xludf.DUMMYFUNCTION("""COMPUTED_VALUE"""),"Makey Makey boards used to command new projections")</f>
        <v>Makey Makey boards used to command new projections</v>
      </c>
      <c r="K103" s="24"/>
      <c r="L103" s="42">
        <f>COUNTIF(M2:M93, M103)</f>
        <v>1</v>
      </c>
      <c r="M103" s="42" t="str">
        <f>IFERROR(__xludf.DUMMYFUNCTION("""COMPUTED_VALUE""")," C++ with OpenGL, Kinect SDK, To load the 3D models into the system they used the OBJ model loader developed by Nate Robins (improved version developed by Tudor Carean; link to GitHub available as a reference)")</f>
        <v> C++ with OpenGL, Kinect SDK, To load the 3D models into the system they used the OBJ model loader developed by Nate Robins (improved version developed by Tudor Carean; link to GitHub available as a reference)</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38"/>
      <c r="AM103" s="38"/>
      <c r="AN103" s="38"/>
      <c r="AO103" s="38"/>
      <c r="AP103" s="38"/>
      <c r="AQ103" s="26"/>
      <c r="AR103" s="26"/>
      <c r="AS103" s="26"/>
      <c r="AT103" s="26"/>
      <c r="AU103" s="26"/>
      <c r="AV103" s="26"/>
      <c r="AW103" s="26"/>
      <c r="AX103" s="26"/>
      <c r="AY103" s="26"/>
      <c r="AZ103" s="26"/>
      <c r="BA103" s="26"/>
    </row>
    <row r="104">
      <c r="A104" s="24"/>
      <c r="B104" s="39"/>
      <c r="C104" s="24"/>
      <c r="D104" s="24"/>
      <c r="E104" s="24"/>
      <c r="F104" s="24"/>
      <c r="G104" s="24"/>
      <c r="H104" s="40"/>
      <c r="I104" s="43">
        <f>COUNTIF(J2:J93, J104)</f>
        <v>2</v>
      </c>
      <c r="J104" s="24" t="str">
        <f>IFERROR(__xludf.DUMMYFUNCTION("""COMPUTED_VALUE"""),"Location based (GPS, bluetooth, wi-fi, accelerometer, ...)")</f>
        <v>Location based (GPS, bluetooth, wi-fi, accelerometer, ...)</v>
      </c>
      <c r="K104" s="24"/>
      <c r="L104" s="42">
        <f>COUNTIF(M2:M93, M104)</f>
        <v>2</v>
      </c>
      <c r="M104" s="42" t="str">
        <f>IFERROR(__xludf.DUMMYFUNCTION("""COMPUTED_VALUE"""),"Mit Scratch")</f>
        <v>Mit Scratch</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38"/>
      <c r="AM104" s="38"/>
      <c r="AN104" s="38"/>
      <c r="AO104" s="38"/>
      <c r="AP104" s="38"/>
      <c r="AQ104" s="26"/>
      <c r="AR104" s="26"/>
      <c r="AS104" s="26"/>
      <c r="AT104" s="26"/>
      <c r="AU104" s="26"/>
      <c r="AV104" s="26"/>
      <c r="AW104" s="26"/>
      <c r="AX104" s="26"/>
      <c r="AY104" s="26"/>
      <c r="AZ104" s="26"/>
      <c r="BA104" s="26"/>
    </row>
    <row r="105">
      <c r="A105" s="24"/>
      <c r="B105" s="39"/>
      <c r="C105" s="24"/>
      <c r="D105" s="24"/>
      <c r="E105" s="24"/>
      <c r="F105" s="24"/>
      <c r="G105" s="24"/>
      <c r="H105" s="40"/>
      <c r="I105" s="41">
        <f>COUNTIF(J2:J93, J105)</f>
        <v>1</v>
      </c>
      <c r="J105" s="24" t="str">
        <f>IFERROR(__xludf.DUMMYFUNCTION("""COMPUTED_VALUE"""),"Marker-based (QR, image or 3d model based), Markerless (plane detection, user clicks to add 3d content, ...)")</f>
        <v>Marker-based (QR, image or 3d model based), Markerless (plane detection, user clicks to add 3d content, ...)</v>
      </c>
      <c r="K105" s="24"/>
      <c r="L105" s="42">
        <f>COUNTIF(M2:M93, M105)</f>
        <v>2</v>
      </c>
      <c r="M105" s="42" t="str">
        <f>IFERROR(__xludf.DUMMYFUNCTION("""COMPUTED_VALUE"""),"A Computer vision library (OpenCV, Halcon, EasyCV, PCL, Dlib, ...)")</f>
        <v>A Computer vision library (OpenCV, Halcon, EasyCV, PCL, Dlib,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38"/>
      <c r="AM105" s="38"/>
      <c r="AN105" s="38"/>
      <c r="AO105" s="38"/>
      <c r="AP105" s="38"/>
      <c r="AQ105" s="26"/>
      <c r="AR105" s="26"/>
      <c r="AS105" s="26"/>
      <c r="AT105" s="26"/>
      <c r="AU105" s="26"/>
      <c r="AV105" s="26"/>
      <c r="AW105" s="26"/>
      <c r="AX105" s="26"/>
      <c r="AY105" s="26"/>
      <c r="AZ105" s="26"/>
      <c r="BA105" s="26"/>
    </row>
    <row r="106">
      <c r="A106" s="24"/>
      <c r="B106" s="39"/>
      <c r="C106" s="24"/>
      <c r="D106" s="24"/>
      <c r="E106" s="24"/>
      <c r="F106" s="24"/>
      <c r="G106" s="24"/>
      <c r="H106" s="40"/>
      <c r="I106" s="43">
        <f>COUNTIF(J2:J93, J106)</f>
        <v>1</v>
      </c>
      <c r="J106" s="24" t="str">
        <f>IFERROR(__xludf.DUMMYFUNCTION("""COMPUTED_VALUE"""),"Marker-based (QR, image or 3d model based), Object recognition (Content added when specific person or object category is detected)")</f>
        <v>Marker-based (QR, image or 3d model based), Object recognition (Content added when specific person or object category is detected)</v>
      </c>
      <c r="K106" s="24"/>
      <c r="L106" s="42">
        <f>COUNTIF(M2:M93, M106)</f>
        <v>1</v>
      </c>
      <c r="M106" s="42" t="str">
        <f>IFERROR(__xludf.DUMMYFUNCTION("""COMPUTED_VALUE"""),"Layar")</f>
        <v>Layar</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38"/>
      <c r="AM106" s="38"/>
      <c r="AN106" s="38"/>
      <c r="AO106" s="38"/>
      <c r="AP106" s="38"/>
      <c r="AQ106" s="26"/>
      <c r="AR106" s="26"/>
      <c r="AS106" s="26"/>
      <c r="AT106" s="26"/>
      <c r="AU106" s="26"/>
      <c r="AV106" s="26"/>
      <c r="AW106" s="26"/>
      <c r="AX106" s="26"/>
      <c r="AY106" s="26"/>
      <c r="AZ106" s="26"/>
      <c r="BA106" s="26"/>
    </row>
    <row r="107">
      <c r="A107" s="24"/>
      <c r="B107" s="39"/>
      <c r="C107" s="24"/>
      <c r="D107" s="24"/>
      <c r="E107" s="24"/>
      <c r="F107" s="24"/>
      <c r="G107" s="24"/>
      <c r="H107" s="40"/>
      <c r="I107" s="40"/>
      <c r="J107" s="24"/>
      <c r="K107" s="24"/>
      <c r="L107" s="42">
        <f>COUNTIF(M2:M93, M107)</f>
        <v>1</v>
      </c>
      <c r="M107" s="42" t="str">
        <f>IFERROR(__xludf.DUMMYFUNCTION("""COMPUTED_VALUE"""),"A Computer vision library (OpenCV, Halcon, EasyCV, PCL, Dlib, ...), Java 3D")</f>
        <v>A Computer vision library (OpenCV, Halcon, EasyCV, PCL, Dlib, ...), Java 3D</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38"/>
      <c r="AM107" s="38"/>
      <c r="AN107" s="38"/>
      <c r="AO107" s="38"/>
      <c r="AP107" s="38"/>
      <c r="AQ107" s="26"/>
      <c r="AR107" s="26"/>
      <c r="AS107" s="26"/>
      <c r="AT107" s="26"/>
      <c r="AU107" s="26"/>
      <c r="AV107" s="26"/>
      <c r="AW107" s="26"/>
      <c r="AX107" s="26"/>
      <c r="AY107" s="26"/>
      <c r="AZ107" s="26"/>
      <c r="BA107" s="26"/>
    </row>
    <row r="108">
      <c r="A108" s="24"/>
      <c r="B108" s="39"/>
      <c r="C108" s="24"/>
      <c r="D108" s="24"/>
      <c r="E108" s="24"/>
      <c r="F108" s="24"/>
      <c r="G108" s="24"/>
      <c r="H108" s="40"/>
      <c r="I108" s="40"/>
      <c r="J108" s="24"/>
      <c r="K108" s="24"/>
      <c r="L108" s="42">
        <f>COUNTIF(M2:M93, M108)</f>
        <v>4</v>
      </c>
      <c r="M108" s="42" t="str">
        <f>IFERROR(__xludf.DUMMYFUNCTION("""COMPUTED_VALUE"""),"Vuforia")</f>
        <v>Vuforia</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38"/>
      <c r="AM108" s="38"/>
      <c r="AN108" s="38"/>
      <c r="AO108" s="38"/>
      <c r="AP108" s="38"/>
      <c r="AQ108" s="26"/>
      <c r="AR108" s="26"/>
      <c r="AS108" s="26"/>
      <c r="AT108" s="26"/>
      <c r="AU108" s="26"/>
      <c r="AV108" s="26"/>
      <c r="AW108" s="26"/>
      <c r="AX108" s="26"/>
      <c r="AY108" s="26"/>
      <c r="AZ108" s="26"/>
      <c r="BA108" s="26"/>
    </row>
    <row r="109">
      <c r="A109" s="24"/>
      <c r="B109" s="39"/>
      <c r="C109" s="24"/>
      <c r="D109" s="24"/>
      <c r="E109" s="24"/>
      <c r="F109" s="24"/>
      <c r="G109" s="24"/>
      <c r="H109" s="40"/>
      <c r="I109" s="38"/>
      <c r="J109" s="24"/>
      <c r="K109" s="24"/>
      <c r="L109" s="42">
        <f>COUNTIF(M2:M93, M109)</f>
        <v>1</v>
      </c>
      <c r="M109" s="42" t="str">
        <f>IFERROR(__xludf.DUMMYFUNCTION("""COMPUTED_VALUE"""),"ARKit")</f>
        <v>ARKit</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38"/>
      <c r="AM109" s="38"/>
      <c r="AN109" s="38"/>
      <c r="AO109" s="38"/>
      <c r="AP109" s="38"/>
      <c r="AQ109" s="26"/>
      <c r="AR109" s="26"/>
      <c r="AS109" s="26"/>
      <c r="AT109" s="26"/>
      <c r="AU109" s="26"/>
      <c r="AV109" s="26"/>
      <c r="AW109" s="26"/>
      <c r="AX109" s="26"/>
      <c r="AY109" s="26"/>
      <c r="AZ109" s="26"/>
      <c r="BA109" s="26"/>
    </row>
    <row r="110">
      <c r="A110" s="24"/>
      <c r="B110" s="39"/>
      <c r="C110" s="24"/>
      <c r="D110" s="24"/>
      <c r="E110" s="24"/>
      <c r="F110" s="24"/>
      <c r="G110" s="24"/>
      <c r="H110" s="40"/>
      <c r="I110" s="24"/>
      <c r="J110" s="24"/>
      <c r="K110" s="24"/>
      <c r="L110" s="42">
        <f>COUNTIF(M2:M93, M110)</f>
        <v>1</v>
      </c>
      <c r="M110" s="42" t="str">
        <f>IFERROR(__xludf.DUMMYFUNCTION("""COMPUTED_VALUE"""),"ARCore")</f>
        <v>ARCore</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38"/>
      <c r="AM110" s="38"/>
      <c r="AN110" s="38"/>
      <c r="AO110" s="38"/>
      <c r="AP110" s="38"/>
      <c r="AQ110" s="26"/>
      <c r="AR110" s="26"/>
      <c r="AS110" s="26"/>
      <c r="AT110" s="26"/>
      <c r="AU110" s="26"/>
      <c r="AV110" s="26"/>
      <c r="AW110" s="26"/>
      <c r="AX110" s="26"/>
      <c r="AY110" s="26"/>
      <c r="AZ110" s="26"/>
      <c r="BA110" s="26"/>
    </row>
    <row r="111">
      <c r="A111" s="24"/>
      <c r="B111" s="39"/>
      <c r="C111" s="24"/>
      <c r="D111" s="24"/>
      <c r="E111" s="24"/>
      <c r="F111" s="24"/>
      <c r="G111" s="24"/>
      <c r="H111" s="40"/>
      <c r="I111" s="38"/>
      <c r="J111" s="24"/>
      <c r="K111" s="24"/>
      <c r="L111" s="42">
        <f>COUNTIF(M2:M93, M111)</f>
        <v>1</v>
      </c>
      <c r="M111" s="42" t="str">
        <f>IFERROR(__xludf.DUMMYFUNCTION("""COMPUTED_VALUE"""),"Augment")</f>
        <v>Augment</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38"/>
      <c r="AM111" s="38"/>
      <c r="AN111" s="38"/>
      <c r="AO111" s="38"/>
      <c r="AP111" s="38"/>
      <c r="AQ111" s="26"/>
      <c r="AR111" s="26"/>
      <c r="AS111" s="26"/>
      <c r="AT111" s="26"/>
      <c r="AU111" s="26"/>
      <c r="AV111" s="26"/>
      <c r="AW111" s="26"/>
      <c r="AX111" s="26"/>
      <c r="AY111" s="26"/>
      <c r="AZ111" s="26"/>
      <c r="BA111" s="26"/>
    </row>
    <row r="112">
      <c r="A112" s="24"/>
      <c r="B112" s="39"/>
      <c r="C112" s="24"/>
      <c r="D112" s="24"/>
      <c r="E112" s="24"/>
      <c r="F112" s="24"/>
      <c r="G112" s="24"/>
      <c r="H112" s="40"/>
      <c r="I112" s="38"/>
      <c r="J112" s="24"/>
      <c r="K112" s="24"/>
      <c r="L112" s="42">
        <f>COUNTIF(M16:M107, M112)</f>
        <v>3</v>
      </c>
      <c r="M112" s="42" t="str">
        <f>IFERROR(__xludf.DUMMYFUNCTION("""COMPUTED_VALUE"""),"MIT Scratch")</f>
        <v>MIT Scratch</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38"/>
      <c r="AM112" s="38"/>
      <c r="AN112" s="38"/>
      <c r="AO112" s="38"/>
      <c r="AP112" s="38"/>
      <c r="AQ112" s="26"/>
      <c r="AR112" s="26"/>
      <c r="AS112" s="26"/>
      <c r="AT112" s="26"/>
      <c r="AU112" s="26"/>
      <c r="AV112" s="26"/>
      <c r="AW112" s="26"/>
      <c r="AX112" s="26"/>
      <c r="AY112" s="26"/>
      <c r="AZ112" s="26"/>
      <c r="BA112" s="26"/>
    </row>
    <row r="113">
      <c r="A113" s="24"/>
      <c r="B113" s="39"/>
      <c r="C113" s="24"/>
      <c r="D113" s="24"/>
      <c r="E113" s="24"/>
      <c r="F113" s="24"/>
      <c r="G113" s="24"/>
      <c r="H113" s="40"/>
      <c r="I113" s="38"/>
      <c r="J113" s="24"/>
      <c r="K113" s="24"/>
      <c r="L113" s="42">
        <f>COUNTIF(M2:M93, M113)</f>
        <v>2</v>
      </c>
      <c r="M113" s="42" t="str">
        <f>IFERROR(__xludf.DUMMYFUNCTION("""COMPUTED_VALUE"""),"Unity, Meta One SDK")</f>
        <v>Unity, Meta One SDK</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38"/>
      <c r="AM113" s="38"/>
      <c r="AN113" s="38"/>
      <c r="AO113" s="38"/>
      <c r="AP113" s="38"/>
      <c r="AQ113" s="26"/>
      <c r="AR113" s="26"/>
      <c r="AS113" s="26"/>
      <c r="AT113" s="26"/>
      <c r="AU113" s="26"/>
      <c r="AV113" s="26"/>
      <c r="AW113" s="26"/>
      <c r="AX113" s="26"/>
      <c r="AY113" s="26"/>
      <c r="AZ113" s="26"/>
      <c r="BA113" s="26"/>
    </row>
    <row r="114">
      <c r="A114" s="24"/>
      <c r="B114" s="39"/>
      <c r="C114" s="24"/>
      <c r="D114" s="24"/>
      <c r="E114" s="24"/>
      <c r="F114" s="24"/>
      <c r="G114" s="24"/>
      <c r="H114" s="40"/>
      <c r="I114" s="24"/>
      <c r="J114" s="24"/>
      <c r="K114" s="24"/>
      <c r="L114" s="42">
        <f>COUNTIF(M2:M93, M114)</f>
        <v>2</v>
      </c>
      <c r="M114" s="42" t="str">
        <f>IFERROR(__xludf.DUMMYFUNCTION("""COMPUTED_VALUE"""),"Unity, Vuforia, OpenGL ES")</f>
        <v>Unity, Vuforia, OpenGL ES</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38"/>
      <c r="AM114" s="38"/>
      <c r="AN114" s="38"/>
      <c r="AO114" s="38"/>
      <c r="AP114" s="38"/>
      <c r="AQ114" s="26"/>
      <c r="AR114" s="26"/>
      <c r="AS114" s="26"/>
      <c r="AT114" s="26"/>
      <c r="AU114" s="26"/>
      <c r="AV114" s="26"/>
      <c r="AW114" s="26"/>
      <c r="AX114" s="26"/>
      <c r="AY114" s="26"/>
      <c r="AZ114" s="26"/>
      <c r="BA114" s="26"/>
    </row>
    <row r="115">
      <c r="A115" s="24"/>
      <c r="B115" s="39"/>
      <c r="C115" s="24"/>
      <c r="D115" s="24"/>
      <c r="E115" s="24"/>
      <c r="F115" s="24"/>
      <c r="G115" s="24"/>
      <c r="H115" s="40">
        <f>COUNTIF(I2:I80, I115)</f>
        <v>50</v>
      </c>
      <c r="I115" s="24" t="str">
        <f>IFERROR(__xludf.DUMMYFUNCTION("UNIQUE(I2:I80)"),"STEM (Math, Physics, Engineering, Chemistry, Infromatics, ...)")</f>
        <v>STEM (Math, Physics, Engineering, Chemistry, Infromatics, ...)</v>
      </c>
      <c r="J115" s="24"/>
      <c r="K115" s="24"/>
      <c r="L115" s="42">
        <f>COUNTIF(M2:M93, M115)</f>
        <v>1</v>
      </c>
      <c r="M115" s="24" t="str">
        <f>IFERROR(__xludf.DUMMYFUNCTION("""COMPUTED_VALUE"""),"Awe.js")</f>
        <v>Awe.js</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38"/>
      <c r="AM115" s="38"/>
      <c r="AN115" s="38"/>
      <c r="AO115" s="38"/>
      <c r="AP115" s="38"/>
      <c r="AQ115" s="26"/>
      <c r="AR115" s="26"/>
      <c r="AS115" s="26"/>
      <c r="AT115" s="26"/>
      <c r="AU115" s="26"/>
      <c r="AV115" s="26"/>
      <c r="AW115" s="26"/>
      <c r="AX115" s="26"/>
      <c r="AY115" s="26"/>
      <c r="AZ115" s="26"/>
      <c r="BA115" s="26"/>
    </row>
    <row r="116">
      <c r="A116" s="24"/>
      <c r="B116" s="39"/>
      <c r="C116" s="24"/>
      <c r="D116" s="24"/>
      <c r="E116" s="24"/>
      <c r="F116" s="24"/>
      <c r="G116" s="24"/>
      <c r="H116" s="40">
        <f>COUNTIF(I2:I80, I116)</f>
        <v>1</v>
      </c>
      <c r="I116" s="24" t="str">
        <f>IFERROR(__xludf.DUMMYFUNCTION("""COMPUTED_VALUE"""),"Sustainability")</f>
        <v>Sustainability</v>
      </c>
      <c r="J116" s="24"/>
      <c r="K116" s="24"/>
      <c r="L116" s="42">
        <f>COUNTIF(M2:M93, M116)</f>
        <v>1</v>
      </c>
      <c r="M116" s="24" t="str">
        <f>IFERROR(__xludf.DUMMYFUNCTION("""COMPUTED_VALUE"""),"Vuforia, A Computer vision library (OpenCV, Halcon, EasyCV, PCL, Dlib, ...)")</f>
        <v>Vuforia, A Computer vision library (OpenCV, Halcon, EasyCV, PCL, Dlib,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38"/>
      <c r="AM116" s="38"/>
      <c r="AN116" s="38"/>
      <c r="AO116" s="38"/>
      <c r="AP116" s="38"/>
      <c r="AQ116" s="26"/>
      <c r="AR116" s="26"/>
      <c r="AS116" s="26"/>
      <c r="AT116" s="26"/>
      <c r="AU116" s="26"/>
      <c r="AV116" s="26"/>
      <c r="AW116" s="26"/>
      <c r="AX116" s="26"/>
      <c r="AY116" s="26"/>
      <c r="AZ116" s="26"/>
      <c r="BA116" s="26"/>
    </row>
    <row r="117">
      <c r="A117" s="24"/>
      <c r="B117" s="39"/>
      <c r="C117" s="24"/>
      <c r="D117" s="24"/>
      <c r="E117" s="24"/>
      <c r="F117" s="24"/>
      <c r="G117" s="24"/>
      <c r="H117" s="40">
        <f>COUNTIF(I4:I95, I117)</f>
        <v>1</v>
      </c>
      <c r="I117" s="24" t="str">
        <f>IFERROR(__xludf.DUMMYFUNCTION("""COMPUTED_VALUE"""),"Narrative Skills and creativity")</f>
        <v>Narrative Skills and creativity</v>
      </c>
      <c r="J117" s="24"/>
      <c r="K117" s="24"/>
      <c r="L117" s="42">
        <f>COUNTIF(M22:M113, M117)</f>
        <v>1</v>
      </c>
      <c r="M117" s="24" t="str">
        <f>IFERROR(__xludf.DUMMYFUNCTION("""COMPUTED_VALUE"""),"ARCore, A DeepLearning framework (PyTorch, Tensorflow, Caffe, Theano, ...), Cloud Vision API")</f>
        <v>ARCore, A DeepLearning framework (PyTorch, Tensorflow, Caffe, Theano, ...), Cloud Vision API</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38"/>
      <c r="AM117" s="38"/>
      <c r="AN117" s="38"/>
      <c r="AO117" s="38"/>
      <c r="AP117" s="38"/>
      <c r="AQ117" s="26"/>
      <c r="AR117" s="26"/>
      <c r="AS117" s="26"/>
      <c r="AT117" s="26"/>
      <c r="AU117" s="26"/>
      <c r="AV117" s="26"/>
      <c r="AW117" s="26"/>
      <c r="AX117" s="26"/>
      <c r="AY117" s="26"/>
      <c r="AZ117" s="26"/>
      <c r="BA117" s="26"/>
    </row>
    <row r="118">
      <c r="A118" s="24"/>
      <c r="B118" s="39"/>
      <c r="C118" s="24"/>
      <c r="D118" s="24"/>
      <c r="E118" s="24"/>
      <c r="F118" s="24"/>
      <c r="G118" s="24"/>
      <c r="H118" s="40">
        <f>COUNTIF(I4:I95, I118)</f>
        <v>9</v>
      </c>
      <c r="I118" s="24" t="str">
        <f>IFERROR(__xludf.DUMMYFUNCTION("""COMPUTED_VALUE"""),"Humanities (First language, Art, History, Music, ...)")</f>
        <v>Humanities (First language, Art, History, Music, ...)</v>
      </c>
      <c r="J118" s="24"/>
      <c r="K118" s="24"/>
      <c r="L118" s="42">
        <f>COUNTIF(M2:M93, M118)</f>
        <v>1</v>
      </c>
      <c r="M118" s="24" t="str">
        <f>IFERROR(__xludf.DUMMYFUNCTION("""COMPUTED_VALUE"""),"Junaio")</f>
        <v>Junaio</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38"/>
      <c r="AM118" s="38"/>
      <c r="AN118" s="38"/>
      <c r="AO118" s="38"/>
      <c r="AP118" s="38"/>
      <c r="AQ118" s="26"/>
      <c r="AR118" s="26"/>
      <c r="AS118" s="26"/>
      <c r="AT118" s="26"/>
      <c r="AU118" s="26"/>
      <c r="AV118" s="26"/>
      <c r="AW118" s="26"/>
      <c r="AX118" s="26"/>
      <c r="AY118" s="26"/>
      <c r="AZ118" s="26"/>
      <c r="BA118" s="26"/>
    </row>
    <row r="119">
      <c r="A119" s="24"/>
      <c r="B119" s="39"/>
      <c r="C119" s="24"/>
      <c r="D119" s="24"/>
      <c r="E119" s="24"/>
      <c r="F119" s="24"/>
      <c r="G119" s="24"/>
      <c r="H119" s="40">
        <f>COUNTIF(I6:I97, I119)</f>
        <v>1</v>
      </c>
      <c r="I119" s="24" t="str">
        <f>IFERROR(__xludf.DUMMYFUNCTION("""COMPUTED_VALUE"""),"STEM (Math, Physics, Engineering, Chemistry, Infromatics, ...), Museum. Different Animals, etc.")</f>
        <v>STEM (Math, Physics, Engineering, Chemistry, Infromatics, ...), Museum. Different Animals, etc.</v>
      </c>
      <c r="J119" s="24"/>
      <c r="K119" s="24"/>
      <c r="L119" s="42">
        <f>COUNTIF(M2:M93, M119)</f>
        <v>1</v>
      </c>
      <c r="M119" s="24" t="str">
        <f>IFERROR(__xludf.DUMMYFUNCTION("""COMPUTED_VALUE"""),"Unity, Microsoft Mixed Reality Toolkit")</f>
        <v>Unity, Microsoft Mixed Reality Toolkit</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38"/>
      <c r="AM119" s="38"/>
      <c r="AN119" s="38"/>
      <c r="AO119" s="38"/>
      <c r="AP119" s="38"/>
      <c r="AQ119" s="26"/>
      <c r="AR119" s="26"/>
      <c r="AS119" s="26"/>
      <c r="AT119" s="26"/>
      <c r="AU119" s="26"/>
      <c r="AV119" s="26"/>
      <c r="AW119" s="26"/>
      <c r="AX119" s="26"/>
      <c r="AY119" s="26"/>
      <c r="AZ119" s="26"/>
      <c r="BA119" s="26"/>
    </row>
    <row r="120">
      <c r="A120" s="24"/>
      <c r="B120" s="39"/>
      <c r="C120" s="24"/>
      <c r="D120" s="24"/>
      <c r="E120" s="24"/>
      <c r="F120" s="24"/>
      <c r="G120" s="24"/>
      <c r="H120" s="40">
        <f>COUNTIF(I6:I97, I120)</f>
        <v>2</v>
      </c>
      <c r="I120" s="24" t="str">
        <f>IFERROR(__xludf.DUMMYFUNCTION("""COMPUTED_VALUE"""),"Physical education")</f>
        <v>Physical education</v>
      </c>
      <c r="J120" s="24"/>
      <c r="K120" s="24"/>
      <c r="L120" s="42">
        <f>COUNTIF(M2:M93, M120)</f>
        <v>1</v>
      </c>
      <c r="M120" s="24" t="str">
        <f>IFERROR(__xludf.DUMMYFUNCTION("""COMPUTED_VALUE"""),"A Computer vision library (OpenCV, Halcon, EasyCV, PCL, Dlib, ...), ARToolkit")</f>
        <v>A Computer vision library (OpenCV, Halcon, EasyCV, PCL, Dlib, ...), ARToolkit</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38"/>
      <c r="AM120" s="38"/>
      <c r="AN120" s="38"/>
      <c r="AO120" s="38"/>
      <c r="AP120" s="38"/>
      <c r="AQ120" s="26"/>
      <c r="AR120" s="26"/>
      <c r="AS120" s="26"/>
      <c r="AT120" s="26"/>
      <c r="AU120" s="26"/>
      <c r="AV120" s="26"/>
      <c r="AW120" s="26"/>
      <c r="AX120" s="26"/>
      <c r="AY120" s="26"/>
      <c r="AZ120" s="26"/>
      <c r="BA120" s="26"/>
    </row>
    <row r="121">
      <c r="A121" s="24"/>
      <c r="B121" s="39"/>
      <c r="C121" s="24"/>
      <c r="D121" s="24"/>
      <c r="E121" s="24"/>
      <c r="F121" s="24"/>
      <c r="G121" s="24"/>
      <c r="H121" s="40">
        <f>COUNTIF(I8:I99, I121)</f>
        <v>8</v>
      </c>
      <c r="I121" s="24" t="str">
        <f>IFERROR(__xludf.DUMMYFUNCTION("""COMPUTED_VALUE"""),"Foreign language")</f>
        <v>Foreign language</v>
      </c>
      <c r="J121" s="24"/>
      <c r="K121" s="24"/>
      <c r="L121" s="42">
        <f>COUNTIF(M2:M93, M121)</f>
        <v>1</v>
      </c>
      <c r="M121" s="24" t="str">
        <f>IFERROR(__xludf.DUMMYFUNCTION("""COMPUTED_VALUE"""),"Kudan AR")</f>
        <v>Kudan AR</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38"/>
      <c r="AM121" s="38"/>
      <c r="AN121" s="38"/>
      <c r="AO121" s="38"/>
      <c r="AP121" s="38"/>
      <c r="AQ121" s="26"/>
      <c r="AR121" s="26"/>
      <c r="AS121" s="26"/>
      <c r="AT121" s="26"/>
      <c r="AU121" s="26"/>
      <c r="AV121" s="26"/>
      <c r="AW121" s="26"/>
      <c r="AX121" s="26"/>
      <c r="AY121" s="26"/>
      <c r="AZ121" s="26"/>
      <c r="BA121" s="26"/>
    </row>
    <row r="122">
      <c r="A122" s="24"/>
      <c r="B122" s="39"/>
      <c r="C122" s="24"/>
      <c r="D122" s="24"/>
      <c r="E122" s="24"/>
      <c r="F122" s="24"/>
      <c r="G122" s="24"/>
      <c r="H122" s="40">
        <f>COUNTIF(I8:I99, I122)</f>
        <v>1</v>
      </c>
      <c r="I122" s="24" t="str">
        <f>IFERROR(__xludf.DUMMYFUNCTION("""COMPUTED_VALUE"""),"Physiscal education and Nutrition")</f>
        <v>Physiscal education and Nutrition</v>
      </c>
      <c r="J122" s="24"/>
      <c r="K122" s="24"/>
      <c r="L122" s="24"/>
      <c r="M122" s="24" t="str">
        <f>IFERROR(__xludf.DUMMYFUNCTION("""COMPUTED_VALUE"""),"Unity, IBM Watson API")</f>
        <v>Unity, IBM Watson API</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38"/>
      <c r="AM122" s="38"/>
      <c r="AN122" s="38"/>
      <c r="AO122" s="38"/>
      <c r="AP122" s="38"/>
      <c r="AQ122" s="26"/>
      <c r="AR122" s="26"/>
      <c r="AS122" s="26"/>
      <c r="AT122" s="26"/>
      <c r="AU122" s="26"/>
      <c r="AV122" s="26"/>
      <c r="AW122" s="26"/>
      <c r="AX122" s="26"/>
      <c r="AY122" s="26"/>
      <c r="AZ122" s="26"/>
      <c r="BA122" s="26"/>
    </row>
    <row r="123">
      <c r="A123" s="24"/>
      <c r="B123" s="39"/>
      <c r="C123" s="24"/>
      <c r="D123" s="24"/>
      <c r="E123" s="24"/>
      <c r="F123" s="24"/>
      <c r="G123" s="24"/>
      <c r="H123" s="40">
        <f>COUNTIF(I10:I101, I123)</f>
        <v>2</v>
      </c>
      <c r="I123" s="24" t="str">
        <f>IFERROR(__xludf.DUMMYFUNCTION("""COMPUTED_VALUE"""),"STEM (Math, Physics, Engineering, Chemistry, Infromatics, ...), Humanities (First language, Art, History, Music, ...)")</f>
        <v>STEM (Math, Physics, Engineering, Chemistry, Infromatics, ...), Humanities (First language, Art, History, Music, ...)</v>
      </c>
      <c r="J123" s="24"/>
      <c r="K123" s="24"/>
      <c r="L123" s="24"/>
      <c r="M123" s="24" t="str">
        <f>IFERROR(__xludf.DUMMYFUNCTION("""COMPUTED_VALUE"""),"Three.js + A-Frame + AR-js-toolkit")</f>
        <v>Three.js + A-Frame + AR-js-toolkit</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38"/>
      <c r="AM123" s="38"/>
      <c r="AN123" s="38"/>
      <c r="AO123" s="38"/>
      <c r="AP123" s="38"/>
      <c r="AQ123" s="26"/>
      <c r="AR123" s="26"/>
      <c r="AS123" s="26"/>
      <c r="AT123" s="26"/>
      <c r="AU123" s="26"/>
      <c r="AV123" s="26"/>
      <c r="AW123" s="26"/>
      <c r="AX123" s="26"/>
      <c r="AY123" s="26"/>
      <c r="AZ123" s="26"/>
      <c r="BA123" s="26"/>
    </row>
    <row r="124">
      <c r="A124" s="24"/>
      <c r="B124" s="39"/>
      <c r="C124" s="24"/>
      <c r="D124" s="24"/>
      <c r="E124" s="24"/>
      <c r="F124" s="24"/>
      <c r="G124" s="24"/>
      <c r="H124" s="40">
        <f>COUNTIF(I10:I101, I124)</f>
        <v>1</v>
      </c>
      <c r="I124" s="24" t="str">
        <f>IFERROR(__xludf.DUMMYFUNCTION("""COMPUTED_VALUE"""),"Flight simulation")</f>
        <v>Flight simulation</v>
      </c>
      <c r="J124" s="24"/>
      <c r="K124" s="24"/>
      <c r="L124" s="24"/>
      <c r="M124" s="24" t="str">
        <f>IFERROR(__xludf.DUMMYFUNCTION("""COMPUTED_VALUE"""),"A Computer vision library (OpenCV, Halcon, EasyCV, PCL, Dlib, ...), ROS")</f>
        <v>A Computer vision library (OpenCV, Halcon, EasyCV, PCL, Dlib, ...), ROS</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38"/>
      <c r="AM124" s="38"/>
      <c r="AN124" s="38"/>
      <c r="AO124" s="38"/>
      <c r="AP124" s="38"/>
      <c r="AQ124" s="26"/>
      <c r="AR124" s="26"/>
      <c r="AS124" s="26"/>
      <c r="AT124" s="26"/>
      <c r="AU124" s="26"/>
      <c r="AV124" s="26"/>
      <c r="AW124" s="26"/>
      <c r="AX124" s="26"/>
      <c r="AY124" s="26"/>
      <c r="AZ124" s="26"/>
      <c r="BA124" s="26"/>
    </row>
    <row r="125">
      <c r="A125" s="24"/>
      <c r="B125" s="39"/>
      <c r="C125" s="24"/>
      <c r="D125" s="24"/>
      <c r="E125" s="24"/>
      <c r="F125" s="24"/>
      <c r="G125" s="24"/>
      <c r="H125" s="40">
        <f>COUNTIF(I12:I103, I125)</f>
        <v>1</v>
      </c>
      <c r="I125" s="24" t="str">
        <f>IFERROR(__xludf.DUMMYFUNCTION("""COMPUTED_VALUE"""),"3D modeling")</f>
        <v>3D modeling</v>
      </c>
      <c r="J125" s="24"/>
      <c r="K125" s="24"/>
      <c r="L125" s="24"/>
      <c r="M125" s="24" t="str">
        <f>IFERROR(__xludf.DUMMYFUNCTION("""COMPUTED_VALUE"""),"Unity, PUN, Placenote")</f>
        <v>Unity, PUN, Placenote</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38"/>
      <c r="AM125" s="38"/>
      <c r="AN125" s="38"/>
      <c r="AO125" s="38"/>
      <c r="AP125" s="38"/>
      <c r="AQ125" s="26"/>
      <c r="AR125" s="26"/>
      <c r="AS125" s="26"/>
      <c r="AT125" s="26"/>
      <c r="AU125" s="26"/>
      <c r="AV125" s="26"/>
      <c r="AW125" s="26"/>
      <c r="AX125" s="26"/>
      <c r="AY125" s="26"/>
      <c r="AZ125" s="26"/>
      <c r="BA125" s="26"/>
    </row>
    <row r="126">
      <c r="A126" s="24"/>
      <c r="B126" s="39"/>
      <c r="C126" s="24"/>
      <c r="D126" s="24"/>
      <c r="E126" s="24"/>
      <c r="F126" s="24"/>
      <c r="G126" s="24"/>
      <c r="H126" s="40">
        <f>COUNTIF(I12:I103, I126)</f>
        <v>2</v>
      </c>
      <c r="I126" s="24" t="str">
        <f>IFERROR(__xludf.DUMMYFUNCTION("""COMPUTED_VALUE"""),"Unspecified")</f>
        <v>Unspecified</v>
      </c>
      <c r="J126" s="24"/>
      <c r="K126" s="24"/>
      <c r="L126" s="24"/>
      <c r="M126" s="24" t="str">
        <f>IFERROR(__xludf.DUMMYFUNCTION("""COMPUTED_VALUE"""),"Unity, ARCore")</f>
        <v>Unity, ARCore</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38"/>
      <c r="AM126" s="38"/>
      <c r="AN126" s="38"/>
      <c r="AO126" s="38"/>
      <c r="AP126" s="38"/>
      <c r="AQ126" s="26"/>
      <c r="AR126" s="26"/>
      <c r="AS126" s="26"/>
      <c r="AT126" s="26"/>
      <c r="AU126" s="26"/>
      <c r="AV126" s="26"/>
      <c r="AW126" s="26"/>
      <c r="AX126" s="26"/>
      <c r="AY126" s="26"/>
      <c r="AZ126" s="26"/>
      <c r="BA126" s="26"/>
    </row>
    <row r="127">
      <c r="A127" s="24"/>
      <c r="B127" s="39"/>
      <c r="C127" s="24"/>
      <c r="D127" s="24"/>
      <c r="E127" s="24"/>
      <c r="F127" s="24"/>
      <c r="G127" s="24"/>
      <c r="H127" s="40">
        <f>COUNTIF(I14:I105, I127)</f>
        <v>1</v>
      </c>
      <c r="I127" s="24" t="str">
        <f>IFERROR(__xludf.DUMMYFUNCTION("""COMPUTED_VALUE"""),"Social interactions")</f>
        <v>Social interactions</v>
      </c>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38"/>
      <c r="AM127" s="38"/>
      <c r="AN127" s="38"/>
      <c r="AO127" s="38"/>
      <c r="AP127" s="38"/>
      <c r="AQ127" s="26"/>
      <c r="AR127" s="26"/>
      <c r="AS127" s="26"/>
      <c r="AT127" s="26"/>
      <c r="AU127" s="26"/>
      <c r="AV127" s="26"/>
      <c r="AW127" s="26"/>
      <c r="AX127" s="26"/>
      <c r="AY127" s="26"/>
      <c r="AZ127" s="26"/>
      <c r="BA127" s="26"/>
    </row>
    <row r="128">
      <c r="A128" s="24"/>
      <c r="B128" s="39"/>
      <c r="C128" s="24"/>
      <c r="D128" s="24"/>
      <c r="E128" s="24"/>
      <c r="F128" s="24"/>
      <c r="G128" s="24"/>
      <c r="H128" s="40"/>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38"/>
      <c r="AM128" s="38"/>
      <c r="AN128" s="38"/>
      <c r="AO128" s="38"/>
      <c r="AP128" s="38"/>
      <c r="AQ128" s="26"/>
      <c r="AR128" s="26"/>
      <c r="AS128" s="26"/>
      <c r="AT128" s="26"/>
      <c r="AU128" s="26"/>
      <c r="AV128" s="26"/>
      <c r="AW128" s="26"/>
      <c r="AX128" s="26"/>
      <c r="AY128" s="26"/>
      <c r="AZ128" s="26"/>
      <c r="BA128" s="26"/>
    </row>
    <row r="129">
      <c r="A129" s="24"/>
      <c r="B129" s="39"/>
      <c r="C129" s="24"/>
      <c r="D129" s="24"/>
      <c r="E129" s="24"/>
      <c r="F129" s="24"/>
      <c r="G129" s="24"/>
      <c r="H129" s="40"/>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38"/>
      <c r="AM129" s="38"/>
      <c r="AN129" s="38"/>
      <c r="AO129" s="38"/>
      <c r="AP129" s="38"/>
      <c r="AQ129" s="26"/>
      <c r="AR129" s="26"/>
      <c r="AS129" s="26"/>
      <c r="AT129" s="26"/>
      <c r="AU129" s="26"/>
      <c r="AV129" s="26"/>
      <c r="AW129" s="26"/>
      <c r="AX129" s="26"/>
      <c r="AY129" s="26"/>
      <c r="AZ129" s="26"/>
      <c r="BA129" s="26"/>
    </row>
    <row r="130">
      <c r="A130" s="24"/>
      <c r="B130" s="39"/>
      <c r="C130" s="24"/>
      <c r="D130" s="24"/>
      <c r="E130" s="24"/>
      <c r="F130" s="24"/>
      <c r="G130" s="24"/>
      <c r="H130" s="40"/>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38"/>
      <c r="AM130" s="38"/>
      <c r="AN130" s="38"/>
      <c r="AO130" s="38"/>
      <c r="AP130" s="38"/>
      <c r="AQ130" s="26"/>
      <c r="AR130" s="26"/>
      <c r="AS130" s="26"/>
      <c r="AT130" s="26"/>
      <c r="AU130" s="26"/>
      <c r="AV130" s="26"/>
      <c r="AW130" s="26"/>
      <c r="AX130" s="26"/>
      <c r="AY130" s="26"/>
      <c r="AZ130" s="26"/>
      <c r="BA130" s="26"/>
    </row>
    <row r="131">
      <c r="A131" s="24"/>
      <c r="B131" s="39"/>
      <c r="C131" s="24"/>
      <c r="D131" s="24"/>
      <c r="E131" s="24"/>
      <c r="F131" s="24"/>
      <c r="G131" s="24"/>
      <c r="H131" s="40"/>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38"/>
      <c r="AM131" s="38"/>
      <c r="AN131" s="38"/>
      <c r="AO131" s="38"/>
      <c r="AP131" s="38"/>
      <c r="AQ131" s="26"/>
      <c r="AR131" s="26"/>
      <c r="AS131" s="26"/>
      <c r="AT131" s="26"/>
      <c r="AU131" s="26"/>
      <c r="AV131" s="26"/>
      <c r="AW131" s="26"/>
      <c r="AX131" s="26"/>
      <c r="AY131" s="26"/>
      <c r="AZ131" s="26"/>
      <c r="BA131" s="26"/>
    </row>
    <row r="132">
      <c r="A132" s="24"/>
      <c r="B132" s="39"/>
      <c r="C132" s="24"/>
      <c r="D132" s="24"/>
      <c r="E132" s="24"/>
      <c r="F132" s="24"/>
      <c r="G132" s="24"/>
      <c r="H132" s="40"/>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38"/>
      <c r="AM132" s="38"/>
      <c r="AN132" s="38"/>
      <c r="AO132" s="38"/>
      <c r="AP132" s="38"/>
      <c r="AQ132" s="26"/>
      <c r="AR132" s="26"/>
      <c r="AS132" s="26"/>
      <c r="AT132" s="26"/>
      <c r="AU132" s="26"/>
      <c r="AV132" s="26"/>
      <c r="AW132" s="26"/>
      <c r="AX132" s="26"/>
      <c r="AY132" s="26"/>
      <c r="AZ132" s="26"/>
      <c r="BA132" s="26"/>
    </row>
    <row r="133">
      <c r="A133" s="24"/>
      <c r="B133" s="39"/>
      <c r="C133" s="24"/>
      <c r="D133" s="24"/>
      <c r="E133" s="24"/>
      <c r="F133" s="24"/>
      <c r="G133" s="24"/>
      <c r="H133" s="40"/>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38"/>
      <c r="AM133" s="38"/>
      <c r="AN133" s="38"/>
      <c r="AO133" s="38"/>
      <c r="AP133" s="38"/>
      <c r="AQ133" s="26"/>
      <c r="AR133" s="26"/>
      <c r="AS133" s="26"/>
      <c r="AT133" s="26"/>
      <c r="AU133" s="26"/>
      <c r="AV133" s="26"/>
      <c r="AW133" s="26"/>
      <c r="AX133" s="26"/>
      <c r="AY133" s="26"/>
      <c r="AZ133" s="26"/>
      <c r="BA133" s="26"/>
    </row>
    <row r="134">
      <c r="A134" s="24"/>
      <c r="B134" s="39"/>
      <c r="C134" s="24"/>
      <c r="D134" s="24"/>
      <c r="E134" s="24"/>
      <c r="F134" s="24"/>
      <c r="G134" s="24"/>
      <c r="H134" s="40"/>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38"/>
      <c r="AM134" s="38"/>
      <c r="AN134" s="38"/>
      <c r="AO134" s="38"/>
      <c r="AP134" s="38"/>
      <c r="AQ134" s="26"/>
      <c r="AR134" s="26"/>
      <c r="AS134" s="26"/>
      <c r="AT134" s="26"/>
      <c r="AU134" s="26"/>
      <c r="AV134" s="26"/>
      <c r="AW134" s="26"/>
      <c r="AX134" s="26"/>
      <c r="AY134" s="26"/>
      <c r="AZ134" s="26"/>
      <c r="BA134" s="26"/>
    </row>
    <row r="135">
      <c r="A135" s="24"/>
      <c r="B135" s="39"/>
      <c r="C135" s="24"/>
      <c r="D135" s="24"/>
      <c r="E135" s="24"/>
      <c r="F135" s="24"/>
      <c r="G135" s="24"/>
      <c r="H135" s="40"/>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38"/>
      <c r="AM135" s="38"/>
      <c r="AN135" s="38"/>
      <c r="AO135" s="38"/>
      <c r="AP135" s="38"/>
      <c r="AQ135" s="26"/>
      <c r="AR135" s="26"/>
      <c r="AS135" s="26"/>
      <c r="AT135" s="26"/>
      <c r="AU135" s="26"/>
      <c r="AV135" s="26"/>
      <c r="AW135" s="26"/>
      <c r="AX135" s="26"/>
      <c r="AY135" s="26"/>
      <c r="AZ135" s="26"/>
      <c r="BA135" s="26"/>
    </row>
    <row r="136">
      <c r="A136" s="24"/>
      <c r="B136" s="39"/>
      <c r="C136" s="24"/>
      <c r="D136" s="24"/>
      <c r="E136" s="24"/>
      <c r="F136" s="24"/>
      <c r="G136" s="24"/>
      <c r="H136" s="40"/>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38"/>
      <c r="AM136" s="38"/>
      <c r="AN136" s="38"/>
      <c r="AO136" s="38"/>
      <c r="AP136" s="38"/>
      <c r="AQ136" s="26"/>
      <c r="AR136" s="26"/>
      <c r="AS136" s="26"/>
      <c r="AT136" s="26"/>
      <c r="AU136" s="26"/>
      <c r="AV136" s="26"/>
      <c r="AW136" s="26"/>
      <c r="AX136" s="26"/>
      <c r="AY136" s="26"/>
      <c r="AZ136" s="26"/>
      <c r="BA136" s="26"/>
    </row>
    <row r="137">
      <c r="A137" s="24"/>
      <c r="B137" s="39"/>
      <c r="C137" s="24"/>
      <c r="D137" s="24"/>
      <c r="E137" s="24"/>
      <c r="F137" s="24"/>
      <c r="G137" s="24"/>
      <c r="H137" s="40"/>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38"/>
      <c r="AM137" s="38"/>
      <c r="AN137" s="38"/>
      <c r="AO137" s="38"/>
      <c r="AP137" s="38"/>
      <c r="AQ137" s="26"/>
      <c r="AR137" s="26"/>
      <c r="AS137" s="26"/>
      <c r="AT137" s="26"/>
      <c r="AU137" s="26"/>
      <c r="AV137" s="26"/>
      <c r="AW137" s="26"/>
      <c r="AX137" s="26"/>
      <c r="AY137" s="26"/>
      <c r="AZ137" s="26"/>
      <c r="BA137" s="26"/>
    </row>
    <row r="138">
      <c r="A138" s="24"/>
      <c r="B138" s="39"/>
      <c r="C138" s="24"/>
      <c r="D138" s="24"/>
      <c r="E138" s="24"/>
      <c r="F138" s="24"/>
      <c r="G138" s="24"/>
      <c r="H138" s="40"/>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38"/>
      <c r="AM138" s="38"/>
      <c r="AN138" s="38"/>
      <c r="AO138" s="38"/>
      <c r="AP138" s="38"/>
      <c r="AQ138" s="26"/>
      <c r="AR138" s="26"/>
      <c r="AS138" s="26"/>
      <c r="AT138" s="26"/>
      <c r="AU138" s="26"/>
      <c r="AV138" s="26"/>
      <c r="AW138" s="26"/>
      <c r="AX138" s="26"/>
      <c r="AY138" s="26"/>
      <c r="AZ138" s="26"/>
      <c r="BA138" s="26"/>
    </row>
    <row r="139">
      <c r="A139" s="24"/>
      <c r="B139" s="39"/>
      <c r="C139" s="24"/>
      <c r="D139" s="24"/>
      <c r="E139" s="24"/>
      <c r="F139" s="24"/>
      <c r="G139" s="24"/>
      <c r="H139" s="40"/>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38"/>
      <c r="AM139" s="38"/>
      <c r="AN139" s="38"/>
      <c r="AO139" s="38"/>
      <c r="AP139" s="38"/>
      <c r="AQ139" s="26"/>
      <c r="AR139" s="26"/>
      <c r="AS139" s="26"/>
      <c r="AT139" s="26"/>
      <c r="AU139" s="26"/>
      <c r="AV139" s="26"/>
      <c r="AW139" s="26"/>
      <c r="AX139" s="26"/>
      <c r="AY139" s="26"/>
      <c r="AZ139" s="26"/>
      <c r="BA139" s="26"/>
    </row>
    <row r="140">
      <c r="A140" s="24"/>
      <c r="B140" s="39"/>
      <c r="C140" s="24"/>
      <c r="D140" s="24"/>
      <c r="E140" s="24"/>
      <c r="F140" s="24"/>
      <c r="G140" s="24"/>
      <c r="H140" s="40"/>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38"/>
      <c r="AM140" s="38"/>
      <c r="AN140" s="38"/>
      <c r="AO140" s="38"/>
      <c r="AP140" s="38"/>
      <c r="AQ140" s="26"/>
      <c r="AR140" s="26"/>
      <c r="AS140" s="26"/>
      <c r="AT140" s="26"/>
      <c r="AU140" s="26"/>
      <c r="AV140" s="26"/>
      <c r="AW140" s="26"/>
      <c r="AX140" s="26"/>
      <c r="AY140" s="26"/>
      <c r="AZ140" s="26"/>
      <c r="BA140" s="26"/>
    </row>
    <row r="141">
      <c r="A141" s="24"/>
      <c r="B141" s="39"/>
      <c r="C141" s="24"/>
      <c r="D141" s="24"/>
      <c r="E141" s="24"/>
      <c r="F141" s="24"/>
      <c r="G141" s="24"/>
      <c r="H141" s="40"/>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38"/>
      <c r="AM141" s="38"/>
      <c r="AN141" s="38"/>
      <c r="AO141" s="38"/>
      <c r="AP141" s="38"/>
      <c r="AQ141" s="26"/>
      <c r="AR141" s="26"/>
      <c r="AS141" s="26"/>
      <c r="AT141" s="26"/>
      <c r="AU141" s="26"/>
      <c r="AV141" s="26"/>
      <c r="AW141" s="26"/>
      <c r="AX141" s="26"/>
      <c r="AY141" s="26"/>
      <c r="AZ141" s="26"/>
      <c r="BA141" s="26"/>
    </row>
    <row r="142">
      <c r="A142" s="24"/>
      <c r="B142" s="39"/>
      <c r="C142" s="24"/>
      <c r="D142" s="24"/>
      <c r="E142" s="24"/>
      <c r="F142" s="24"/>
      <c r="G142" s="24"/>
      <c r="H142" s="40"/>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38"/>
      <c r="AM142" s="38"/>
      <c r="AN142" s="38"/>
      <c r="AO142" s="38"/>
      <c r="AP142" s="38"/>
      <c r="AQ142" s="26"/>
      <c r="AR142" s="26"/>
      <c r="AS142" s="26"/>
      <c r="AT142" s="26"/>
      <c r="AU142" s="26"/>
      <c r="AV142" s="26"/>
      <c r="AW142" s="26"/>
      <c r="AX142" s="26"/>
      <c r="AY142" s="26"/>
      <c r="AZ142" s="26"/>
      <c r="BA142" s="26"/>
    </row>
    <row r="143">
      <c r="A143" s="24"/>
      <c r="B143" s="39"/>
      <c r="C143" s="24"/>
      <c r="D143" s="24"/>
      <c r="E143" s="24"/>
      <c r="F143" s="24"/>
      <c r="G143" s="24"/>
      <c r="H143" s="40"/>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38"/>
      <c r="AM143" s="38"/>
      <c r="AN143" s="38"/>
      <c r="AO143" s="38"/>
      <c r="AP143" s="38"/>
      <c r="AQ143" s="26"/>
      <c r="AR143" s="26"/>
      <c r="AS143" s="26"/>
      <c r="AT143" s="26"/>
      <c r="AU143" s="26"/>
      <c r="AV143" s="26"/>
      <c r="AW143" s="26"/>
      <c r="AX143" s="26"/>
      <c r="AY143" s="26"/>
      <c r="AZ143" s="26"/>
      <c r="BA143" s="26"/>
    </row>
    <row r="144">
      <c r="A144" s="24"/>
      <c r="B144" s="39"/>
      <c r="C144" s="24"/>
      <c r="D144" s="24"/>
      <c r="E144" s="24"/>
      <c r="F144" s="24"/>
      <c r="G144" s="24"/>
      <c r="H144" s="40"/>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38"/>
      <c r="AM144" s="38"/>
      <c r="AN144" s="38"/>
      <c r="AO144" s="38"/>
      <c r="AP144" s="38"/>
      <c r="AQ144" s="26"/>
      <c r="AR144" s="26"/>
      <c r="AS144" s="26"/>
      <c r="AT144" s="26"/>
      <c r="AU144" s="26"/>
      <c r="AV144" s="26"/>
      <c r="AW144" s="26"/>
      <c r="AX144" s="26"/>
      <c r="AY144" s="26"/>
      <c r="AZ144" s="26"/>
      <c r="BA144" s="26"/>
    </row>
    <row r="145">
      <c r="A145" s="24"/>
      <c r="B145" s="39"/>
      <c r="C145" s="24"/>
      <c r="D145" s="24"/>
      <c r="E145" s="24"/>
      <c r="F145" s="24"/>
      <c r="G145" s="24"/>
      <c r="H145" s="40"/>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38"/>
      <c r="AM145" s="38"/>
      <c r="AN145" s="38"/>
      <c r="AO145" s="38"/>
      <c r="AP145" s="38"/>
      <c r="AQ145" s="26"/>
      <c r="AR145" s="26"/>
      <c r="AS145" s="26"/>
      <c r="AT145" s="26"/>
      <c r="AU145" s="26"/>
      <c r="AV145" s="26"/>
      <c r="AW145" s="26"/>
      <c r="AX145" s="26"/>
      <c r="AY145" s="26"/>
      <c r="AZ145" s="26"/>
      <c r="BA145" s="26"/>
    </row>
    <row r="146">
      <c r="A146" s="24"/>
      <c r="B146" s="39"/>
      <c r="C146" s="24"/>
      <c r="D146" s="24"/>
      <c r="E146" s="24"/>
      <c r="F146" s="24"/>
      <c r="G146" s="24"/>
      <c r="H146" s="40"/>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38"/>
      <c r="AM146" s="38"/>
      <c r="AN146" s="38"/>
      <c r="AO146" s="38"/>
      <c r="AP146" s="38"/>
      <c r="AQ146" s="26"/>
      <c r="AR146" s="26"/>
      <c r="AS146" s="26"/>
      <c r="AT146" s="26"/>
      <c r="AU146" s="26"/>
      <c r="AV146" s="26"/>
      <c r="AW146" s="26"/>
      <c r="AX146" s="26"/>
      <c r="AY146" s="26"/>
      <c r="AZ146" s="26"/>
      <c r="BA146" s="26"/>
    </row>
    <row r="147">
      <c r="A147" s="24"/>
      <c r="B147" s="39"/>
      <c r="C147" s="24"/>
      <c r="D147" s="24"/>
      <c r="E147" s="24"/>
      <c r="F147" s="24"/>
      <c r="G147" s="24"/>
      <c r="H147" s="40"/>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38"/>
      <c r="AM147" s="38"/>
      <c r="AN147" s="38"/>
      <c r="AO147" s="38"/>
      <c r="AP147" s="38"/>
      <c r="AQ147" s="26"/>
      <c r="AR147" s="26"/>
      <c r="AS147" s="26"/>
      <c r="AT147" s="26"/>
      <c r="AU147" s="26"/>
      <c r="AV147" s="26"/>
      <c r="AW147" s="26"/>
      <c r="AX147" s="26"/>
      <c r="AY147" s="26"/>
      <c r="AZ147" s="26"/>
      <c r="BA147" s="26"/>
    </row>
    <row r="148">
      <c r="A148" s="24"/>
      <c r="B148" s="39"/>
      <c r="C148" s="24"/>
      <c r="D148" s="24"/>
      <c r="E148" s="24"/>
      <c r="F148" s="24"/>
      <c r="G148" s="24"/>
      <c r="H148" s="40"/>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38"/>
      <c r="AM148" s="38"/>
      <c r="AN148" s="38"/>
      <c r="AO148" s="38"/>
      <c r="AP148" s="38"/>
      <c r="AQ148" s="26"/>
      <c r="AR148" s="26"/>
      <c r="AS148" s="26"/>
      <c r="AT148" s="26"/>
      <c r="AU148" s="26"/>
      <c r="AV148" s="26"/>
      <c r="AW148" s="26"/>
      <c r="AX148" s="26"/>
      <c r="AY148" s="26"/>
      <c r="AZ148" s="26"/>
      <c r="BA148" s="26"/>
    </row>
    <row r="149">
      <c r="A149" s="24"/>
      <c r="B149" s="39"/>
      <c r="C149" s="24"/>
      <c r="D149" s="24"/>
      <c r="E149" s="24"/>
      <c r="F149" s="24"/>
      <c r="G149" s="24"/>
      <c r="H149" s="40"/>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38"/>
      <c r="AM149" s="38"/>
      <c r="AN149" s="38"/>
      <c r="AO149" s="38"/>
      <c r="AP149" s="38"/>
      <c r="AQ149" s="26"/>
      <c r="AR149" s="26"/>
      <c r="AS149" s="26"/>
      <c r="AT149" s="26"/>
      <c r="AU149" s="26"/>
      <c r="AV149" s="26"/>
      <c r="AW149" s="26"/>
      <c r="AX149" s="26"/>
      <c r="AY149" s="26"/>
      <c r="AZ149" s="26"/>
      <c r="BA149" s="26"/>
    </row>
    <row r="150">
      <c r="A150" s="24"/>
      <c r="B150" s="39"/>
      <c r="C150" s="24"/>
      <c r="D150" s="24"/>
      <c r="E150" s="24"/>
      <c r="F150" s="24"/>
      <c r="G150" s="24"/>
      <c r="H150" s="40"/>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38"/>
      <c r="AM150" s="38"/>
      <c r="AN150" s="38"/>
      <c r="AO150" s="38"/>
      <c r="AP150" s="38"/>
      <c r="AQ150" s="26"/>
      <c r="AR150" s="26"/>
      <c r="AS150" s="26"/>
      <c r="AT150" s="26"/>
      <c r="AU150" s="26"/>
      <c r="AV150" s="26"/>
      <c r="AW150" s="26"/>
      <c r="AX150" s="26"/>
      <c r="AY150" s="26"/>
      <c r="AZ150" s="26"/>
      <c r="BA150" s="26"/>
    </row>
    <row r="151">
      <c r="A151" s="24"/>
      <c r="B151" s="39"/>
      <c r="C151" s="24"/>
      <c r="D151" s="24"/>
      <c r="E151" s="24"/>
      <c r="F151" s="24"/>
      <c r="G151" s="24"/>
      <c r="H151" s="40"/>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38"/>
      <c r="AM151" s="38"/>
      <c r="AN151" s="38"/>
      <c r="AO151" s="38"/>
      <c r="AP151" s="38"/>
      <c r="AQ151" s="26"/>
      <c r="AR151" s="26"/>
      <c r="AS151" s="26"/>
      <c r="AT151" s="26"/>
      <c r="AU151" s="26"/>
      <c r="AV151" s="26"/>
      <c r="AW151" s="26"/>
      <c r="AX151" s="26"/>
      <c r="AY151" s="26"/>
      <c r="AZ151" s="26"/>
      <c r="BA151" s="26"/>
    </row>
    <row r="152">
      <c r="A152" s="24"/>
      <c r="B152" s="39"/>
      <c r="C152" s="24"/>
      <c r="D152" s="24"/>
      <c r="E152" s="24"/>
      <c r="F152" s="24"/>
      <c r="G152" s="24"/>
      <c r="H152" s="40"/>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38"/>
      <c r="AM152" s="38"/>
      <c r="AN152" s="38"/>
      <c r="AO152" s="38"/>
      <c r="AP152" s="38"/>
      <c r="AQ152" s="26"/>
      <c r="AR152" s="26"/>
      <c r="AS152" s="26"/>
      <c r="AT152" s="26"/>
      <c r="AU152" s="26"/>
      <c r="AV152" s="26"/>
      <c r="AW152" s="26"/>
      <c r="AX152" s="26"/>
      <c r="AY152" s="26"/>
      <c r="AZ152" s="26"/>
      <c r="BA152" s="26"/>
    </row>
    <row r="153">
      <c r="A153" s="24"/>
      <c r="B153" s="39"/>
      <c r="C153" s="24"/>
      <c r="D153" s="24"/>
      <c r="E153" s="24"/>
      <c r="F153" s="24"/>
      <c r="G153" s="24"/>
      <c r="H153" s="40"/>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38"/>
      <c r="AM153" s="38"/>
      <c r="AN153" s="38"/>
      <c r="AO153" s="38"/>
      <c r="AP153" s="38"/>
      <c r="AQ153" s="26"/>
      <c r="AR153" s="26"/>
      <c r="AS153" s="26"/>
      <c r="AT153" s="26"/>
      <c r="AU153" s="26"/>
      <c r="AV153" s="26"/>
      <c r="AW153" s="26"/>
      <c r="AX153" s="26"/>
      <c r="AY153" s="26"/>
      <c r="AZ153" s="26"/>
      <c r="BA153" s="26"/>
    </row>
    <row r="154">
      <c r="A154" s="24"/>
      <c r="B154" s="39"/>
      <c r="C154" s="24"/>
      <c r="D154" s="24"/>
      <c r="E154" s="24"/>
      <c r="F154" s="24"/>
      <c r="G154" s="24"/>
      <c r="H154" s="40"/>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38"/>
      <c r="AM154" s="38"/>
      <c r="AN154" s="38"/>
      <c r="AO154" s="38"/>
      <c r="AP154" s="38"/>
      <c r="AQ154" s="26"/>
      <c r="AR154" s="26"/>
      <c r="AS154" s="26"/>
      <c r="AT154" s="26"/>
      <c r="AU154" s="26"/>
      <c r="AV154" s="26"/>
      <c r="AW154" s="26"/>
      <c r="AX154" s="26"/>
      <c r="AY154" s="26"/>
      <c r="AZ154" s="26"/>
      <c r="BA154" s="26"/>
    </row>
    <row r="155">
      <c r="A155" s="24"/>
      <c r="B155" s="39"/>
      <c r="C155" s="24"/>
      <c r="D155" s="24"/>
      <c r="E155" s="24"/>
      <c r="F155" s="24"/>
      <c r="G155" s="24"/>
      <c r="H155" s="40"/>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38"/>
      <c r="AM155" s="38"/>
      <c r="AN155" s="38"/>
      <c r="AO155" s="38"/>
      <c r="AP155" s="38"/>
      <c r="AQ155" s="26"/>
      <c r="AR155" s="26"/>
      <c r="AS155" s="26"/>
      <c r="AT155" s="26"/>
      <c r="AU155" s="26"/>
      <c r="AV155" s="26"/>
      <c r="AW155" s="26"/>
      <c r="AX155" s="26"/>
      <c r="AY155" s="26"/>
      <c r="AZ155" s="26"/>
      <c r="BA155" s="26"/>
    </row>
    <row r="156">
      <c r="A156" s="24"/>
      <c r="B156" s="39"/>
      <c r="C156" s="24"/>
      <c r="D156" s="24"/>
      <c r="E156" s="24"/>
      <c r="F156" s="24"/>
      <c r="G156" s="24"/>
      <c r="H156" s="40"/>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38"/>
      <c r="AM156" s="38"/>
      <c r="AN156" s="38"/>
      <c r="AO156" s="38"/>
      <c r="AP156" s="38"/>
      <c r="AQ156" s="26"/>
      <c r="AR156" s="26"/>
      <c r="AS156" s="26"/>
      <c r="AT156" s="26"/>
      <c r="AU156" s="26"/>
      <c r="AV156" s="26"/>
      <c r="AW156" s="26"/>
      <c r="AX156" s="26"/>
      <c r="AY156" s="26"/>
      <c r="AZ156" s="26"/>
      <c r="BA156" s="26"/>
    </row>
    <row r="157">
      <c r="A157" s="24"/>
      <c r="B157" s="39"/>
      <c r="C157" s="24"/>
      <c r="D157" s="24"/>
      <c r="E157" s="24"/>
      <c r="F157" s="24"/>
      <c r="G157" s="24"/>
      <c r="H157" s="40"/>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38"/>
      <c r="AM157" s="38"/>
      <c r="AN157" s="38"/>
      <c r="AO157" s="38"/>
      <c r="AP157" s="38"/>
      <c r="AQ157" s="26"/>
      <c r="AR157" s="26"/>
      <c r="AS157" s="26"/>
      <c r="AT157" s="26"/>
      <c r="AU157" s="26"/>
      <c r="AV157" s="26"/>
      <c r="AW157" s="26"/>
      <c r="AX157" s="26"/>
      <c r="AY157" s="26"/>
      <c r="AZ157" s="26"/>
      <c r="BA157" s="26"/>
    </row>
    <row r="158">
      <c r="A158" s="24"/>
      <c r="B158" s="39"/>
      <c r="C158" s="24"/>
      <c r="D158" s="24"/>
      <c r="E158" s="24"/>
      <c r="F158" s="24"/>
      <c r="G158" s="24"/>
      <c r="H158" s="40"/>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38"/>
      <c r="AM158" s="38"/>
      <c r="AN158" s="38"/>
      <c r="AO158" s="38"/>
      <c r="AP158" s="38"/>
      <c r="AQ158" s="26"/>
      <c r="AR158" s="26"/>
      <c r="AS158" s="26"/>
      <c r="AT158" s="26"/>
      <c r="AU158" s="26"/>
      <c r="AV158" s="26"/>
      <c r="AW158" s="26"/>
      <c r="AX158" s="26"/>
      <c r="AY158" s="26"/>
      <c r="AZ158" s="26"/>
      <c r="BA158" s="26"/>
    </row>
    <row r="159">
      <c r="A159" s="24"/>
      <c r="B159" s="39"/>
      <c r="C159" s="24"/>
      <c r="D159" s="24"/>
      <c r="E159" s="24"/>
      <c r="F159" s="24"/>
      <c r="G159" s="24"/>
      <c r="H159" s="40"/>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38"/>
      <c r="AM159" s="38"/>
      <c r="AN159" s="38"/>
      <c r="AO159" s="38"/>
      <c r="AP159" s="38"/>
      <c r="AQ159" s="26"/>
      <c r="AR159" s="26"/>
      <c r="AS159" s="26"/>
      <c r="AT159" s="26"/>
      <c r="AU159" s="26"/>
      <c r="AV159" s="26"/>
      <c r="AW159" s="26"/>
      <c r="AX159" s="26"/>
      <c r="AY159" s="26"/>
      <c r="AZ159" s="26"/>
      <c r="BA159" s="26"/>
    </row>
    <row r="160">
      <c r="A160" s="24"/>
      <c r="B160" s="39"/>
      <c r="C160" s="24"/>
      <c r="D160" s="24"/>
      <c r="E160" s="24"/>
      <c r="F160" s="24"/>
      <c r="G160" s="24"/>
      <c r="H160" s="40"/>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38"/>
      <c r="AM160" s="38"/>
      <c r="AN160" s="38"/>
      <c r="AO160" s="38"/>
      <c r="AP160" s="38"/>
      <c r="AQ160" s="26"/>
      <c r="AR160" s="26"/>
      <c r="AS160" s="26"/>
      <c r="AT160" s="26"/>
      <c r="AU160" s="26"/>
      <c r="AV160" s="26"/>
      <c r="AW160" s="26"/>
      <c r="AX160" s="26"/>
      <c r="AY160" s="26"/>
      <c r="AZ160" s="26"/>
      <c r="BA160" s="26"/>
    </row>
    <row r="161">
      <c r="A161" s="24"/>
      <c r="B161" s="39"/>
      <c r="C161" s="24"/>
      <c r="D161" s="24"/>
      <c r="E161" s="24"/>
      <c r="F161" s="24"/>
      <c r="G161" s="24"/>
      <c r="H161" s="40"/>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38"/>
      <c r="AM161" s="38"/>
      <c r="AN161" s="38"/>
      <c r="AO161" s="38"/>
      <c r="AP161" s="38"/>
      <c r="AQ161" s="26"/>
      <c r="AR161" s="26"/>
      <c r="AS161" s="26"/>
      <c r="AT161" s="26"/>
      <c r="AU161" s="26"/>
      <c r="AV161" s="26"/>
      <c r="AW161" s="26"/>
      <c r="AX161" s="26"/>
      <c r="AY161" s="26"/>
      <c r="AZ161" s="26"/>
      <c r="BA161" s="26"/>
    </row>
    <row r="162">
      <c r="A162" s="24"/>
      <c r="B162" s="39"/>
      <c r="C162" s="24"/>
      <c r="D162" s="24"/>
      <c r="E162" s="24"/>
      <c r="F162" s="24"/>
      <c r="G162" s="24"/>
      <c r="H162" s="40"/>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38"/>
      <c r="AM162" s="38"/>
      <c r="AN162" s="38"/>
      <c r="AO162" s="38"/>
      <c r="AP162" s="38"/>
      <c r="AQ162" s="26"/>
      <c r="AR162" s="26"/>
      <c r="AS162" s="26"/>
      <c r="AT162" s="26"/>
      <c r="AU162" s="26"/>
      <c r="AV162" s="26"/>
      <c r="AW162" s="26"/>
      <c r="AX162" s="26"/>
      <c r="AY162" s="26"/>
      <c r="AZ162" s="26"/>
      <c r="BA162" s="26"/>
    </row>
    <row r="163">
      <c r="A163" s="24"/>
      <c r="B163" s="39"/>
      <c r="C163" s="24"/>
      <c r="D163" s="24"/>
      <c r="E163" s="24"/>
      <c r="F163" s="24"/>
      <c r="G163" s="24"/>
      <c r="H163" s="40"/>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38"/>
      <c r="AM163" s="38"/>
      <c r="AN163" s="38"/>
      <c r="AO163" s="38"/>
      <c r="AP163" s="38"/>
      <c r="AQ163" s="26"/>
      <c r="AR163" s="26"/>
      <c r="AS163" s="26"/>
      <c r="AT163" s="26"/>
      <c r="AU163" s="26"/>
      <c r="AV163" s="26"/>
      <c r="AW163" s="26"/>
      <c r="AX163" s="26"/>
      <c r="AY163" s="26"/>
      <c r="AZ163" s="26"/>
      <c r="BA163" s="26"/>
    </row>
    <row r="164">
      <c r="A164" s="24"/>
      <c r="B164" s="39"/>
      <c r="C164" s="24"/>
      <c r="D164" s="24"/>
      <c r="E164" s="24"/>
      <c r="F164" s="24"/>
      <c r="G164" s="24"/>
      <c r="H164" s="40"/>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38"/>
      <c r="AM164" s="38"/>
      <c r="AN164" s="38"/>
      <c r="AO164" s="38"/>
      <c r="AP164" s="38"/>
      <c r="AQ164" s="26"/>
      <c r="AR164" s="26"/>
      <c r="AS164" s="26"/>
      <c r="AT164" s="26"/>
      <c r="AU164" s="26"/>
      <c r="AV164" s="26"/>
      <c r="AW164" s="26"/>
      <c r="AX164" s="26"/>
      <c r="AY164" s="26"/>
      <c r="AZ164" s="26"/>
      <c r="BA164" s="26"/>
    </row>
    <row r="165">
      <c r="A165" s="24"/>
      <c r="B165" s="39"/>
      <c r="C165" s="24"/>
      <c r="D165" s="24"/>
      <c r="E165" s="24"/>
      <c r="F165" s="24"/>
      <c r="G165" s="24"/>
      <c r="H165" s="40"/>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38"/>
      <c r="AM165" s="38"/>
      <c r="AN165" s="38"/>
      <c r="AO165" s="38"/>
      <c r="AP165" s="38"/>
      <c r="AQ165" s="26"/>
      <c r="AR165" s="26"/>
      <c r="AS165" s="26"/>
      <c r="AT165" s="26"/>
      <c r="AU165" s="26"/>
      <c r="AV165" s="26"/>
      <c r="AW165" s="26"/>
      <c r="AX165" s="26"/>
      <c r="AY165" s="26"/>
      <c r="AZ165" s="26"/>
      <c r="BA165" s="26"/>
    </row>
    <row r="166">
      <c r="A166" s="24"/>
      <c r="B166" s="39"/>
      <c r="C166" s="24"/>
      <c r="D166" s="24"/>
      <c r="E166" s="24"/>
      <c r="F166" s="24"/>
      <c r="G166" s="24"/>
      <c r="H166" s="40"/>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38"/>
      <c r="AM166" s="38"/>
      <c r="AN166" s="38"/>
      <c r="AO166" s="38"/>
      <c r="AP166" s="38"/>
      <c r="AQ166" s="26"/>
      <c r="AR166" s="26"/>
      <c r="AS166" s="26"/>
      <c r="AT166" s="26"/>
      <c r="AU166" s="26"/>
      <c r="AV166" s="26"/>
      <c r="AW166" s="26"/>
      <c r="AX166" s="26"/>
      <c r="AY166" s="26"/>
      <c r="AZ166" s="26"/>
      <c r="BA166" s="26"/>
    </row>
    <row r="167">
      <c r="A167" s="24"/>
      <c r="B167" s="39"/>
      <c r="C167" s="24"/>
      <c r="D167" s="24"/>
      <c r="E167" s="24"/>
      <c r="F167" s="24"/>
      <c r="G167" s="24"/>
      <c r="H167" s="40"/>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38"/>
      <c r="AM167" s="38"/>
      <c r="AN167" s="38"/>
      <c r="AO167" s="38"/>
      <c r="AP167" s="38"/>
      <c r="AQ167" s="26"/>
      <c r="AR167" s="26"/>
      <c r="AS167" s="26"/>
      <c r="AT167" s="26"/>
      <c r="AU167" s="26"/>
      <c r="AV167" s="26"/>
      <c r="AW167" s="26"/>
      <c r="AX167" s="26"/>
      <c r="AY167" s="26"/>
      <c r="AZ167" s="26"/>
      <c r="BA167" s="26"/>
    </row>
    <row r="168">
      <c r="A168" s="24"/>
      <c r="B168" s="39"/>
      <c r="C168" s="24"/>
      <c r="D168" s="24"/>
      <c r="E168" s="24"/>
      <c r="F168" s="24"/>
      <c r="G168" s="24"/>
      <c r="H168" s="40"/>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38"/>
      <c r="AM168" s="38"/>
      <c r="AN168" s="38"/>
      <c r="AO168" s="38"/>
      <c r="AP168" s="38"/>
      <c r="AQ168" s="26"/>
      <c r="AR168" s="26"/>
      <c r="AS168" s="26"/>
      <c r="AT168" s="26"/>
      <c r="AU168" s="26"/>
      <c r="AV168" s="26"/>
      <c r="AW168" s="26"/>
      <c r="AX168" s="26"/>
      <c r="AY168" s="26"/>
      <c r="AZ168" s="26"/>
      <c r="BA168" s="26"/>
    </row>
    <row r="169">
      <c r="A169" s="24"/>
      <c r="B169" s="39"/>
      <c r="C169" s="24"/>
      <c r="D169" s="24"/>
      <c r="E169" s="24"/>
      <c r="F169" s="24"/>
      <c r="G169" s="24"/>
      <c r="H169" s="40"/>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38"/>
      <c r="AM169" s="38"/>
      <c r="AN169" s="38"/>
      <c r="AO169" s="38"/>
      <c r="AP169" s="38"/>
      <c r="AQ169" s="26"/>
      <c r="AR169" s="26"/>
      <c r="AS169" s="26"/>
      <c r="AT169" s="26"/>
      <c r="AU169" s="26"/>
      <c r="AV169" s="26"/>
      <c r="AW169" s="26"/>
      <c r="AX169" s="26"/>
      <c r="AY169" s="26"/>
      <c r="AZ169" s="26"/>
      <c r="BA169" s="26"/>
    </row>
    <row r="170">
      <c r="A170" s="24"/>
      <c r="B170" s="39"/>
      <c r="C170" s="24"/>
      <c r="D170" s="24"/>
      <c r="E170" s="24"/>
      <c r="F170" s="24"/>
      <c r="G170" s="24"/>
      <c r="H170" s="40"/>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38"/>
      <c r="AM170" s="38"/>
      <c r="AN170" s="38"/>
      <c r="AO170" s="38"/>
      <c r="AP170" s="38"/>
      <c r="AQ170" s="26"/>
      <c r="AR170" s="26"/>
      <c r="AS170" s="26"/>
      <c r="AT170" s="26"/>
      <c r="AU170" s="26"/>
      <c r="AV170" s="26"/>
      <c r="AW170" s="26"/>
      <c r="AX170" s="26"/>
      <c r="AY170" s="26"/>
      <c r="AZ170" s="26"/>
      <c r="BA170" s="26"/>
    </row>
    <row r="171">
      <c r="A171" s="24"/>
      <c r="B171" s="39"/>
      <c r="C171" s="24"/>
      <c r="D171" s="24"/>
      <c r="E171" s="24"/>
      <c r="F171" s="24"/>
      <c r="G171" s="24"/>
      <c r="H171" s="40"/>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38"/>
      <c r="AM171" s="38"/>
      <c r="AN171" s="38"/>
      <c r="AO171" s="38"/>
      <c r="AP171" s="38"/>
      <c r="AQ171" s="26"/>
      <c r="AR171" s="26"/>
      <c r="AS171" s="26"/>
      <c r="AT171" s="26"/>
      <c r="AU171" s="26"/>
      <c r="AV171" s="26"/>
      <c r="AW171" s="26"/>
      <c r="AX171" s="26"/>
      <c r="AY171" s="26"/>
      <c r="AZ171" s="26"/>
      <c r="BA171" s="26"/>
    </row>
    <row r="172">
      <c r="A172" s="24"/>
      <c r="B172" s="39"/>
      <c r="C172" s="24"/>
      <c r="D172" s="24"/>
      <c r="E172" s="24"/>
      <c r="F172" s="24"/>
      <c r="G172" s="24"/>
      <c r="H172" s="40"/>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38"/>
      <c r="AM172" s="38"/>
      <c r="AN172" s="38"/>
      <c r="AO172" s="38"/>
      <c r="AP172" s="38"/>
      <c r="AQ172" s="26"/>
      <c r="AR172" s="26"/>
      <c r="AS172" s="26"/>
      <c r="AT172" s="26"/>
      <c r="AU172" s="26"/>
      <c r="AV172" s="26"/>
      <c r="AW172" s="26"/>
      <c r="AX172" s="26"/>
      <c r="AY172" s="26"/>
      <c r="AZ172" s="26"/>
      <c r="BA172" s="26"/>
    </row>
    <row r="173">
      <c r="A173" s="24"/>
      <c r="B173" s="39"/>
      <c r="C173" s="24"/>
      <c r="D173" s="24"/>
      <c r="E173" s="24"/>
      <c r="F173" s="24"/>
      <c r="G173" s="24"/>
      <c r="H173" s="40"/>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38"/>
      <c r="AM173" s="38"/>
      <c r="AN173" s="38"/>
      <c r="AO173" s="38"/>
      <c r="AP173" s="38"/>
      <c r="AQ173" s="26"/>
      <c r="AR173" s="26"/>
      <c r="AS173" s="26"/>
      <c r="AT173" s="26"/>
      <c r="AU173" s="26"/>
      <c r="AV173" s="26"/>
      <c r="AW173" s="26"/>
      <c r="AX173" s="26"/>
      <c r="AY173" s="26"/>
      <c r="AZ173" s="26"/>
      <c r="BA173" s="26"/>
    </row>
    <row r="174">
      <c r="A174" s="24"/>
      <c r="B174" s="39"/>
      <c r="C174" s="24"/>
      <c r="D174" s="24"/>
      <c r="E174" s="24"/>
      <c r="F174" s="24"/>
      <c r="G174" s="24"/>
      <c r="H174" s="40"/>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38"/>
      <c r="AM174" s="38"/>
      <c r="AN174" s="38"/>
      <c r="AO174" s="38"/>
      <c r="AP174" s="38"/>
      <c r="AQ174" s="26"/>
      <c r="AR174" s="26"/>
      <c r="AS174" s="26"/>
      <c r="AT174" s="26"/>
      <c r="AU174" s="26"/>
      <c r="AV174" s="26"/>
      <c r="AW174" s="26"/>
      <c r="AX174" s="26"/>
      <c r="AY174" s="26"/>
      <c r="AZ174" s="26"/>
      <c r="BA174" s="26"/>
    </row>
    <row r="175">
      <c r="A175" s="24"/>
      <c r="B175" s="39"/>
      <c r="C175" s="24"/>
      <c r="D175" s="24"/>
      <c r="E175" s="24"/>
      <c r="F175" s="24"/>
      <c r="G175" s="24"/>
      <c r="H175" s="40"/>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38"/>
      <c r="AM175" s="38"/>
      <c r="AN175" s="38"/>
      <c r="AO175" s="38"/>
      <c r="AP175" s="38"/>
      <c r="AQ175" s="26"/>
      <c r="AR175" s="26"/>
      <c r="AS175" s="26"/>
      <c r="AT175" s="26"/>
      <c r="AU175" s="26"/>
      <c r="AV175" s="26"/>
      <c r="AW175" s="26"/>
      <c r="AX175" s="26"/>
      <c r="AY175" s="26"/>
      <c r="AZ175" s="26"/>
      <c r="BA175" s="26"/>
    </row>
    <row r="176">
      <c r="A176" s="24"/>
      <c r="B176" s="39"/>
      <c r="C176" s="24"/>
      <c r="D176" s="24"/>
      <c r="E176" s="24"/>
      <c r="F176" s="24"/>
      <c r="G176" s="24"/>
      <c r="H176" s="40"/>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38"/>
      <c r="AM176" s="38"/>
      <c r="AN176" s="38"/>
      <c r="AO176" s="38"/>
      <c r="AP176" s="38"/>
      <c r="AQ176" s="26"/>
      <c r="AR176" s="26"/>
      <c r="AS176" s="26"/>
      <c r="AT176" s="26"/>
      <c r="AU176" s="26"/>
      <c r="AV176" s="26"/>
      <c r="AW176" s="26"/>
      <c r="AX176" s="26"/>
      <c r="AY176" s="26"/>
      <c r="AZ176" s="26"/>
      <c r="BA176" s="26"/>
    </row>
    <row r="177">
      <c r="A177" s="24"/>
      <c r="B177" s="39"/>
      <c r="C177" s="24"/>
      <c r="D177" s="24"/>
      <c r="E177" s="24"/>
      <c r="F177" s="24"/>
      <c r="G177" s="24"/>
      <c r="H177" s="40"/>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38"/>
      <c r="AM177" s="38"/>
      <c r="AN177" s="38"/>
      <c r="AO177" s="38"/>
      <c r="AP177" s="38"/>
      <c r="AQ177" s="26"/>
      <c r="AR177" s="26"/>
      <c r="AS177" s="26"/>
      <c r="AT177" s="26"/>
      <c r="AU177" s="26"/>
      <c r="AV177" s="26"/>
      <c r="AW177" s="26"/>
      <c r="AX177" s="26"/>
      <c r="AY177" s="26"/>
      <c r="AZ177" s="26"/>
      <c r="BA177" s="26"/>
    </row>
    <row r="178">
      <c r="A178" s="24"/>
      <c r="B178" s="39"/>
      <c r="C178" s="24"/>
      <c r="D178" s="24"/>
      <c r="E178" s="24"/>
      <c r="F178" s="24"/>
      <c r="G178" s="24"/>
      <c r="H178" s="40"/>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38"/>
      <c r="AM178" s="38"/>
      <c r="AN178" s="38"/>
      <c r="AO178" s="38"/>
      <c r="AP178" s="38"/>
      <c r="AQ178" s="26"/>
      <c r="AR178" s="26"/>
      <c r="AS178" s="26"/>
      <c r="AT178" s="26"/>
      <c r="AU178" s="26"/>
      <c r="AV178" s="26"/>
      <c r="AW178" s="26"/>
      <c r="AX178" s="26"/>
      <c r="AY178" s="26"/>
      <c r="AZ178" s="26"/>
      <c r="BA178" s="26"/>
    </row>
    <row r="179">
      <c r="A179" s="24"/>
      <c r="B179" s="39"/>
      <c r="C179" s="24"/>
      <c r="D179" s="24"/>
      <c r="E179" s="24"/>
      <c r="F179" s="24"/>
      <c r="G179" s="24"/>
      <c r="H179" s="40"/>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38"/>
      <c r="AM179" s="38"/>
      <c r="AN179" s="38"/>
      <c r="AO179" s="38"/>
      <c r="AP179" s="38"/>
      <c r="AQ179" s="26"/>
      <c r="AR179" s="26"/>
      <c r="AS179" s="26"/>
      <c r="AT179" s="26"/>
      <c r="AU179" s="26"/>
      <c r="AV179" s="26"/>
      <c r="AW179" s="26"/>
      <c r="AX179" s="26"/>
      <c r="AY179" s="26"/>
      <c r="AZ179" s="26"/>
      <c r="BA179" s="26"/>
    </row>
    <row r="180">
      <c r="A180" s="24"/>
      <c r="B180" s="39"/>
      <c r="C180" s="24"/>
      <c r="D180" s="24"/>
      <c r="E180" s="24"/>
      <c r="F180" s="24"/>
      <c r="G180" s="24"/>
      <c r="H180" s="40"/>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38"/>
      <c r="AM180" s="38"/>
      <c r="AN180" s="38"/>
      <c r="AO180" s="38"/>
      <c r="AP180" s="38"/>
      <c r="AQ180" s="26"/>
      <c r="AR180" s="26"/>
      <c r="AS180" s="26"/>
      <c r="AT180" s="26"/>
      <c r="AU180" s="26"/>
      <c r="AV180" s="26"/>
      <c r="AW180" s="26"/>
      <c r="AX180" s="26"/>
      <c r="AY180" s="26"/>
      <c r="AZ180" s="26"/>
      <c r="BA180" s="26"/>
    </row>
    <row r="181">
      <c r="A181" s="24"/>
      <c r="B181" s="39"/>
      <c r="C181" s="24"/>
      <c r="D181" s="24"/>
      <c r="E181" s="24"/>
      <c r="F181" s="24"/>
      <c r="G181" s="24"/>
      <c r="H181" s="40"/>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38"/>
      <c r="AM181" s="38"/>
      <c r="AN181" s="38"/>
      <c r="AO181" s="38"/>
      <c r="AP181" s="38"/>
      <c r="AQ181" s="26"/>
      <c r="AR181" s="26"/>
      <c r="AS181" s="26"/>
      <c r="AT181" s="26"/>
      <c r="AU181" s="26"/>
      <c r="AV181" s="26"/>
      <c r="AW181" s="26"/>
      <c r="AX181" s="26"/>
      <c r="AY181" s="26"/>
      <c r="AZ181" s="26"/>
      <c r="BA181" s="26"/>
    </row>
    <row r="182">
      <c r="A182" s="24"/>
      <c r="B182" s="39"/>
      <c r="C182" s="24"/>
      <c r="D182" s="24"/>
      <c r="E182" s="24"/>
      <c r="F182" s="24"/>
      <c r="G182" s="24"/>
      <c r="H182" s="40"/>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38"/>
      <c r="AM182" s="38"/>
      <c r="AN182" s="38"/>
      <c r="AO182" s="38"/>
      <c r="AP182" s="38"/>
      <c r="AQ182" s="26"/>
      <c r="AR182" s="26"/>
      <c r="AS182" s="26"/>
      <c r="AT182" s="26"/>
      <c r="AU182" s="26"/>
      <c r="AV182" s="26"/>
      <c r="AW182" s="26"/>
      <c r="AX182" s="26"/>
      <c r="AY182" s="26"/>
      <c r="AZ182" s="26"/>
      <c r="BA182" s="26"/>
    </row>
    <row r="183">
      <c r="A183" s="24"/>
      <c r="B183" s="39"/>
      <c r="C183" s="24"/>
      <c r="D183" s="24"/>
      <c r="E183" s="24"/>
      <c r="F183" s="24"/>
      <c r="G183" s="24"/>
      <c r="H183" s="40"/>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38"/>
      <c r="AM183" s="38"/>
      <c r="AN183" s="38"/>
      <c r="AO183" s="38"/>
      <c r="AP183" s="38"/>
      <c r="AQ183" s="26"/>
      <c r="AR183" s="26"/>
      <c r="AS183" s="26"/>
      <c r="AT183" s="26"/>
      <c r="AU183" s="26"/>
      <c r="AV183" s="26"/>
      <c r="AW183" s="26"/>
      <c r="AX183" s="26"/>
      <c r="AY183" s="26"/>
      <c r="AZ183" s="26"/>
      <c r="BA183" s="26"/>
    </row>
    <row r="184">
      <c r="A184" s="24"/>
      <c r="B184" s="39"/>
      <c r="C184" s="24"/>
      <c r="D184" s="24"/>
      <c r="E184" s="24"/>
      <c r="F184" s="24"/>
      <c r="G184" s="24"/>
      <c r="H184" s="40"/>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38"/>
      <c r="AM184" s="38"/>
      <c r="AN184" s="38"/>
      <c r="AO184" s="38"/>
      <c r="AP184" s="38"/>
      <c r="AQ184" s="26"/>
      <c r="AR184" s="26"/>
      <c r="AS184" s="26"/>
      <c r="AT184" s="26"/>
      <c r="AU184" s="26"/>
      <c r="AV184" s="26"/>
      <c r="AW184" s="26"/>
      <c r="AX184" s="26"/>
      <c r="AY184" s="26"/>
      <c r="AZ184" s="26"/>
      <c r="BA184" s="26"/>
    </row>
    <row r="185">
      <c r="A185" s="24"/>
      <c r="B185" s="39"/>
      <c r="C185" s="24"/>
      <c r="D185" s="24"/>
      <c r="E185" s="24"/>
      <c r="F185" s="24"/>
      <c r="G185" s="24"/>
      <c r="H185" s="40"/>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38"/>
      <c r="AM185" s="38"/>
      <c r="AN185" s="38"/>
      <c r="AO185" s="38"/>
      <c r="AP185" s="38"/>
      <c r="AQ185" s="26"/>
      <c r="AR185" s="26"/>
      <c r="AS185" s="26"/>
      <c r="AT185" s="26"/>
      <c r="AU185" s="26"/>
      <c r="AV185" s="26"/>
      <c r="AW185" s="26"/>
      <c r="AX185" s="26"/>
      <c r="AY185" s="26"/>
      <c r="AZ185" s="26"/>
      <c r="BA185" s="26"/>
    </row>
    <row r="186">
      <c r="A186" s="24"/>
      <c r="B186" s="39"/>
      <c r="C186" s="24"/>
      <c r="D186" s="24"/>
      <c r="E186" s="24"/>
      <c r="F186" s="24"/>
      <c r="G186" s="24"/>
      <c r="H186" s="40"/>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38"/>
      <c r="AM186" s="38"/>
      <c r="AN186" s="38"/>
      <c r="AO186" s="38"/>
      <c r="AP186" s="38"/>
      <c r="AQ186" s="26"/>
      <c r="AR186" s="26"/>
      <c r="AS186" s="26"/>
      <c r="AT186" s="26"/>
      <c r="AU186" s="26"/>
      <c r="AV186" s="26"/>
      <c r="AW186" s="26"/>
      <c r="AX186" s="26"/>
      <c r="AY186" s="26"/>
      <c r="AZ186" s="26"/>
      <c r="BA186" s="26"/>
    </row>
    <row r="187">
      <c r="A187" s="24"/>
      <c r="B187" s="39"/>
      <c r="C187" s="24"/>
      <c r="D187" s="24"/>
      <c r="E187" s="24"/>
      <c r="F187" s="24"/>
      <c r="G187" s="24"/>
      <c r="H187" s="40"/>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38"/>
      <c r="AM187" s="38"/>
      <c r="AN187" s="38"/>
      <c r="AO187" s="38"/>
      <c r="AP187" s="38"/>
      <c r="AQ187" s="26"/>
      <c r="AR187" s="26"/>
      <c r="AS187" s="26"/>
      <c r="AT187" s="26"/>
      <c r="AU187" s="26"/>
      <c r="AV187" s="26"/>
      <c r="AW187" s="26"/>
      <c r="AX187" s="26"/>
      <c r="AY187" s="26"/>
      <c r="AZ187" s="26"/>
      <c r="BA187" s="26"/>
    </row>
    <row r="188">
      <c r="A188" s="24"/>
      <c r="B188" s="39"/>
      <c r="C188" s="24"/>
      <c r="D188" s="24"/>
      <c r="E188" s="24"/>
      <c r="F188" s="24"/>
      <c r="G188" s="24"/>
      <c r="H188" s="40"/>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38"/>
      <c r="AM188" s="38"/>
      <c r="AN188" s="38"/>
      <c r="AO188" s="38"/>
      <c r="AP188" s="38"/>
      <c r="AQ188" s="26"/>
      <c r="AR188" s="26"/>
      <c r="AS188" s="26"/>
      <c r="AT188" s="26"/>
      <c r="AU188" s="26"/>
      <c r="AV188" s="26"/>
      <c r="AW188" s="26"/>
      <c r="AX188" s="26"/>
      <c r="AY188" s="26"/>
      <c r="AZ188" s="26"/>
      <c r="BA188" s="26"/>
    </row>
    <row r="189">
      <c r="A189" s="24"/>
      <c r="B189" s="39"/>
      <c r="C189" s="24"/>
      <c r="D189" s="24"/>
      <c r="E189" s="24"/>
      <c r="F189" s="24"/>
      <c r="G189" s="24"/>
      <c r="H189" s="40"/>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38"/>
      <c r="AM189" s="38"/>
      <c r="AN189" s="38"/>
      <c r="AO189" s="38"/>
      <c r="AP189" s="38"/>
      <c r="AQ189" s="26"/>
      <c r="AR189" s="26"/>
      <c r="AS189" s="26"/>
      <c r="AT189" s="26"/>
      <c r="AU189" s="26"/>
      <c r="AV189" s="26"/>
      <c r="AW189" s="26"/>
      <c r="AX189" s="26"/>
      <c r="AY189" s="26"/>
      <c r="AZ189" s="26"/>
      <c r="BA189" s="26"/>
    </row>
    <row r="190">
      <c r="A190" s="24"/>
      <c r="B190" s="39"/>
      <c r="C190" s="24"/>
      <c r="D190" s="24"/>
      <c r="E190" s="24"/>
      <c r="F190" s="24"/>
      <c r="G190" s="24"/>
      <c r="H190" s="40"/>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38"/>
      <c r="AM190" s="38"/>
      <c r="AN190" s="38"/>
      <c r="AO190" s="38"/>
      <c r="AP190" s="38"/>
      <c r="AQ190" s="26"/>
      <c r="AR190" s="26"/>
      <c r="AS190" s="26"/>
      <c r="AT190" s="26"/>
      <c r="AU190" s="26"/>
      <c r="AV190" s="26"/>
      <c r="AW190" s="26"/>
      <c r="AX190" s="26"/>
      <c r="AY190" s="26"/>
      <c r="AZ190" s="26"/>
      <c r="BA190" s="26"/>
    </row>
    <row r="191">
      <c r="A191" s="24"/>
      <c r="B191" s="39"/>
      <c r="C191" s="24"/>
      <c r="D191" s="24"/>
      <c r="E191" s="24"/>
      <c r="F191" s="24"/>
      <c r="G191" s="24"/>
      <c r="H191" s="40"/>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38"/>
      <c r="AM191" s="38"/>
      <c r="AN191" s="38"/>
      <c r="AO191" s="38"/>
      <c r="AP191" s="38"/>
      <c r="AQ191" s="26"/>
      <c r="AR191" s="26"/>
      <c r="AS191" s="26"/>
      <c r="AT191" s="26"/>
      <c r="AU191" s="26"/>
      <c r="AV191" s="26"/>
      <c r="AW191" s="26"/>
      <c r="AX191" s="26"/>
      <c r="AY191" s="26"/>
      <c r="AZ191" s="26"/>
      <c r="BA191" s="26"/>
    </row>
    <row r="192">
      <c r="A192" s="24"/>
      <c r="B192" s="39"/>
      <c r="C192" s="24"/>
      <c r="D192" s="24"/>
      <c r="E192" s="24"/>
      <c r="F192" s="24"/>
      <c r="G192" s="24"/>
      <c r="H192" s="40"/>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38"/>
      <c r="AM192" s="38"/>
      <c r="AN192" s="38"/>
      <c r="AO192" s="38"/>
      <c r="AP192" s="38"/>
      <c r="AQ192" s="26"/>
      <c r="AR192" s="26"/>
      <c r="AS192" s="26"/>
      <c r="AT192" s="26"/>
      <c r="AU192" s="26"/>
      <c r="AV192" s="26"/>
      <c r="AW192" s="26"/>
      <c r="AX192" s="26"/>
      <c r="AY192" s="26"/>
      <c r="AZ192" s="26"/>
      <c r="BA192" s="26"/>
    </row>
    <row r="193">
      <c r="A193" s="24"/>
      <c r="B193" s="39"/>
      <c r="C193" s="24"/>
      <c r="D193" s="24"/>
      <c r="E193" s="24"/>
      <c r="F193" s="24"/>
      <c r="G193" s="24"/>
      <c r="H193" s="40"/>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38"/>
      <c r="AM193" s="38"/>
      <c r="AN193" s="38"/>
      <c r="AO193" s="38"/>
      <c r="AP193" s="38"/>
      <c r="AQ193" s="26"/>
      <c r="AR193" s="26"/>
      <c r="AS193" s="26"/>
      <c r="AT193" s="26"/>
      <c r="AU193" s="26"/>
      <c r="AV193" s="26"/>
      <c r="AW193" s="26"/>
      <c r="AX193" s="26"/>
      <c r="AY193" s="26"/>
      <c r="AZ193" s="26"/>
      <c r="BA193" s="26"/>
    </row>
    <row r="194">
      <c r="A194" s="24"/>
      <c r="B194" s="39"/>
      <c r="C194" s="24"/>
      <c r="D194" s="24"/>
      <c r="E194" s="24"/>
      <c r="F194" s="24"/>
      <c r="G194" s="24"/>
      <c r="H194" s="40"/>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38"/>
      <c r="AM194" s="38"/>
      <c r="AN194" s="38"/>
      <c r="AO194" s="38"/>
      <c r="AP194" s="38"/>
      <c r="AQ194" s="26"/>
      <c r="AR194" s="26"/>
      <c r="AS194" s="26"/>
      <c r="AT194" s="26"/>
      <c r="AU194" s="26"/>
      <c r="AV194" s="26"/>
      <c r="AW194" s="26"/>
      <c r="AX194" s="26"/>
      <c r="AY194" s="26"/>
      <c r="AZ194" s="26"/>
      <c r="BA194" s="26"/>
    </row>
    <row r="195">
      <c r="A195" s="24"/>
      <c r="B195" s="39"/>
      <c r="C195" s="24"/>
      <c r="D195" s="24"/>
      <c r="E195" s="24"/>
      <c r="F195" s="24"/>
      <c r="G195" s="24"/>
      <c r="H195" s="40"/>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38"/>
      <c r="AM195" s="38"/>
      <c r="AN195" s="38"/>
      <c r="AO195" s="38"/>
      <c r="AP195" s="38"/>
      <c r="AQ195" s="26"/>
      <c r="AR195" s="26"/>
      <c r="AS195" s="26"/>
      <c r="AT195" s="26"/>
      <c r="AU195" s="26"/>
      <c r="AV195" s="26"/>
      <c r="AW195" s="26"/>
      <c r="AX195" s="26"/>
      <c r="AY195" s="26"/>
      <c r="AZ195" s="26"/>
      <c r="BA195" s="26"/>
    </row>
    <row r="196">
      <c r="A196" s="24"/>
      <c r="B196" s="39"/>
      <c r="C196" s="24"/>
      <c r="D196" s="24"/>
      <c r="E196" s="24"/>
      <c r="F196" s="24"/>
      <c r="G196" s="24"/>
      <c r="H196" s="40"/>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38"/>
      <c r="AM196" s="38"/>
      <c r="AN196" s="38"/>
      <c r="AO196" s="38"/>
      <c r="AP196" s="38"/>
      <c r="AQ196" s="26"/>
      <c r="AR196" s="26"/>
      <c r="AS196" s="26"/>
      <c r="AT196" s="26"/>
      <c r="AU196" s="26"/>
      <c r="AV196" s="26"/>
      <c r="AW196" s="26"/>
      <c r="AX196" s="26"/>
      <c r="AY196" s="26"/>
      <c r="AZ196" s="26"/>
      <c r="BA196" s="26"/>
    </row>
    <row r="197">
      <c r="A197" s="24"/>
      <c r="B197" s="39"/>
      <c r="C197" s="24"/>
      <c r="D197" s="24"/>
      <c r="E197" s="24"/>
      <c r="F197" s="24"/>
      <c r="G197" s="24"/>
      <c r="H197" s="40"/>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38"/>
      <c r="AM197" s="38"/>
      <c r="AN197" s="38"/>
      <c r="AO197" s="38"/>
      <c r="AP197" s="38"/>
      <c r="AQ197" s="26"/>
      <c r="AR197" s="26"/>
      <c r="AS197" s="26"/>
      <c r="AT197" s="26"/>
      <c r="AU197" s="26"/>
      <c r="AV197" s="26"/>
      <c r="AW197" s="26"/>
      <c r="AX197" s="26"/>
      <c r="AY197" s="26"/>
      <c r="AZ197" s="26"/>
      <c r="BA197" s="26"/>
    </row>
    <row r="198">
      <c r="A198" s="24"/>
      <c r="B198" s="39"/>
      <c r="C198" s="24"/>
      <c r="D198" s="24"/>
      <c r="E198" s="24"/>
      <c r="F198" s="24"/>
      <c r="G198" s="24"/>
      <c r="H198" s="40"/>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38"/>
      <c r="AM198" s="38"/>
      <c r="AN198" s="38"/>
      <c r="AO198" s="38"/>
      <c r="AP198" s="38"/>
      <c r="AQ198" s="26"/>
      <c r="AR198" s="26"/>
      <c r="AS198" s="26"/>
      <c r="AT198" s="26"/>
      <c r="AU198" s="26"/>
      <c r="AV198" s="26"/>
      <c r="AW198" s="26"/>
      <c r="AX198" s="26"/>
      <c r="AY198" s="26"/>
      <c r="AZ198" s="26"/>
      <c r="BA198" s="26"/>
    </row>
    <row r="199">
      <c r="A199" s="24"/>
      <c r="B199" s="39"/>
      <c r="C199" s="24"/>
      <c r="D199" s="24"/>
      <c r="E199" s="24"/>
      <c r="F199" s="24"/>
      <c r="G199" s="24"/>
      <c r="H199" s="40"/>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38"/>
      <c r="AM199" s="38"/>
      <c r="AN199" s="38"/>
      <c r="AO199" s="38"/>
      <c r="AP199" s="38"/>
      <c r="AQ199" s="26"/>
      <c r="AR199" s="26"/>
      <c r="AS199" s="26"/>
      <c r="AT199" s="26"/>
      <c r="AU199" s="26"/>
      <c r="AV199" s="26"/>
      <c r="AW199" s="26"/>
      <c r="AX199" s="26"/>
      <c r="AY199" s="26"/>
      <c r="AZ199" s="26"/>
      <c r="BA199" s="26"/>
    </row>
    <row r="200">
      <c r="A200" s="24"/>
      <c r="B200" s="39"/>
      <c r="C200" s="24"/>
      <c r="D200" s="24"/>
      <c r="E200" s="24"/>
      <c r="F200" s="24"/>
      <c r="G200" s="24"/>
      <c r="H200" s="40"/>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38"/>
      <c r="AM200" s="38"/>
      <c r="AN200" s="38"/>
      <c r="AO200" s="38"/>
      <c r="AP200" s="38"/>
      <c r="AQ200" s="26"/>
      <c r="AR200" s="26"/>
      <c r="AS200" s="26"/>
      <c r="AT200" s="26"/>
      <c r="AU200" s="26"/>
      <c r="AV200" s="26"/>
      <c r="AW200" s="26"/>
      <c r="AX200" s="26"/>
      <c r="AY200" s="26"/>
      <c r="AZ200" s="26"/>
      <c r="BA200" s="26"/>
    </row>
    <row r="201">
      <c r="A201" s="24"/>
      <c r="B201" s="39"/>
      <c r="C201" s="24"/>
      <c r="D201" s="24"/>
      <c r="E201" s="24"/>
      <c r="F201" s="24"/>
      <c r="G201" s="24"/>
      <c r="H201" s="40"/>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38"/>
      <c r="AM201" s="38"/>
      <c r="AN201" s="38"/>
      <c r="AO201" s="38"/>
      <c r="AP201" s="38"/>
      <c r="AQ201" s="26"/>
      <c r="AR201" s="26"/>
      <c r="AS201" s="26"/>
      <c r="AT201" s="26"/>
      <c r="AU201" s="26"/>
      <c r="AV201" s="26"/>
      <c r="AW201" s="26"/>
      <c r="AX201" s="26"/>
      <c r="AY201" s="26"/>
      <c r="AZ201" s="26"/>
      <c r="BA201" s="26"/>
    </row>
    <row r="202">
      <c r="A202" s="24"/>
      <c r="B202" s="39"/>
      <c r="C202" s="24"/>
      <c r="D202" s="24"/>
      <c r="E202" s="24"/>
      <c r="F202" s="24"/>
      <c r="G202" s="24"/>
      <c r="H202" s="40"/>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38"/>
      <c r="AM202" s="38"/>
      <c r="AN202" s="38"/>
      <c r="AO202" s="38"/>
      <c r="AP202" s="38"/>
      <c r="AQ202" s="26"/>
      <c r="AR202" s="26"/>
      <c r="AS202" s="26"/>
      <c r="AT202" s="26"/>
      <c r="AU202" s="26"/>
      <c r="AV202" s="26"/>
      <c r="AW202" s="26"/>
      <c r="AX202" s="26"/>
      <c r="AY202" s="26"/>
      <c r="AZ202" s="26"/>
      <c r="BA202" s="26"/>
    </row>
    <row r="203">
      <c r="A203" s="24"/>
      <c r="B203" s="39"/>
      <c r="C203" s="24"/>
      <c r="D203" s="24"/>
      <c r="E203" s="24"/>
      <c r="F203" s="24"/>
      <c r="G203" s="24"/>
      <c r="H203" s="40"/>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38"/>
      <c r="AM203" s="38"/>
      <c r="AN203" s="38"/>
      <c r="AO203" s="38"/>
      <c r="AP203" s="38"/>
      <c r="AQ203" s="26"/>
      <c r="AR203" s="26"/>
      <c r="AS203" s="26"/>
      <c r="AT203" s="26"/>
      <c r="AU203" s="26"/>
      <c r="AV203" s="26"/>
      <c r="AW203" s="26"/>
      <c r="AX203" s="26"/>
      <c r="AY203" s="26"/>
      <c r="AZ203" s="26"/>
      <c r="BA203" s="26"/>
    </row>
    <row r="204">
      <c r="A204" s="24"/>
      <c r="B204" s="39"/>
      <c r="C204" s="24"/>
      <c r="D204" s="24"/>
      <c r="E204" s="24"/>
      <c r="F204" s="24"/>
      <c r="G204" s="24"/>
      <c r="H204" s="40"/>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38"/>
      <c r="AM204" s="38"/>
      <c r="AN204" s="38"/>
      <c r="AO204" s="38"/>
      <c r="AP204" s="38"/>
      <c r="AQ204" s="26"/>
      <c r="AR204" s="26"/>
      <c r="AS204" s="26"/>
      <c r="AT204" s="26"/>
      <c r="AU204" s="26"/>
      <c r="AV204" s="26"/>
      <c r="AW204" s="26"/>
      <c r="AX204" s="26"/>
      <c r="AY204" s="26"/>
      <c r="AZ204" s="26"/>
      <c r="BA204" s="26"/>
    </row>
    <row r="205">
      <c r="A205" s="24"/>
      <c r="B205" s="39"/>
      <c r="C205" s="24"/>
      <c r="D205" s="24"/>
      <c r="E205" s="24"/>
      <c r="F205" s="24"/>
      <c r="G205" s="24"/>
      <c r="H205" s="40"/>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38"/>
      <c r="AM205" s="38"/>
      <c r="AN205" s="38"/>
      <c r="AO205" s="38"/>
      <c r="AP205" s="38"/>
      <c r="AQ205" s="26"/>
      <c r="AR205" s="26"/>
      <c r="AS205" s="26"/>
      <c r="AT205" s="26"/>
      <c r="AU205" s="26"/>
      <c r="AV205" s="26"/>
      <c r="AW205" s="26"/>
      <c r="AX205" s="26"/>
      <c r="AY205" s="26"/>
      <c r="AZ205" s="26"/>
      <c r="BA205" s="26"/>
    </row>
    <row r="206">
      <c r="A206" s="24"/>
      <c r="B206" s="39"/>
      <c r="C206" s="24"/>
      <c r="D206" s="24"/>
      <c r="E206" s="24"/>
      <c r="F206" s="24"/>
      <c r="G206" s="24"/>
      <c r="H206" s="40"/>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38"/>
      <c r="AM206" s="38"/>
      <c r="AN206" s="38"/>
      <c r="AO206" s="38"/>
      <c r="AP206" s="38"/>
      <c r="AQ206" s="26"/>
      <c r="AR206" s="26"/>
      <c r="AS206" s="26"/>
      <c r="AT206" s="26"/>
      <c r="AU206" s="26"/>
      <c r="AV206" s="26"/>
      <c r="AW206" s="26"/>
      <c r="AX206" s="26"/>
      <c r="AY206" s="26"/>
      <c r="AZ206" s="26"/>
      <c r="BA206" s="26"/>
    </row>
    <row r="207">
      <c r="A207" s="24"/>
      <c r="B207" s="39"/>
      <c r="C207" s="24"/>
      <c r="D207" s="24"/>
      <c r="E207" s="24"/>
      <c r="F207" s="24"/>
      <c r="G207" s="24"/>
      <c r="H207" s="40"/>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38"/>
      <c r="AM207" s="38"/>
      <c r="AN207" s="38"/>
      <c r="AO207" s="38"/>
      <c r="AP207" s="38"/>
      <c r="AQ207" s="26"/>
      <c r="AR207" s="26"/>
      <c r="AS207" s="26"/>
      <c r="AT207" s="26"/>
      <c r="AU207" s="26"/>
      <c r="AV207" s="26"/>
      <c r="AW207" s="26"/>
      <c r="AX207" s="26"/>
      <c r="AY207" s="26"/>
      <c r="AZ207" s="26"/>
      <c r="BA207" s="26"/>
    </row>
    <row r="208">
      <c r="A208" s="24"/>
      <c r="B208" s="39"/>
      <c r="C208" s="24"/>
      <c r="D208" s="24"/>
      <c r="E208" s="24"/>
      <c r="F208" s="24"/>
      <c r="G208" s="24"/>
      <c r="H208" s="40"/>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38"/>
      <c r="AM208" s="38"/>
      <c r="AN208" s="38"/>
      <c r="AO208" s="38"/>
      <c r="AP208" s="38"/>
      <c r="AQ208" s="26"/>
      <c r="AR208" s="26"/>
      <c r="AS208" s="26"/>
      <c r="AT208" s="26"/>
      <c r="AU208" s="26"/>
      <c r="AV208" s="26"/>
      <c r="AW208" s="26"/>
      <c r="AX208" s="26"/>
      <c r="AY208" s="26"/>
      <c r="AZ208" s="26"/>
      <c r="BA208" s="26"/>
    </row>
    <row r="209">
      <c r="A209" s="24"/>
      <c r="B209" s="39"/>
      <c r="C209" s="24"/>
      <c r="D209" s="24"/>
      <c r="E209" s="24"/>
      <c r="F209" s="24"/>
      <c r="G209" s="24"/>
      <c r="H209" s="40"/>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38"/>
      <c r="AM209" s="38"/>
      <c r="AN209" s="38"/>
      <c r="AO209" s="38"/>
      <c r="AP209" s="38"/>
      <c r="AQ209" s="26"/>
      <c r="AR209" s="26"/>
      <c r="AS209" s="26"/>
      <c r="AT209" s="26"/>
      <c r="AU209" s="26"/>
      <c r="AV209" s="26"/>
      <c r="AW209" s="26"/>
      <c r="AX209" s="26"/>
      <c r="AY209" s="26"/>
      <c r="AZ209" s="26"/>
      <c r="BA209" s="26"/>
    </row>
    <row r="210">
      <c r="A210" s="24"/>
      <c r="B210" s="39"/>
      <c r="C210" s="24"/>
      <c r="D210" s="24"/>
      <c r="E210" s="24"/>
      <c r="F210" s="24"/>
      <c r="G210" s="24"/>
      <c r="H210" s="40"/>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38"/>
      <c r="AM210" s="38"/>
      <c r="AN210" s="38"/>
      <c r="AO210" s="38"/>
      <c r="AP210" s="38"/>
      <c r="AQ210" s="26"/>
      <c r="AR210" s="26"/>
      <c r="AS210" s="26"/>
      <c r="AT210" s="26"/>
      <c r="AU210" s="26"/>
      <c r="AV210" s="26"/>
      <c r="AW210" s="26"/>
      <c r="AX210" s="26"/>
      <c r="AY210" s="26"/>
      <c r="AZ210" s="26"/>
      <c r="BA210" s="26"/>
    </row>
    <row r="211">
      <c r="A211" s="24"/>
      <c r="B211" s="39"/>
      <c r="C211" s="24"/>
      <c r="D211" s="24"/>
      <c r="E211" s="24"/>
      <c r="F211" s="24"/>
      <c r="G211" s="24"/>
      <c r="H211" s="40"/>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38"/>
      <c r="AM211" s="38"/>
      <c r="AN211" s="38"/>
      <c r="AO211" s="38"/>
      <c r="AP211" s="38"/>
      <c r="AQ211" s="26"/>
      <c r="AR211" s="26"/>
      <c r="AS211" s="26"/>
      <c r="AT211" s="26"/>
      <c r="AU211" s="26"/>
      <c r="AV211" s="26"/>
      <c r="AW211" s="26"/>
      <c r="AX211" s="26"/>
      <c r="AY211" s="26"/>
      <c r="AZ211" s="26"/>
      <c r="BA211" s="26"/>
    </row>
    <row r="212">
      <c r="A212" s="24"/>
      <c r="B212" s="39"/>
      <c r="C212" s="24"/>
      <c r="D212" s="24"/>
      <c r="E212" s="24"/>
      <c r="F212" s="24"/>
      <c r="G212" s="24"/>
      <c r="H212" s="40"/>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38"/>
      <c r="AM212" s="38"/>
      <c r="AN212" s="38"/>
      <c r="AO212" s="38"/>
      <c r="AP212" s="38"/>
      <c r="AQ212" s="26"/>
      <c r="AR212" s="26"/>
      <c r="AS212" s="26"/>
      <c r="AT212" s="26"/>
      <c r="AU212" s="26"/>
      <c r="AV212" s="26"/>
      <c r="AW212" s="26"/>
      <c r="AX212" s="26"/>
      <c r="AY212" s="26"/>
      <c r="AZ212" s="26"/>
      <c r="BA212" s="26"/>
    </row>
    <row r="213">
      <c r="A213" s="24"/>
      <c r="B213" s="39"/>
      <c r="C213" s="24"/>
      <c r="D213" s="24"/>
      <c r="E213" s="24"/>
      <c r="F213" s="24"/>
      <c r="G213" s="24"/>
      <c r="H213" s="40"/>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38"/>
      <c r="AM213" s="38"/>
      <c r="AN213" s="38"/>
      <c r="AO213" s="38"/>
      <c r="AP213" s="38"/>
      <c r="AQ213" s="26"/>
      <c r="AR213" s="26"/>
      <c r="AS213" s="26"/>
      <c r="AT213" s="26"/>
      <c r="AU213" s="26"/>
      <c r="AV213" s="26"/>
      <c r="AW213" s="26"/>
      <c r="AX213" s="26"/>
      <c r="AY213" s="26"/>
      <c r="AZ213" s="26"/>
      <c r="BA213" s="26"/>
    </row>
    <row r="214">
      <c r="A214" s="24"/>
      <c r="B214" s="39"/>
      <c r="C214" s="24"/>
      <c r="D214" s="24"/>
      <c r="E214" s="24"/>
      <c r="F214" s="24"/>
      <c r="G214" s="24"/>
      <c r="H214" s="40"/>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38"/>
      <c r="AM214" s="38"/>
      <c r="AN214" s="38"/>
      <c r="AO214" s="38"/>
      <c r="AP214" s="38"/>
      <c r="AQ214" s="26"/>
      <c r="AR214" s="26"/>
      <c r="AS214" s="26"/>
      <c r="AT214" s="26"/>
      <c r="AU214" s="26"/>
      <c r="AV214" s="26"/>
      <c r="AW214" s="26"/>
      <c r="AX214" s="26"/>
      <c r="AY214" s="26"/>
      <c r="AZ214" s="26"/>
      <c r="BA214" s="26"/>
    </row>
    <row r="215">
      <c r="A215" s="24"/>
      <c r="B215" s="39"/>
      <c r="C215" s="24"/>
      <c r="D215" s="24"/>
      <c r="E215" s="24"/>
      <c r="F215" s="24"/>
      <c r="G215" s="24"/>
      <c r="H215" s="40"/>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38"/>
      <c r="AM215" s="38"/>
      <c r="AN215" s="38"/>
      <c r="AO215" s="38"/>
      <c r="AP215" s="38"/>
      <c r="AQ215" s="26"/>
      <c r="AR215" s="26"/>
      <c r="AS215" s="26"/>
      <c r="AT215" s="26"/>
      <c r="AU215" s="26"/>
      <c r="AV215" s="26"/>
      <c r="AW215" s="26"/>
      <c r="AX215" s="26"/>
      <c r="AY215" s="26"/>
      <c r="AZ215" s="26"/>
      <c r="BA215" s="26"/>
    </row>
    <row r="216">
      <c r="A216" s="24"/>
      <c r="B216" s="39"/>
      <c r="C216" s="24"/>
      <c r="D216" s="24"/>
      <c r="E216" s="24"/>
      <c r="F216" s="24"/>
      <c r="G216" s="24"/>
      <c r="H216" s="40"/>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38"/>
      <c r="AM216" s="38"/>
      <c r="AN216" s="38"/>
      <c r="AO216" s="38"/>
      <c r="AP216" s="38"/>
      <c r="AQ216" s="26"/>
      <c r="AR216" s="26"/>
      <c r="AS216" s="26"/>
      <c r="AT216" s="26"/>
      <c r="AU216" s="26"/>
      <c r="AV216" s="26"/>
      <c r="AW216" s="26"/>
      <c r="AX216" s="26"/>
      <c r="AY216" s="26"/>
      <c r="AZ216" s="26"/>
      <c r="BA216" s="26"/>
    </row>
    <row r="217">
      <c r="A217" s="24"/>
      <c r="B217" s="39"/>
      <c r="C217" s="24"/>
      <c r="D217" s="24"/>
      <c r="E217" s="24"/>
      <c r="F217" s="24"/>
      <c r="G217" s="24"/>
      <c r="H217" s="40"/>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38"/>
      <c r="AM217" s="38"/>
      <c r="AN217" s="38"/>
      <c r="AO217" s="38"/>
      <c r="AP217" s="38"/>
      <c r="AQ217" s="26"/>
      <c r="AR217" s="26"/>
      <c r="AS217" s="26"/>
      <c r="AT217" s="26"/>
      <c r="AU217" s="26"/>
      <c r="AV217" s="26"/>
      <c r="AW217" s="26"/>
      <c r="AX217" s="26"/>
      <c r="AY217" s="26"/>
      <c r="AZ217" s="26"/>
      <c r="BA217" s="26"/>
    </row>
    <row r="218">
      <c r="A218" s="24"/>
      <c r="B218" s="39"/>
      <c r="C218" s="24"/>
      <c r="D218" s="24"/>
      <c r="E218" s="24"/>
      <c r="F218" s="24"/>
      <c r="G218" s="24"/>
      <c r="H218" s="40"/>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38"/>
      <c r="AM218" s="38"/>
      <c r="AN218" s="38"/>
      <c r="AO218" s="38"/>
      <c r="AP218" s="38"/>
      <c r="AQ218" s="26"/>
      <c r="AR218" s="26"/>
      <c r="AS218" s="26"/>
      <c r="AT218" s="26"/>
      <c r="AU218" s="26"/>
      <c r="AV218" s="26"/>
      <c r="AW218" s="26"/>
      <c r="AX218" s="26"/>
      <c r="AY218" s="26"/>
      <c r="AZ218" s="26"/>
      <c r="BA218" s="26"/>
    </row>
    <row r="219">
      <c r="A219" s="24"/>
      <c r="B219" s="39"/>
      <c r="C219" s="24"/>
      <c r="D219" s="24"/>
      <c r="E219" s="24"/>
      <c r="F219" s="24"/>
      <c r="G219" s="24"/>
      <c r="H219" s="40"/>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38"/>
      <c r="AM219" s="38"/>
      <c r="AN219" s="38"/>
      <c r="AO219" s="38"/>
      <c r="AP219" s="38"/>
      <c r="AQ219" s="26"/>
      <c r="AR219" s="26"/>
      <c r="AS219" s="26"/>
      <c r="AT219" s="26"/>
      <c r="AU219" s="26"/>
      <c r="AV219" s="26"/>
      <c r="AW219" s="26"/>
      <c r="AX219" s="26"/>
      <c r="AY219" s="26"/>
      <c r="AZ219" s="26"/>
      <c r="BA219" s="26"/>
    </row>
    <row r="220">
      <c r="A220" s="24"/>
      <c r="B220" s="39"/>
      <c r="C220" s="24"/>
      <c r="D220" s="24"/>
      <c r="E220" s="24"/>
      <c r="F220" s="24"/>
      <c r="G220" s="24"/>
      <c r="H220" s="40"/>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38"/>
      <c r="AM220" s="38"/>
      <c r="AN220" s="38"/>
      <c r="AO220" s="38"/>
      <c r="AP220" s="38"/>
      <c r="AQ220" s="26"/>
      <c r="AR220" s="26"/>
      <c r="AS220" s="26"/>
      <c r="AT220" s="26"/>
      <c r="AU220" s="26"/>
      <c r="AV220" s="26"/>
      <c r="AW220" s="26"/>
      <c r="AX220" s="26"/>
      <c r="AY220" s="26"/>
      <c r="AZ220" s="26"/>
      <c r="BA220" s="26"/>
    </row>
    <row r="221">
      <c r="A221" s="24"/>
      <c r="B221" s="39"/>
      <c r="C221" s="24"/>
      <c r="D221" s="24"/>
      <c r="E221" s="24"/>
      <c r="F221" s="24"/>
      <c r="G221" s="24"/>
      <c r="H221" s="40"/>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38"/>
      <c r="AM221" s="38"/>
      <c r="AN221" s="38"/>
      <c r="AO221" s="38"/>
      <c r="AP221" s="38"/>
      <c r="AQ221" s="26"/>
      <c r="AR221" s="26"/>
      <c r="AS221" s="26"/>
      <c r="AT221" s="26"/>
      <c r="AU221" s="26"/>
      <c r="AV221" s="26"/>
      <c r="AW221" s="26"/>
      <c r="AX221" s="26"/>
      <c r="AY221" s="26"/>
      <c r="AZ221" s="26"/>
      <c r="BA221" s="26"/>
    </row>
    <row r="222">
      <c r="A222" s="24"/>
      <c r="B222" s="39"/>
      <c r="C222" s="24"/>
      <c r="D222" s="24"/>
      <c r="E222" s="24"/>
      <c r="F222" s="24"/>
      <c r="G222" s="24"/>
      <c r="H222" s="40"/>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38"/>
      <c r="AM222" s="38"/>
      <c r="AN222" s="38"/>
      <c r="AO222" s="38"/>
      <c r="AP222" s="38"/>
      <c r="AQ222" s="26"/>
      <c r="AR222" s="26"/>
      <c r="AS222" s="26"/>
      <c r="AT222" s="26"/>
      <c r="AU222" s="26"/>
      <c r="AV222" s="26"/>
      <c r="AW222" s="26"/>
      <c r="AX222" s="26"/>
      <c r="AY222" s="26"/>
      <c r="AZ222" s="26"/>
      <c r="BA222" s="26"/>
    </row>
    <row r="223">
      <c r="A223" s="24"/>
      <c r="B223" s="39"/>
      <c r="C223" s="24"/>
      <c r="D223" s="24"/>
      <c r="E223" s="24"/>
      <c r="F223" s="24"/>
      <c r="G223" s="24"/>
      <c r="H223" s="40"/>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38"/>
      <c r="AM223" s="38"/>
      <c r="AN223" s="38"/>
      <c r="AO223" s="38"/>
      <c r="AP223" s="38"/>
      <c r="AQ223" s="26"/>
      <c r="AR223" s="26"/>
      <c r="AS223" s="26"/>
      <c r="AT223" s="26"/>
      <c r="AU223" s="26"/>
      <c r="AV223" s="26"/>
      <c r="AW223" s="26"/>
      <c r="AX223" s="26"/>
      <c r="AY223" s="26"/>
      <c r="AZ223" s="26"/>
      <c r="BA223" s="26"/>
    </row>
    <row r="224">
      <c r="A224" s="24"/>
      <c r="B224" s="39"/>
      <c r="C224" s="24"/>
      <c r="D224" s="24"/>
      <c r="E224" s="24"/>
      <c r="F224" s="24"/>
      <c r="G224" s="24"/>
      <c r="H224" s="40"/>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38"/>
      <c r="AM224" s="38"/>
      <c r="AN224" s="38"/>
      <c r="AO224" s="38"/>
      <c r="AP224" s="38"/>
      <c r="AQ224" s="26"/>
      <c r="AR224" s="26"/>
      <c r="AS224" s="26"/>
      <c r="AT224" s="26"/>
      <c r="AU224" s="26"/>
      <c r="AV224" s="26"/>
      <c r="AW224" s="26"/>
      <c r="AX224" s="26"/>
      <c r="AY224" s="26"/>
      <c r="AZ224" s="26"/>
      <c r="BA224" s="26"/>
    </row>
    <row r="225">
      <c r="A225" s="24"/>
      <c r="B225" s="39"/>
      <c r="C225" s="24"/>
      <c r="D225" s="24"/>
      <c r="E225" s="24"/>
      <c r="F225" s="24"/>
      <c r="G225" s="24"/>
      <c r="H225" s="40"/>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38"/>
      <c r="AM225" s="38"/>
      <c r="AN225" s="38"/>
      <c r="AO225" s="38"/>
      <c r="AP225" s="38"/>
      <c r="AQ225" s="26"/>
      <c r="AR225" s="26"/>
      <c r="AS225" s="26"/>
      <c r="AT225" s="26"/>
      <c r="AU225" s="26"/>
      <c r="AV225" s="26"/>
      <c r="AW225" s="26"/>
      <c r="AX225" s="26"/>
      <c r="AY225" s="26"/>
      <c r="AZ225" s="26"/>
      <c r="BA225" s="26"/>
    </row>
    <row r="226">
      <c r="A226" s="24"/>
      <c r="B226" s="39"/>
      <c r="C226" s="24"/>
      <c r="D226" s="24"/>
      <c r="E226" s="24"/>
      <c r="F226" s="24"/>
      <c r="G226" s="24"/>
      <c r="H226" s="40"/>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38"/>
      <c r="AM226" s="38"/>
      <c r="AN226" s="38"/>
      <c r="AO226" s="38"/>
      <c r="AP226" s="38"/>
      <c r="AQ226" s="26"/>
      <c r="AR226" s="26"/>
      <c r="AS226" s="26"/>
      <c r="AT226" s="26"/>
      <c r="AU226" s="26"/>
      <c r="AV226" s="26"/>
      <c r="AW226" s="26"/>
      <c r="AX226" s="26"/>
      <c r="AY226" s="26"/>
      <c r="AZ226" s="26"/>
      <c r="BA226" s="26"/>
    </row>
    <row r="227">
      <c r="A227" s="24"/>
      <c r="B227" s="39"/>
      <c r="C227" s="24"/>
      <c r="D227" s="24"/>
      <c r="E227" s="24"/>
      <c r="F227" s="24"/>
      <c r="G227" s="24"/>
      <c r="H227" s="40"/>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38"/>
      <c r="AM227" s="38"/>
      <c r="AN227" s="38"/>
      <c r="AO227" s="38"/>
      <c r="AP227" s="38"/>
      <c r="AQ227" s="26"/>
      <c r="AR227" s="26"/>
      <c r="AS227" s="26"/>
      <c r="AT227" s="26"/>
      <c r="AU227" s="26"/>
      <c r="AV227" s="26"/>
      <c r="AW227" s="26"/>
      <c r="AX227" s="26"/>
      <c r="AY227" s="26"/>
      <c r="AZ227" s="26"/>
      <c r="BA227" s="26"/>
    </row>
    <row r="228">
      <c r="A228" s="24"/>
      <c r="B228" s="39"/>
      <c r="C228" s="24"/>
      <c r="D228" s="24"/>
      <c r="E228" s="24"/>
      <c r="F228" s="24"/>
      <c r="G228" s="24"/>
      <c r="H228" s="40"/>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38"/>
      <c r="AM228" s="38"/>
      <c r="AN228" s="38"/>
      <c r="AO228" s="38"/>
      <c r="AP228" s="38"/>
      <c r="AQ228" s="26"/>
      <c r="AR228" s="26"/>
      <c r="AS228" s="26"/>
      <c r="AT228" s="26"/>
      <c r="AU228" s="26"/>
      <c r="AV228" s="26"/>
      <c r="AW228" s="26"/>
      <c r="AX228" s="26"/>
      <c r="AY228" s="26"/>
      <c r="AZ228" s="26"/>
      <c r="BA228" s="26"/>
    </row>
    <row r="229">
      <c r="A229" s="24"/>
      <c r="B229" s="39"/>
      <c r="C229" s="24"/>
      <c r="D229" s="24"/>
      <c r="E229" s="24"/>
      <c r="F229" s="24"/>
      <c r="G229" s="24"/>
      <c r="H229" s="40"/>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38"/>
      <c r="AM229" s="38"/>
      <c r="AN229" s="38"/>
      <c r="AO229" s="38"/>
      <c r="AP229" s="38"/>
      <c r="AQ229" s="26"/>
      <c r="AR229" s="26"/>
      <c r="AS229" s="26"/>
      <c r="AT229" s="26"/>
      <c r="AU229" s="26"/>
      <c r="AV229" s="26"/>
      <c r="AW229" s="26"/>
      <c r="AX229" s="26"/>
      <c r="AY229" s="26"/>
      <c r="AZ229" s="26"/>
      <c r="BA229" s="26"/>
    </row>
    <row r="230">
      <c r="A230" s="24"/>
      <c r="B230" s="39"/>
      <c r="C230" s="24"/>
      <c r="D230" s="24"/>
      <c r="E230" s="24"/>
      <c r="F230" s="24"/>
      <c r="G230" s="24"/>
      <c r="H230" s="40"/>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38"/>
      <c r="AM230" s="38"/>
      <c r="AN230" s="38"/>
      <c r="AO230" s="38"/>
      <c r="AP230" s="38"/>
      <c r="AQ230" s="26"/>
      <c r="AR230" s="26"/>
      <c r="AS230" s="26"/>
      <c r="AT230" s="26"/>
      <c r="AU230" s="26"/>
      <c r="AV230" s="26"/>
      <c r="AW230" s="26"/>
      <c r="AX230" s="26"/>
      <c r="AY230" s="26"/>
      <c r="AZ230" s="26"/>
      <c r="BA230" s="26"/>
    </row>
    <row r="231">
      <c r="A231" s="24"/>
      <c r="B231" s="39"/>
      <c r="C231" s="24"/>
      <c r="D231" s="24"/>
      <c r="E231" s="24"/>
      <c r="F231" s="24"/>
      <c r="G231" s="24"/>
      <c r="H231" s="40"/>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38"/>
      <c r="AM231" s="38"/>
      <c r="AN231" s="38"/>
      <c r="AO231" s="38"/>
      <c r="AP231" s="38"/>
      <c r="AQ231" s="26"/>
      <c r="AR231" s="26"/>
      <c r="AS231" s="26"/>
      <c r="AT231" s="26"/>
      <c r="AU231" s="26"/>
      <c r="AV231" s="26"/>
      <c r="AW231" s="26"/>
      <c r="AX231" s="26"/>
      <c r="AY231" s="26"/>
      <c r="AZ231" s="26"/>
      <c r="BA231" s="26"/>
    </row>
    <row r="232">
      <c r="A232" s="24"/>
      <c r="B232" s="39"/>
      <c r="C232" s="24"/>
      <c r="D232" s="24"/>
      <c r="E232" s="24"/>
      <c r="F232" s="24"/>
      <c r="G232" s="24"/>
      <c r="H232" s="40"/>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38"/>
      <c r="AM232" s="38"/>
      <c r="AN232" s="38"/>
      <c r="AO232" s="38"/>
      <c r="AP232" s="38"/>
      <c r="AQ232" s="26"/>
      <c r="AR232" s="26"/>
      <c r="AS232" s="26"/>
      <c r="AT232" s="26"/>
      <c r="AU232" s="26"/>
      <c r="AV232" s="26"/>
      <c r="AW232" s="26"/>
      <c r="AX232" s="26"/>
      <c r="AY232" s="26"/>
      <c r="AZ232" s="26"/>
      <c r="BA232" s="26"/>
    </row>
    <row r="233">
      <c r="A233" s="24"/>
      <c r="B233" s="39"/>
      <c r="C233" s="24"/>
      <c r="D233" s="24"/>
      <c r="E233" s="24"/>
      <c r="F233" s="24"/>
      <c r="G233" s="24"/>
      <c r="H233" s="40"/>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38"/>
      <c r="AM233" s="38"/>
      <c r="AN233" s="38"/>
      <c r="AO233" s="38"/>
      <c r="AP233" s="38"/>
      <c r="AQ233" s="26"/>
      <c r="AR233" s="26"/>
      <c r="AS233" s="26"/>
      <c r="AT233" s="26"/>
      <c r="AU233" s="26"/>
      <c r="AV233" s="26"/>
      <c r="AW233" s="26"/>
      <c r="AX233" s="26"/>
      <c r="AY233" s="26"/>
      <c r="AZ233" s="26"/>
      <c r="BA233" s="26"/>
    </row>
    <row r="234">
      <c r="A234" s="24"/>
      <c r="B234" s="39"/>
      <c r="C234" s="24"/>
      <c r="D234" s="24"/>
      <c r="E234" s="24"/>
      <c r="F234" s="24"/>
      <c r="G234" s="24"/>
      <c r="H234" s="40"/>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38"/>
      <c r="AM234" s="38"/>
      <c r="AN234" s="38"/>
      <c r="AO234" s="38"/>
      <c r="AP234" s="38"/>
      <c r="AQ234" s="26"/>
      <c r="AR234" s="26"/>
      <c r="AS234" s="26"/>
      <c r="AT234" s="26"/>
      <c r="AU234" s="26"/>
      <c r="AV234" s="26"/>
      <c r="AW234" s="26"/>
      <c r="AX234" s="26"/>
      <c r="AY234" s="26"/>
      <c r="AZ234" s="26"/>
      <c r="BA234" s="26"/>
    </row>
    <row r="235">
      <c r="A235" s="24"/>
      <c r="B235" s="39"/>
      <c r="C235" s="24"/>
      <c r="D235" s="24"/>
      <c r="E235" s="24"/>
      <c r="F235" s="24"/>
      <c r="G235" s="24"/>
      <c r="H235" s="40"/>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38"/>
      <c r="AM235" s="38"/>
      <c r="AN235" s="38"/>
      <c r="AO235" s="38"/>
      <c r="AP235" s="38"/>
      <c r="AQ235" s="26"/>
      <c r="AR235" s="26"/>
      <c r="AS235" s="26"/>
      <c r="AT235" s="26"/>
      <c r="AU235" s="26"/>
      <c r="AV235" s="26"/>
      <c r="AW235" s="26"/>
      <c r="AX235" s="26"/>
      <c r="AY235" s="26"/>
      <c r="AZ235" s="26"/>
      <c r="BA235" s="26"/>
    </row>
    <row r="236">
      <c r="A236" s="24"/>
      <c r="B236" s="39"/>
      <c r="C236" s="24"/>
      <c r="D236" s="24"/>
      <c r="E236" s="24"/>
      <c r="F236" s="24"/>
      <c r="G236" s="24"/>
      <c r="H236" s="40"/>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38"/>
      <c r="AM236" s="38"/>
      <c r="AN236" s="38"/>
      <c r="AO236" s="38"/>
      <c r="AP236" s="38"/>
      <c r="AQ236" s="26"/>
      <c r="AR236" s="26"/>
      <c r="AS236" s="26"/>
      <c r="AT236" s="26"/>
      <c r="AU236" s="26"/>
      <c r="AV236" s="26"/>
      <c r="AW236" s="26"/>
      <c r="AX236" s="26"/>
      <c r="AY236" s="26"/>
      <c r="AZ236" s="26"/>
      <c r="BA236" s="26"/>
    </row>
    <row r="237">
      <c r="A237" s="24"/>
      <c r="B237" s="39"/>
      <c r="C237" s="24"/>
      <c r="D237" s="24"/>
      <c r="E237" s="24"/>
      <c r="F237" s="24"/>
      <c r="G237" s="24"/>
      <c r="H237" s="40"/>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38"/>
      <c r="AM237" s="38"/>
      <c r="AN237" s="38"/>
      <c r="AO237" s="38"/>
      <c r="AP237" s="38"/>
      <c r="AQ237" s="26"/>
      <c r="AR237" s="26"/>
      <c r="AS237" s="26"/>
      <c r="AT237" s="26"/>
      <c r="AU237" s="26"/>
      <c r="AV237" s="26"/>
      <c r="AW237" s="26"/>
      <c r="AX237" s="26"/>
      <c r="AY237" s="26"/>
      <c r="AZ237" s="26"/>
      <c r="BA237" s="26"/>
    </row>
    <row r="238">
      <c r="A238" s="24"/>
      <c r="B238" s="39"/>
      <c r="C238" s="24"/>
      <c r="D238" s="24"/>
      <c r="E238" s="24"/>
      <c r="F238" s="24"/>
      <c r="G238" s="24"/>
      <c r="H238" s="40"/>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38"/>
      <c r="AM238" s="38"/>
      <c r="AN238" s="38"/>
      <c r="AO238" s="38"/>
      <c r="AP238" s="38"/>
      <c r="AQ238" s="26"/>
      <c r="AR238" s="26"/>
      <c r="AS238" s="26"/>
      <c r="AT238" s="26"/>
      <c r="AU238" s="26"/>
      <c r="AV238" s="26"/>
      <c r="AW238" s="26"/>
      <c r="AX238" s="26"/>
      <c r="AY238" s="26"/>
      <c r="AZ238" s="26"/>
      <c r="BA238" s="26"/>
    </row>
    <row r="239">
      <c r="A239" s="24"/>
      <c r="B239" s="39"/>
      <c r="C239" s="24"/>
      <c r="D239" s="24"/>
      <c r="E239" s="24"/>
      <c r="F239" s="24"/>
      <c r="G239" s="24"/>
      <c r="H239" s="40"/>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38"/>
      <c r="AM239" s="38"/>
      <c r="AN239" s="38"/>
      <c r="AO239" s="38"/>
      <c r="AP239" s="38"/>
      <c r="AQ239" s="26"/>
      <c r="AR239" s="26"/>
      <c r="AS239" s="26"/>
      <c r="AT239" s="26"/>
      <c r="AU239" s="26"/>
      <c r="AV239" s="26"/>
      <c r="AW239" s="26"/>
      <c r="AX239" s="26"/>
      <c r="AY239" s="26"/>
      <c r="AZ239" s="26"/>
      <c r="BA239" s="26"/>
    </row>
    <row r="240">
      <c r="A240" s="24"/>
      <c r="B240" s="39"/>
      <c r="C240" s="24"/>
      <c r="D240" s="24"/>
      <c r="E240" s="24"/>
      <c r="F240" s="24"/>
      <c r="G240" s="24"/>
      <c r="H240" s="40"/>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38"/>
      <c r="AM240" s="38"/>
      <c r="AN240" s="38"/>
      <c r="AO240" s="38"/>
      <c r="AP240" s="38"/>
      <c r="AQ240" s="26"/>
      <c r="AR240" s="26"/>
      <c r="AS240" s="26"/>
      <c r="AT240" s="26"/>
      <c r="AU240" s="26"/>
      <c r="AV240" s="26"/>
      <c r="AW240" s="26"/>
      <c r="AX240" s="26"/>
      <c r="AY240" s="26"/>
      <c r="AZ240" s="26"/>
      <c r="BA240" s="26"/>
    </row>
    <row r="241">
      <c r="A241" s="24"/>
      <c r="B241" s="39"/>
      <c r="C241" s="24"/>
      <c r="D241" s="24"/>
      <c r="E241" s="24"/>
      <c r="F241" s="24"/>
      <c r="G241" s="24"/>
      <c r="H241" s="40"/>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38"/>
      <c r="AM241" s="38"/>
      <c r="AN241" s="38"/>
      <c r="AO241" s="38"/>
      <c r="AP241" s="38"/>
      <c r="AQ241" s="26"/>
      <c r="AR241" s="26"/>
      <c r="AS241" s="26"/>
      <c r="AT241" s="26"/>
      <c r="AU241" s="26"/>
      <c r="AV241" s="26"/>
      <c r="AW241" s="26"/>
      <c r="AX241" s="26"/>
      <c r="AY241" s="26"/>
      <c r="AZ241" s="26"/>
      <c r="BA241" s="26"/>
    </row>
    <row r="242">
      <c r="A242" s="24"/>
      <c r="B242" s="39"/>
      <c r="C242" s="24"/>
      <c r="D242" s="24"/>
      <c r="E242" s="24"/>
      <c r="F242" s="24"/>
      <c r="G242" s="24"/>
      <c r="H242" s="40"/>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38"/>
      <c r="AM242" s="38"/>
      <c r="AN242" s="38"/>
      <c r="AO242" s="38"/>
      <c r="AP242" s="38"/>
      <c r="AQ242" s="26"/>
      <c r="AR242" s="26"/>
      <c r="AS242" s="26"/>
      <c r="AT242" s="26"/>
      <c r="AU242" s="26"/>
      <c r="AV242" s="26"/>
      <c r="AW242" s="26"/>
      <c r="AX242" s="26"/>
      <c r="AY242" s="26"/>
      <c r="AZ242" s="26"/>
      <c r="BA242" s="26"/>
    </row>
    <row r="243">
      <c r="A243" s="24"/>
      <c r="B243" s="39"/>
      <c r="C243" s="24"/>
      <c r="D243" s="24"/>
      <c r="E243" s="24"/>
      <c r="F243" s="24"/>
      <c r="G243" s="24"/>
      <c r="H243" s="40"/>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38"/>
      <c r="AM243" s="38"/>
      <c r="AN243" s="38"/>
      <c r="AO243" s="38"/>
      <c r="AP243" s="38"/>
      <c r="AQ243" s="26"/>
      <c r="AR243" s="26"/>
      <c r="AS243" s="26"/>
      <c r="AT243" s="26"/>
      <c r="AU243" s="26"/>
      <c r="AV243" s="26"/>
      <c r="AW243" s="26"/>
      <c r="AX243" s="26"/>
      <c r="AY243" s="26"/>
      <c r="AZ243" s="26"/>
      <c r="BA243" s="26"/>
    </row>
    <row r="244">
      <c r="A244" s="24"/>
      <c r="B244" s="39"/>
      <c r="C244" s="24"/>
      <c r="D244" s="24"/>
      <c r="E244" s="24"/>
      <c r="F244" s="24"/>
      <c r="G244" s="24"/>
      <c r="H244" s="40"/>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38"/>
      <c r="AM244" s="38"/>
      <c r="AN244" s="38"/>
      <c r="AO244" s="38"/>
      <c r="AP244" s="38"/>
      <c r="AQ244" s="26"/>
      <c r="AR244" s="26"/>
      <c r="AS244" s="26"/>
      <c r="AT244" s="26"/>
      <c r="AU244" s="26"/>
      <c r="AV244" s="26"/>
      <c r="AW244" s="26"/>
      <c r="AX244" s="26"/>
      <c r="AY244" s="26"/>
      <c r="AZ244" s="26"/>
      <c r="BA244" s="26"/>
    </row>
    <row r="245">
      <c r="A245" s="24"/>
      <c r="B245" s="39"/>
      <c r="C245" s="24"/>
      <c r="D245" s="24"/>
      <c r="E245" s="24"/>
      <c r="F245" s="24"/>
      <c r="G245" s="24"/>
      <c r="H245" s="40"/>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38"/>
      <c r="AM245" s="38"/>
      <c r="AN245" s="38"/>
      <c r="AO245" s="38"/>
      <c r="AP245" s="38"/>
      <c r="AQ245" s="26"/>
      <c r="AR245" s="26"/>
      <c r="AS245" s="26"/>
      <c r="AT245" s="26"/>
      <c r="AU245" s="26"/>
      <c r="AV245" s="26"/>
      <c r="AW245" s="26"/>
      <c r="AX245" s="26"/>
      <c r="AY245" s="26"/>
      <c r="AZ245" s="26"/>
      <c r="BA245" s="26"/>
    </row>
    <row r="246">
      <c r="A246" s="24"/>
      <c r="B246" s="39"/>
      <c r="C246" s="24"/>
      <c r="D246" s="24"/>
      <c r="E246" s="24"/>
      <c r="F246" s="24"/>
      <c r="G246" s="24"/>
      <c r="H246" s="40"/>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38"/>
      <c r="AM246" s="38"/>
      <c r="AN246" s="38"/>
      <c r="AO246" s="38"/>
      <c r="AP246" s="38"/>
      <c r="AQ246" s="26"/>
      <c r="AR246" s="26"/>
      <c r="AS246" s="26"/>
      <c r="AT246" s="26"/>
      <c r="AU246" s="26"/>
      <c r="AV246" s="26"/>
      <c r="AW246" s="26"/>
      <c r="AX246" s="26"/>
      <c r="AY246" s="26"/>
      <c r="AZ246" s="26"/>
      <c r="BA246" s="26"/>
    </row>
    <row r="247">
      <c r="A247" s="24"/>
      <c r="B247" s="39"/>
      <c r="C247" s="24"/>
      <c r="D247" s="24"/>
      <c r="E247" s="24"/>
      <c r="F247" s="24"/>
      <c r="G247" s="24"/>
      <c r="H247" s="40"/>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38"/>
      <c r="AM247" s="38"/>
      <c r="AN247" s="38"/>
      <c r="AO247" s="38"/>
      <c r="AP247" s="38"/>
      <c r="AQ247" s="26"/>
      <c r="AR247" s="26"/>
      <c r="AS247" s="26"/>
      <c r="AT247" s="26"/>
      <c r="AU247" s="26"/>
      <c r="AV247" s="26"/>
      <c r="AW247" s="26"/>
      <c r="AX247" s="26"/>
      <c r="AY247" s="26"/>
      <c r="AZ247" s="26"/>
      <c r="BA247" s="26"/>
    </row>
    <row r="248">
      <c r="A248" s="24"/>
      <c r="B248" s="39"/>
      <c r="C248" s="24"/>
      <c r="D248" s="24"/>
      <c r="E248" s="24"/>
      <c r="F248" s="24"/>
      <c r="G248" s="24"/>
      <c r="H248" s="40"/>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38"/>
      <c r="AM248" s="38"/>
      <c r="AN248" s="38"/>
      <c r="AO248" s="38"/>
      <c r="AP248" s="38"/>
      <c r="AQ248" s="26"/>
      <c r="AR248" s="26"/>
      <c r="AS248" s="26"/>
      <c r="AT248" s="26"/>
      <c r="AU248" s="26"/>
      <c r="AV248" s="26"/>
      <c r="AW248" s="26"/>
      <c r="AX248" s="26"/>
      <c r="AY248" s="26"/>
      <c r="AZ248" s="26"/>
      <c r="BA248" s="26"/>
    </row>
    <row r="249">
      <c r="A249" s="24"/>
      <c r="B249" s="39"/>
      <c r="C249" s="24"/>
      <c r="D249" s="24"/>
      <c r="E249" s="24"/>
      <c r="F249" s="24"/>
      <c r="G249" s="24"/>
      <c r="H249" s="40"/>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38"/>
      <c r="AM249" s="38"/>
      <c r="AN249" s="38"/>
      <c r="AO249" s="38"/>
      <c r="AP249" s="38"/>
      <c r="AQ249" s="26"/>
      <c r="AR249" s="26"/>
      <c r="AS249" s="26"/>
      <c r="AT249" s="26"/>
      <c r="AU249" s="26"/>
      <c r="AV249" s="26"/>
      <c r="AW249" s="26"/>
      <c r="AX249" s="26"/>
      <c r="AY249" s="26"/>
      <c r="AZ249" s="26"/>
      <c r="BA249" s="26"/>
    </row>
    <row r="250">
      <c r="A250" s="24"/>
      <c r="B250" s="39"/>
      <c r="C250" s="24"/>
      <c r="D250" s="24"/>
      <c r="E250" s="24"/>
      <c r="F250" s="24"/>
      <c r="G250" s="24"/>
      <c r="H250" s="40"/>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38"/>
      <c r="AM250" s="38"/>
      <c r="AN250" s="38"/>
      <c r="AO250" s="38"/>
      <c r="AP250" s="38"/>
      <c r="AQ250" s="26"/>
      <c r="AR250" s="26"/>
      <c r="AS250" s="26"/>
      <c r="AT250" s="26"/>
      <c r="AU250" s="26"/>
      <c r="AV250" s="26"/>
      <c r="AW250" s="26"/>
      <c r="AX250" s="26"/>
      <c r="AY250" s="26"/>
      <c r="AZ250" s="26"/>
      <c r="BA250" s="26"/>
    </row>
    <row r="251">
      <c r="A251" s="24"/>
      <c r="B251" s="39"/>
      <c r="C251" s="24"/>
      <c r="D251" s="24"/>
      <c r="E251" s="24"/>
      <c r="F251" s="24"/>
      <c r="G251" s="24"/>
      <c r="H251" s="40"/>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38"/>
      <c r="AM251" s="38"/>
      <c r="AN251" s="38"/>
      <c r="AO251" s="38"/>
      <c r="AP251" s="38"/>
      <c r="AQ251" s="26"/>
      <c r="AR251" s="26"/>
      <c r="AS251" s="26"/>
      <c r="AT251" s="26"/>
      <c r="AU251" s="26"/>
      <c r="AV251" s="26"/>
      <c r="AW251" s="26"/>
      <c r="AX251" s="26"/>
      <c r="AY251" s="26"/>
      <c r="AZ251" s="26"/>
      <c r="BA251" s="26"/>
    </row>
    <row r="252">
      <c r="A252" s="24"/>
      <c r="B252" s="39"/>
      <c r="C252" s="24"/>
      <c r="D252" s="24"/>
      <c r="E252" s="24"/>
      <c r="F252" s="24"/>
      <c r="G252" s="24"/>
      <c r="H252" s="40"/>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38"/>
      <c r="AM252" s="38"/>
      <c r="AN252" s="38"/>
      <c r="AO252" s="38"/>
      <c r="AP252" s="38"/>
      <c r="AQ252" s="26"/>
      <c r="AR252" s="26"/>
      <c r="AS252" s="26"/>
      <c r="AT252" s="26"/>
      <c r="AU252" s="26"/>
      <c r="AV252" s="26"/>
      <c r="AW252" s="26"/>
      <c r="AX252" s="26"/>
      <c r="AY252" s="26"/>
      <c r="AZ252" s="26"/>
      <c r="BA252" s="26"/>
    </row>
    <row r="253">
      <c r="A253" s="24"/>
      <c r="B253" s="39"/>
      <c r="C253" s="24"/>
      <c r="D253" s="24"/>
      <c r="E253" s="24"/>
      <c r="F253" s="24"/>
      <c r="G253" s="24"/>
      <c r="H253" s="40"/>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38"/>
      <c r="AM253" s="38"/>
      <c r="AN253" s="38"/>
      <c r="AO253" s="38"/>
      <c r="AP253" s="38"/>
      <c r="AQ253" s="26"/>
      <c r="AR253" s="26"/>
      <c r="AS253" s="26"/>
      <c r="AT253" s="26"/>
      <c r="AU253" s="26"/>
      <c r="AV253" s="26"/>
      <c r="AW253" s="26"/>
      <c r="AX253" s="26"/>
      <c r="AY253" s="26"/>
      <c r="AZ253" s="26"/>
      <c r="BA253" s="26"/>
    </row>
    <row r="254">
      <c r="A254" s="24"/>
      <c r="B254" s="39"/>
      <c r="C254" s="24"/>
      <c r="D254" s="24"/>
      <c r="E254" s="24"/>
      <c r="F254" s="24"/>
      <c r="G254" s="24"/>
      <c r="H254" s="40"/>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38"/>
      <c r="AM254" s="38"/>
      <c r="AN254" s="38"/>
      <c r="AO254" s="38"/>
      <c r="AP254" s="38"/>
      <c r="AQ254" s="26"/>
      <c r="AR254" s="26"/>
      <c r="AS254" s="26"/>
      <c r="AT254" s="26"/>
      <c r="AU254" s="26"/>
      <c r="AV254" s="26"/>
      <c r="AW254" s="26"/>
      <c r="AX254" s="26"/>
      <c r="AY254" s="26"/>
      <c r="AZ254" s="26"/>
      <c r="BA254" s="26"/>
    </row>
    <row r="255">
      <c r="A255" s="24"/>
      <c r="B255" s="39"/>
      <c r="C255" s="24"/>
      <c r="D255" s="24"/>
      <c r="E255" s="24"/>
      <c r="F255" s="24"/>
      <c r="G255" s="24"/>
      <c r="H255" s="40"/>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38"/>
      <c r="AM255" s="38"/>
      <c r="AN255" s="38"/>
      <c r="AO255" s="38"/>
      <c r="AP255" s="38"/>
      <c r="AQ255" s="26"/>
      <c r="AR255" s="26"/>
      <c r="AS255" s="26"/>
      <c r="AT255" s="26"/>
      <c r="AU255" s="26"/>
      <c r="AV255" s="26"/>
      <c r="AW255" s="26"/>
      <c r="AX255" s="26"/>
      <c r="AY255" s="26"/>
      <c r="AZ255" s="26"/>
      <c r="BA255" s="26"/>
    </row>
    <row r="256">
      <c r="A256" s="24"/>
      <c r="B256" s="39"/>
      <c r="C256" s="24"/>
      <c r="D256" s="24"/>
      <c r="E256" s="24"/>
      <c r="F256" s="24"/>
      <c r="G256" s="24"/>
      <c r="H256" s="40"/>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38"/>
      <c r="AM256" s="38"/>
      <c r="AN256" s="38"/>
      <c r="AO256" s="38"/>
      <c r="AP256" s="38"/>
      <c r="AQ256" s="26"/>
      <c r="AR256" s="26"/>
      <c r="AS256" s="26"/>
      <c r="AT256" s="26"/>
      <c r="AU256" s="26"/>
      <c r="AV256" s="26"/>
      <c r="AW256" s="26"/>
      <c r="AX256" s="26"/>
      <c r="AY256" s="26"/>
      <c r="AZ256" s="26"/>
      <c r="BA256" s="26"/>
    </row>
    <row r="257">
      <c r="A257" s="24"/>
      <c r="B257" s="39"/>
      <c r="C257" s="24"/>
      <c r="D257" s="24"/>
      <c r="E257" s="24"/>
      <c r="F257" s="24"/>
      <c r="G257" s="24"/>
      <c r="H257" s="40"/>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38"/>
      <c r="AM257" s="38"/>
      <c r="AN257" s="38"/>
      <c r="AO257" s="38"/>
      <c r="AP257" s="38"/>
      <c r="AQ257" s="26"/>
      <c r="AR257" s="26"/>
      <c r="AS257" s="26"/>
      <c r="AT257" s="26"/>
      <c r="AU257" s="26"/>
      <c r="AV257" s="26"/>
      <c r="AW257" s="26"/>
      <c r="AX257" s="26"/>
      <c r="AY257" s="26"/>
      <c r="AZ257" s="26"/>
      <c r="BA257" s="26"/>
    </row>
    <row r="258">
      <c r="A258" s="24"/>
      <c r="B258" s="39"/>
      <c r="C258" s="24"/>
      <c r="D258" s="24"/>
      <c r="E258" s="24"/>
      <c r="F258" s="24"/>
      <c r="G258" s="24"/>
      <c r="H258" s="40"/>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38"/>
      <c r="AM258" s="38"/>
      <c r="AN258" s="38"/>
      <c r="AO258" s="38"/>
      <c r="AP258" s="38"/>
      <c r="AQ258" s="26"/>
      <c r="AR258" s="26"/>
      <c r="AS258" s="26"/>
      <c r="AT258" s="26"/>
      <c r="AU258" s="26"/>
      <c r="AV258" s="26"/>
      <c r="AW258" s="26"/>
      <c r="AX258" s="26"/>
      <c r="AY258" s="26"/>
      <c r="AZ258" s="26"/>
      <c r="BA258" s="26"/>
    </row>
    <row r="259">
      <c r="A259" s="24"/>
      <c r="B259" s="39"/>
      <c r="C259" s="24"/>
      <c r="D259" s="24"/>
      <c r="E259" s="24"/>
      <c r="F259" s="24"/>
      <c r="G259" s="24"/>
      <c r="H259" s="40"/>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38"/>
      <c r="AM259" s="38"/>
      <c r="AN259" s="38"/>
      <c r="AO259" s="38"/>
      <c r="AP259" s="38"/>
      <c r="AQ259" s="26"/>
      <c r="AR259" s="26"/>
      <c r="AS259" s="26"/>
      <c r="AT259" s="26"/>
      <c r="AU259" s="26"/>
      <c r="AV259" s="26"/>
      <c r="AW259" s="26"/>
      <c r="AX259" s="26"/>
      <c r="AY259" s="26"/>
      <c r="AZ259" s="26"/>
      <c r="BA259" s="26"/>
    </row>
    <row r="260">
      <c r="A260" s="24"/>
      <c r="B260" s="39"/>
      <c r="C260" s="24"/>
      <c r="D260" s="24"/>
      <c r="E260" s="24"/>
      <c r="F260" s="24"/>
      <c r="G260" s="24"/>
      <c r="H260" s="40"/>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38"/>
      <c r="AM260" s="38"/>
      <c r="AN260" s="38"/>
      <c r="AO260" s="38"/>
      <c r="AP260" s="38"/>
      <c r="AQ260" s="26"/>
      <c r="AR260" s="26"/>
      <c r="AS260" s="26"/>
      <c r="AT260" s="26"/>
      <c r="AU260" s="26"/>
      <c r="AV260" s="26"/>
      <c r="AW260" s="26"/>
      <c r="AX260" s="26"/>
      <c r="AY260" s="26"/>
      <c r="AZ260" s="26"/>
      <c r="BA260" s="26"/>
    </row>
    <row r="261">
      <c r="A261" s="24"/>
      <c r="B261" s="39"/>
      <c r="C261" s="24"/>
      <c r="D261" s="24"/>
      <c r="E261" s="24"/>
      <c r="F261" s="24"/>
      <c r="G261" s="24"/>
      <c r="H261" s="40"/>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38"/>
      <c r="AM261" s="38"/>
      <c r="AN261" s="38"/>
      <c r="AO261" s="38"/>
      <c r="AP261" s="38"/>
      <c r="AQ261" s="26"/>
      <c r="AR261" s="26"/>
      <c r="AS261" s="26"/>
      <c r="AT261" s="26"/>
      <c r="AU261" s="26"/>
      <c r="AV261" s="26"/>
      <c r="AW261" s="26"/>
      <c r="AX261" s="26"/>
      <c r="AY261" s="26"/>
      <c r="AZ261" s="26"/>
      <c r="BA261" s="26"/>
    </row>
    <row r="262">
      <c r="A262" s="24"/>
      <c r="B262" s="39"/>
      <c r="C262" s="24"/>
      <c r="D262" s="24"/>
      <c r="E262" s="24"/>
      <c r="F262" s="24"/>
      <c r="G262" s="24"/>
      <c r="H262" s="40"/>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38"/>
      <c r="AM262" s="38"/>
      <c r="AN262" s="38"/>
      <c r="AO262" s="38"/>
      <c r="AP262" s="38"/>
      <c r="AQ262" s="26"/>
      <c r="AR262" s="26"/>
      <c r="AS262" s="26"/>
      <c r="AT262" s="26"/>
      <c r="AU262" s="26"/>
      <c r="AV262" s="26"/>
      <c r="AW262" s="26"/>
      <c r="AX262" s="26"/>
      <c r="AY262" s="26"/>
      <c r="AZ262" s="26"/>
      <c r="BA262" s="26"/>
    </row>
    <row r="263">
      <c r="A263" s="24"/>
      <c r="B263" s="39"/>
      <c r="C263" s="24"/>
      <c r="D263" s="24"/>
      <c r="E263" s="24"/>
      <c r="F263" s="24"/>
      <c r="G263" s="24"/>
      <c r="H263" s="40"/>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38"/>
      <c r="AM263" s="38"/>
      <c r="AN263" s="38"/>
      <c r="AO263" s="38"/>
      <c r="AP263" s="38"/>
      <c r="AQ263" s="26"/>
      <c r="AR263" s="26"/>
      <c r="AS263" s="26"/>
      <c r="AT263" s="26"/>
      <c r="AU263" s="26"/>
      <c r="AV263" s="26"/>
      <c r="AW263" s="26"/>
      <c r="AX263" s="26"/>
      <c r="AY263" s="26"/>
      <c r="AZ263" s="26"/>
      <c r="BA263" s="26"/>
    </row>
    <row r="264">
      <c r="A264" s="24"/>
      <c r="B264" s="39"/>
      <c r="C264" s="24"/>
      <c r="D264" s="24"/>
      <c r="E264" s="24"/>
      <c r="F264" s="24"/>
      <c r="G264" s="24"/>
      <c r="H264" s="40"/>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38"/>
      <c r="AM264" s="38"/>
      <c r="AN264" s="38"/>
      <c r="AO264" s="38"/>
      <c r="AP264" s="38"/>
      <c r="AQ264" s="26"/>
      <c r="AR264" s="26"/>
      <c r="AS264" s="26"/>
      <c r="AT264" s="26"/>
      <c r="AU264" s="26"/>
      <c r="AV264" s="26"/>
      <c r="AW264" s="26"/>
      <c r="AX264" s="26"/>
      <c r="AY264" s="26"/>
      <c r="AZ264" s="26"/>
      <c r="BA264" s="26"/>
    </row>
    <row r="265">
      <c r="A265" s="24"/>
      <c r="B265" s="39"/>
      <c r="C265" s="24"/>
      <c r="D265" s="24"/>
      <c r="E265" s="24"/>
      <c r="F265" s="24"/>
      <c r="G265" s="24"/>
      <c r="H265" s="40"/>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38"/>
      <c r="AM265" s="38"/>
      <c r="AN265" s="38"/>
      <c r="AO265" s="38"/>
      <c r="AP265" s="38"/>
      <c r="AQ265" s="26"/>
      <c r="AR265" s="26"/>
      <c r="AS265" s="26"/>
      <c r="AT265" s="26"/>
      <c r="AU265" s="26"/>
      <c r="AV265" s="26"/>
      <c r="AW265" s="26"/>
      <c r="AX265" s="26"/>
      <c r="AY265" s="26"/>
      <c r="AZ265" s="26"/>
      <c r="BA265" s="26"/>
    </row>
    <row r="266">
      <c r="A266" s="24"/>
      <c r="B266" s="39"/>
      <c r="C266" s="24"/>
      <c r="D266" s="24"/>
      <c r="E266" s="24"/>
      <c r="F266" s="24"/>
      <c r="G266" s="24"/>
      <c r="H266" s="40"/>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38"/>
      <c r="AM266" s="38"/>
      <c r="AN266" s="38"/>
      <c r="AO266" s="38"/>
      <c r="AP266" s="38"/>
      <c r="AQ266" s="26"/>
      <c r="AR266" s="26"/>
      <c r="AS266" s="26"/>
      <c r="AT266" s="26"/>
      <c r="AU266" s="26"/>
      <c r="AV266" s="26"/>
      <c r="AW266" s="26"/>
      <c r="AX266" s="26"/>
      <c r="AY266" s="26"/>
      <c r="AZ266" s="26"/>
      <c r="BA266" s="26"/>
    </row>
    <row r="267">
      <c r="A267" s="24"/>
      <c r="B267" s="39"/>
      <c r="C267" s="24"/>
      <c r="D267" s="24"/>
      <c r="E267" s="24"/>
      <c r="F267" s="24"/>
      <c r="G267" s="24"/>
      <c r="H267" s="40"/>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38"/>
      <c r="AM267" s="38"/>
      <c r="AN267" s="38"/>
      <c r="AO267" s="38"/>
      <c r="AP267" s="38"/>
      <c r="AQ267" s="26"/>
      <c r="AR267" s="26"/>
      <c r="AS267" s="26"/>
      <c r="AT267" s="26"/>
      <c r="AU267" s="26"/>
      <c r="AV267" s="26"/>
      <c r="AW267" s="26"/>
      <c r="AX267" s="26"/>
      <c r="AY267" s="26"/>
      <c r="AZ267" s="26"/>
      <c r="BA267" s="26"/>
    </row>
    <row r="268">
      <c r="A268" s="24"/>
      <c r="B268" s="39"/>
      <c r="C268" s="24"/>
      <c r="D268" s="24"/>
      <c r="E268" s="24"/>
      <c r="F268" s="24"/>
      <c r="G268" s="24"/>
      <c r="H268" s="40"/>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38"/>
      <c r="AM268" s="38"/>
      <c r="AN268" s="38"/>
      <c r="AO268" s="38"/>
      <c r="AP268" s="38"/>
      <c r="AQ268" s="26"/>
      <c r="AR268" s="26"/>
      <c r="AS268" s="26"/>
      <c r="AT268" s="26"/>
      <c r="AU268" s="26"/>
      <c r="AV268" s="26"/>
      <c r="AW268" s="26"/>
      <c r="AX268" s="26"/>
      <c r="AY268" s="26"/>
      <c r="AZ268" s="26"/>
      <c r="BA268" s="26"/>
    </row>
    <row r="269">
      <c r="A269" s="24"/>
      <c r="B269" s="39"/>
      <c r="C269" s="24"/>
      <c r="D269" s="24"/>
      <c r="E269" s="24"/>
      <c r="F269" s="24"/>
      <c r="G269" s="24"/>
      <c r="H269" s="40"/>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38"/>
      <c r="AM269" s="38"/>
      <c r="AN269" s="38"/>
      <c r="AO269" s="38"/>
      <c r="AP269" s="38"/>
      <c r="AQ269" s="26"/>
      <c r="AR269" s="26"/>
      <c r="AS269" s="26"/>
      <c r="AT269" s="26"/>
      <c r="AU269" s="26"/>
      <c r="AV269" s="26"/>
      <c r="AW269" s="26"/>
      <c r="AX269" s="26"/>
      <c r="AY269" s="26"/>
      <c r="AZ269" s="26"/>
      <c r="BA269" s="26"/>
    </row>
    <row r="270">
      <c r="A270" s="24"/>
      <c r="B270" s="39"/>
      <c r="C270" s="24"/>
      <c r="D270" s="24"/>
      <c r="E270" s="24"/>
      <c r="F270" s="24"/>
      <c r="G270" s="24"/>
      <c r="H270" s="40"/>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38"/>
      <c r="AM270" s="38"/>
      <c r="AN270" s="38"/>
      <c r="AO270" s="38"/>
      <c r="AP270" s="38"/>
      <c r="AQ270" s="26"/>
      <c r="AR270" s="26"/>
      <c r="AS270" s="26"/>
      <c r="AT270" s="26"/>
      <c r="AU270" s="26"/>
      <c r="AV270" s="26"/>
      <c r="AW270" s="26"/>
      <c r="AX270" s="26"/>
      <c r="AY270" s="26"/>
      <c r="AZ270" s="26"/>
      <c r="BA270" s="26"/>
    </row>
    <row r="271">
      <c r="A271" s="24"/>
      <c r="B271" s="39"/>
      <c r="C271" s="24"/>
      <c r="D271" s="24"/>
      <c r="E271" s="24"/>
      <c r="F271" s="24"/>
      <c r="G271" s="24"/>
      <c r="H271" s="40"/>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38"/>
      <c r="AM271" s="38"/>
      <c r="AN271" s="38"/>
      <c r="AO271" s="38"/>
      <c r="AP271" s="38"/>
      <c r="AQ271" s="26"/>
      <c r="AR271" s="26"/>
      <c r="AS271" s="26"/>
      <c r="AT271" s="26"/>
      <c r="AU271" s="26"/>
      <c r="AV271" s="26"/>
      <c r="AW271" s="26"/>
      <c r="AX271" s="26"/>
      <c r="AY271" s="26"/>
      <c r="AZ271" s="26"/>
      <c r="BA271" s="26"/>
    </row>
    <row r="272">
      <c r="A272" s="24"/>
      <c r="B272" s="39"/>
      <c r="C272" s="24"/>
      <c r="D272" s="24"/>
      <c r="E272" s="24"/>
      <c r="F272" s="24"/>
      <c r="G272" s="24"/>
      <c r="H272" s="40"/>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38"/>
      <c r="AM272" s="38"/>
      <c r="AN272" s="38"/>
      <c r="AO272" s="38"/>
      <c r="AP272" s="38"/>
      <c r="AQ272" s="26"/>
      <c r="AR272" s="26"/>
      <c r="AS272" s="26"/>
      <c r="AT272" s="26"/>
      <c r="AU272" s="26"/>
      <c r="AV272" s="26"/>
      <c r="AW272" s="26"/>
      <c r="AX272" s="26"/>
      <c r="AY272" s="26"/>
      <c r="AZ272" s="26"/>
      <c r="BA272" s="26"/>
    </row>
    <row r="273">
      <c r="A273" s="24"/>
      <c r="B273" s="39"/>
      <c r="C273" s="24"/>
      <c r="D273" s="24"/>
      <c r="E273" s="24"/>
      <c r="F273" s="24"/>
      <c r="G273" s="24"/>
      <c r="H273" s="40"/>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38"/>
      <c r="AM273" s="38"/>
      <c r="AN273" s="38"/>
      <c r="AO273" s="38"/>
      <c r="AP273" s="38"/>
      <c r="AQ273" s="26"/>
      <c r="AR273" s="26"/>
      <c r="AS273" s="26"/>
      <c r="AT273" s="26"/>
      <c r="AU273" s="26"/>
      <c r="AV273" s="26"/>
      <c r="AW273" s="26"/>
      <c r="AX273" s="26"/>
      <c r="AY273" s="26"/>
      <c r="AZ273" s="26"/>
      <c r="BA273" s="26"/>
    </row>
    <row r="274">
      <c r="A274" s="24"/>
      <c r="B274" s="39"/>
      <c r="C274" s="24"/>
      <c r="D274" s="24"/>
      <c r="E274" s="24"/>
      <c r="F274" s="24"/>
      <c r="G274" s="24"/>
      <c r="H274" s="40"/>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38"/>
      <c r="AM274" s="38"/>
      <c r="AN274" s="38"/>
      <c r="AO274" s="38"/>
      <c r="AP274" s="38"/>
      <c r="AQ274" s="26"/>
      <c r="AR274" s="26"/>
      <c r="AS274" s="26"/>
      <c r="AT274" s="26"/>
      <c r="AU274" s="26"/>
      <c r="AV274" s="26"/>
      <c r="AW274" s="26"/>
      <c r="AX274" s="26"/>
      <c r="AY274" s="26"/>
      <c r="AZ274" s="26"/>
      <c r="BA274" s="26"/>
    </row>
    <row r="275">
      <c r="A275" s="24"/>
      <c r="B275" s="39"/>
      <c r="C275" s="24"/>
      <c r="D275" s="24"/>
      <c r="E275" s="24"/>
      <c r="F275" s="24"/>
      <c r="G275" s="24"/>
      <c r="H275" s="40"/>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38"/>
      <c r="AM275" s="38"/>
      <c r="AN275" s="38"/>
      <c r="AO275" s="38"/>
      <c r="AP275" s="38"/>
      <c r="AQ275" s="26"/>
      <c r="AR275" s="26"/>
      <c r="AS275" s="26"/>
      <c r="AT275" s="26"/>
      <c r="AU275" s="26"/>
      <c r="AV275" s="26"/>
      <c r="AW275" s="26"/>
      <c r="AX275" s="26"/>
      <c r="AY275" s="26"/>
      <c r="AZ275" s="26"/>
      <c r="BA275" s="26"/>
    </row>
    <row r="276">
      <c r="A276" s="24"/>
      <c r="B276" s="39"/>
      <c r="C276" s="24"/>
      <c r="D276" s="24"/>
      <c r="E276" s="24"/>
      <c r="F276" s="24"/>
      <c r="G276" s="24"/>
      <c r="H276" s="40"/>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38"/>
      <c r="AM276" s="38"/>
      <c r="AN276" s="38"/>
      <c r="AO276" s="38"/>
      <c r="AP276" s="38"/>
      <c r="AQ276" s="26"/>
      <c r="AR276" s="26"/>
      <c r="AS276" s="26"/>
      <c r="AT276" s="26"/>
      <c r="AU276" s="26"/>
      <c r="AV276" s="26"/>
      <c r="AW276" s="26"/>
      <c r="AX276" s="26"/>
      <c r="AY276" s="26"/>
      <c r="AZ276" s="26"/>
      <c r="BA276" s="26"/>
    </row>
    <row r="277">
      <c r="A277" s="24"/>
      <c r="B277" s="39"/>
      <c r="C277" s="24"/>
      <c r="D277" s="24"/>
      <c r="E277" s="24"/>
      <c r="F277" s="24"/>
      <c r="G277" s="24"/>
      <c r="H277" s="40"/>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38"/>
      <c r="AM277" s="38"/>
      <c r="AN277" s="38"/>
      <c r="AO277" s="38"/>
      <c r="AP277" s="38"/>
      <c r="AQ277" s="26"/>
      <c r="AR277" s="26"/>
      <c r="AS277" s="26"/>
      <c r="AT277" s="26"/>
      <c r="AU277" s="26"/>
      <c r="AV277" s="26"/>
      <c r="AW277" s="26"/>
      <c r="AX277" s="26"/>
      <c r="AY277" s="26"/>
      <c r="AZ277" s="26"/>
      <c r="BA277" s="26"/>
    </row>
    <row r="278">
      <c r="A278" s="24"/>
      <c r="B278" s="39"/>
      <c r="C278" s="24"/>
      <c r="D278" s="24"/>
      <c r="E278" s="24"/>
      <c r="F278" s="24"/>
      <c r="G278" s="24"/>
      <c r="H278" s="40"/>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38"/>
      <c r="AM278" s="38"/>
      <c r="AN278" s="38"/>
      <c r="AO278" s="38"/>
      <c r="AP278" s="38"/>
      <c r="AQ278" s="26"/>
      <c r="AR278" s="26"/>
      <c r="AS278" s="26"/>
      <c r="AT278" s="26"/>
      <c r="AU278" s="26"/>
      <c r="AV278" s="26"/>
      <c r="AW278" s="26"/>
      <c r="AX278" s="26"/>
      <c r="AY278" s="26"/>
      <c r="AZ278" s="26"/>
      <c r="BA278" s="26"/>
    </row>
    <row r="279">
      <c r="A279" s="24"/>
      <c r="B279" s="39"/>
      <c r="C279" s="24"/>
      <c r="D279" s="24"/>
      <c r="E279" s="24"/>
      <c r="F279" s="24"/>
      <c r="G279" s="24"/>
      <c r="H279" s="40"/>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38"/>
      <c r="AM279" s="38"/>
      <c r="AN279" s="38"/>
      <c r="AO279" s="38"/>
      <c r="AP279" s="38"/>
      <c r="AQ279" s="26"/>
      <c r="AR279" s="26"/>
      <c r="AS279" s="26"/>
      <c r="AT279" s="26"/>
      <c r="AU279" s="26"/>
      <c r="AV279" s="26"/>
      <c r="AW279" s="26"/>
      <c r="AX279" s="26"/>
      <c r="AY279" s="26"/>
      <c r="AZ279" s="26"/>
      <c r="BA279" s="26"/>
    </row>
    <row r="280">
      <c r="A280" s="24"/>
      <c r="B280" s="39"/>
      <c r="C280" s="24"/>
      <c r="D280" s="24"/>
      <c r="E280" s="24"/>
      <c r="F280" s="24"/>
      <c r="G280" s="24"/>
      <c r="H280" s="40"/>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38"/>
      <c r="AM280" s="38"/>
      <c r="AN280" s="38"/>
      <c r="AO280" s="38"/>
      <c r="AP280" s="38"/>
      <c r="AQ280" s="26"/>
      <c r="AR280" s="26"/>
      <c r="AS280" s="26"/>
      <c r="AT280" s="26"/>
      <c r="AU280" s="26"/>
      <c r="AV280" s="26"/>
      <c r="AW280" s="26"/>
      <c r="AX280" s="26"/>
      <c r="AY280" s="26"/>
      <c r="AZ280" s="26"/>
      <c r="BA280" s="26"/>
    </row>
    <row r="281">
      <c r="A281" s="24"/>
      <c r="B281" s="39"/>
      <c r="C281" s="24"/>
      <c r="D281" s="24"/>
      <c r="E281" s="24"/>
      <c r="F281" s="24"/>
      <c r="G281" s="24"/>
      <c r="H281" s="40"/>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38"/>
      <c r="AM281" s="38"/>
      <c r="AN281" s="38"/>
      <c r="AO281" s="38"/>
      <c r="AP281" s="38"/>
      <c r="AQ281" s="26"/>
      <c r="AR281" s="26"/>
      <c r="AS281" s="26"/>
      <c r="AT281" s="26"/>
      <c r="AU281" s="26"/>
      <c r="AV281" s="26"/>
      <c r="AW281" s="26"/>
      <c r="AX281" s="26"/>
      <c r="AY281" s="26"/>
      <c r="AZ281" s="26"/>
      <c r="BA281" s="26"/>
    </row>
    <row r="282">
      <c r="A282" s="24"/>
      <c r="B282" s="39"/>
      <c r="C282" s="24"/>
      <c r="D282" s="24"/>
      <c r="E282" s="24"/>
      <c r="F282" s="24"/>
      <c r="G282" s="24"/>
      <c r="H282" s="40"/>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38"/>
      <c r="AM282" s="38"/>
      <c r="AN282" s="38"/>
      <c r="AO282" s="38"/>
      <c r="AP282" s="38"/>
      <c r="AQ282" s="26"/>
      <c r="AR282" s="26"/>
      <c r="AS282" s="26"/>
      <c r="AT282" s="26"/>
      <c r="AU282" s="26"/>
      <c r="AV282" s="26"/>
      <c r="AW282" s="26"/>
      <c r="AX282" s="26"/>
      <c r="AY282" s="26"/>
      <c r="AZ282" s="26"/>
      <c r="BA282" s="26"/>
    </row>
    <row r="283">
      <c r="A283" s="24"/>
      <c r="B283" s="39"/>
      <c r="C283" s="24"/>
      <c r="D283" s="24"/>
      <c r="E283" s="24"/>
      <c r="F283" s="24"/>
      <c r="G283" s="24"/>
      <c r="H283" s="40"/>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38"/>
      <c r="AM283" s="38"/>
      <c r="AN283" s="38"/>
      <c r="AO283" s="38"/>
      <c r="AP283" s="38"/>
      <c r="AQ283" s="26"/>
      <c r="AR283" s="26"/>
      <c r="AS283" s="26"/>
      <c r="AT283" s="26"/>
      <c r="AU283" s="26"/>
      <c r="AV283" s="26"/>
      <c r="AW283" s="26"/>
      <c r="AX283" s="26"/>
      <c r="AY283" s="26"/>
      <c r="AZ283" s="26"/>
      <c r="BA283" s="26"/>
    </row>
    <row r="284">
      <c r="A284" s="24"/>
      <c r="B284" s="39"/>
      <c r="C284" s="24"/>
      <c r="D284" s="24"/>
      <c r="E284" s="24"/>
      <c r="F284" s="24"/>
      <c r="G284" s="24"/>
      <c r="H284" s="40"/>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38"/>
      <c r="AM284" s="38"/>
      <c r="AN284" s="38"/>
      <c r="AO284" s="38"/>
      <c r="AP284" s="38"/>
      <c r="AQ284" s="26"/>
      <c r="AR284" s="26"/>
      <c r="AS284" s="26"/>
      <c r="AT284" s="26"/>
      <c r="AU284" s="26"/>
      <c r="AV284" s="26"/>
      <c r="AW284" s="26"/>
      <c r="AX284" s="26"/>
      <c r="AY284" s="26"/>
      <c r="AZ284" s="26"/>
      <c r="BA284" s="26"/>
    </row>
    <row r="285">
      <c r="A285" s="24"/>
      <c r="B285" s="39"/>
      <c r="C285" s="24"/>
      <c r="D285" s="24"/>
      <c r="E285" s="24"/>
      <c r="F285" s="24"/>
      <c r="G285" s="24"/>
      <c r="H285" s="40"/>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38"/>
      <c r="AM285" s="38"/>
      <c r="AN285" s="38"/>
      <c r="AO285" s="38"/>
      <c r="AP285" s="38"/>
      <c r="AQ285" s="26"/>
      <c r="AR285" s="26"/>
      <c r="AS285" s="26"/>
      <c r="AT285" s="26"/>
      <c r="AU285" s="26"/>
      <c r="AV285" s="26"/>
      <c r="AW285" s="26"/>
      <c r="AX285" s="26"/>
      <c r="AY285" s="26"/>
      <c r="AZ285" s="26"/>
      <c r="BA285" s="26"/>
    </row>
    <row r="286">
      <c r="A286" s="24"/>
      <c r="B286" s="39"/>
      <c r="C286" s="24"/>
      <c r="D286" s="24"/>
      <c r="E286" s="24"/>
      <c r="F286" s="24"/>
      <c r="G286" s="24"/>
      <c r="H286" s="40"/>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38"/>
      <c r="AM286" s="38"/>
      <c r="AN286" s="38"/>
      <c r="AO286" s="38"/>
      <c r="AP286" s="38"/>
      <c r="AQ286" s="26"/>
      <c r="AR286" s="26"/>
      <c r="AS286" s="26"/>
      <c r="AT286" s="26"/>
      <c r="AU286" s="26"/>
      <c r="AV286" s="26"/>
      <c r="AW286" s="26"/>
      <c r="AX286" s="26"/>
      <c r="AY286" s="26"/>
      <c r="AZ286" s="26"/>
      <c r="BA286" s="26"/>
    </row>
    <row r="287">
      <c r="A287" s="24"/>
      <c r="B287" s="39"/>
      <c r="C287" s="24"/>
      <c r="D287" s="24"/>
      <c r="E287" s="24"/>
      <c r="F287" s="24"/>
      <c r="G287" s="24"/>
      <c r="H287" s="40"/>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38"/>
      <c r="AM287" s="38"/>
      <c r="AN287" s="38"/>
      <c r="AO287" s="38"/>
      <c r="AP287" s="38"/>
      <c r="AQ287" s="26"/>
      <c r="AR287" s="26"/>
      <c r="AS287" s="26"/>
      <c r="AT287" s="26"/>
      <c r="AU287" s="26"/>
      <c r="AV287" s="26"/>
      <c r="AW287" s="26"/>
      <c r="AX287" s="26"/>
      <c r="AY287" s="26"/>
      <c r="AZ287" s="26"/>
      <c r="BA287" s="26"/>
    </row>
    <row r="288">
      <c r="A288" s="24"/>
      <c r="B288" s="39"/>
      <c r="C288" s="24"/>
      <c r="D288" s="24"/>
      <c r="E288" s="24"/>
      <c r="F288" s="24"/>
      <c r="G288" s="24"/>
      <c r="H288" s="40"/>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38"/>
      <c r="AM288" s="38"/>
      <c r="AN288" s="38"/>
      <c r="AO288" s="38"/>
      <c r="AP288" s="38"/>
      <c r="AQ288" s="26"/>
      <c r="AR288" s="26"/>
      <c r="AS288" s="26"/>
      <c r="AT288" s="26"/>
      <c r="AU288" s="26"/>
      <c r="AV288" s="26"/>
      <c r="AW288" s="26"/>
      <c r="AX288" s="26"/>
      <c r="AY288" s="26"/>
      <c r="AZ288" s="26"/>
      <c r="BA288" s="26"/>
    </row>
    <row r="289">
      <c r="A289" s="24"/>
      <c r="B289" s="39"/>
      <c r="C289" s="24"/>
      <c r="D289" s="24"/>
      <c r="E289" s="24"/>
      <c r="F289" s="24"/>
      <c r="G289" s="24"/>
      <c r="H289" s="40"/>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38"/>
      <c r="AM289" s="38"/>
      <c r="AN289" s="38"/>
      <c r="AO289" s="38"/>
      <c r="AP289" s="38"/>
      <c r="AQ289" s="26"/>
      <c r="AR289" s="26"/>
      <c r="AS289" s="26"/>
      <c r="AT289" s="26"/>
      <c r="AU289" s="26"/>
      <c r="AV289" s="26"/>
      <c r="AW289" s="26"/>
      <c r="AX289" s="26"/>
      <c r="AY289" s="26"/>
      <c r="AZ289" s="26"/>
      <c r="BA289" s="26"/>
    </row>
    <row r="290">
      <c r="A290" s="29"/>
      <c r="B290" s="39"/>
      <c r="C290" s="24"/>
      <c r="D290" s="24"/>
      <c r="E290" s="24"/>
      <c r="F290" s="24"/>
      <c r="G290" s="24"/>
      <c r="H290" s="40"/>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38"/>
      <c r="AM290" s="38"/>
      <c r="AN290" s="38"/>
      <c r="AO290" s="38"/>
      <c r="AP290" s="38"/>
      <c r="AQ290" s="26"/>
      <c r="AR290" s="26"/>
      <c r="AS290" s="26"/>
      <c r="AT290" s="26"/>
      <c r="AU290" s="26"/>
      <c r="AV290" s="26"/>
      <c r="AW290" s="26"/>
      <c r="AX290" s="26"/>
      <c r="AY290" s="26"/>
      <c r="AZ290" s="26"/>
      <c r="BA290" s="26"/>
    </row>
    <row r="291">
      <c r="A291" s="29"/>
      <c r="B291" s="39"/>
      <c r="C291" s="24"/>
      <c r="D291" s="24"/>
      <c r="E291" s="24"/>
      <c r="F291" s="24"/>
      <c r="G291" s="24"/>
      <c r="H291" s="40"/>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38"/>
      <c r="AM291" s="38"/>
      <c r="AN291" s="38"/>
      <c r="AO291" s="38"/>
      <c r="AP291" s="38"/>
      <c r="AQ291" s="26"/>
      <c r="AR291" s="26"/>
      <c r="AS291" s="26"/>
      <c r="AT291" s="26"/>
      <c r="AU291" s="26"/>
      <c r="AV291" s="26"/>
      <c r="AW291" s="26"/>
      <c r="AX291" s="26"/>
      <c r="AY291" s="26"/>
      <c r="AZ291" s="26"/>
      <c r="BA291" s="26"/>
    </row>
    <row r="292">
      <c r="A292" s="29"/>
      <c r="B292" s="39"/>
      <c r="C292" s="24"/>
      <c r="D292" s="24"/>
      <c r="E292" s="24"/>
      <c r="F292" s="24"/>
      <c r="G292" s="24"/>
      <c r="H292" s="40"/>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38"/>
      <c r="AM292" s="38"/>
      <c r="AN292" s="38"/>
      <c r="AO292" s="38"/>
      <c r="AP292" s="38"/>
      <c r="AQ292" s="26"/>
      <c r="AR292" s="26"/>
      <c r="AS292" s="26"/>
      <c r="AT292" s="26"/>
      <c r="AU292" s="26"/>
      <c r="AV292" s="26"/>
      <c r="AW292" s="26"/>
      <c r="AX292" s="26"/>
      <c r="AY292" s="26"/>
      <c r="AZ292" s="26"/>
      <c r="BA292" s="26"/>
    </row>
    <row r="293">
      <c r="A293" s="29"/>
      <c r="B293" s="39"/>
      <c r="C293" s="24"/>
      <c r="D293" s="24"/>
      <c r="E293" s="24"/>
      <c r="F293" s="24"/>
      <c r="G293" s="24"/>
      <c r="H293" s="40"/>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38"/>
      <c r="AM293" s="38"/>
      <c r="AN293" s="38"/>
      <c r="AO293" s="38"/>
      <c r="AP293" s="38"/>
      <c r="AQ293" s="26"/>
      <c r="AR293" s="26"/>
      <c r="AS293" s="26"/>
      <c r="AT293" s="26"/>
      <c r="AU293" s="26"/>
      <c r="AV293" s="26"/>
      <c r="AW293" s="26"/>
      <c r="AX293" s="26"/>
      <c r="AY293" s="26"/>
      <c r="AZ293" s="26"/>
      <c r="BA293" s="26"/>
    </row>
    <row r="294">
      <c r="A294" s="29"/>
      <c r="B294" s="39"/>
      <c r="C294" s="24"/>
      <c r="D294" s="24"/>
      <c r="E294" s="24"/>
      <c r="F294" s="24"/>
      <c r="G294" s="24"/>
      <c r="H294" s="40"/>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38"/>
      <c r="AM294" s="38"/>
      <c r="AN294" s="38"/>
      <c r="AO294" s="38"/>
      <c r="AP294" s="38"/>
      <c r="AQ294" s="26"/>
      <c r="AR294" s="26"/>
      <c r="AS294" s="26"/>
      <c r="AT294" s="26"/>
      <c r="AU294" s="26"/>
      <c r="AV294" s="26"/>
      <c r="AW294" s="26"/>
      <c r="AX294" s="26"/>
      <c r="AY294" s="26"/>
      <c r="AZ294" s="26"/>
      <c r="BA294" s="26"/>
    </row>
    <row r="295">
      <c r="A295" s="29"/>
      <c r="B295" s="39"/>
      <c r="C295" s="24"/>
      <c r="D295" s="24"/>
      <c r="E295" s="24"/>
      <c r="F295" s="24"/>
      <c r="G295" s="24"/>
      <c r="H295" s="40"/>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38"/>
      <c r="AM295" s="38"/>
      <c r="AN295" s="38"/>
      <c r="AO295" s="38"/>
      <c r="AP295" s="38"/>
      <c r="AQ295" s="26"/>
      <c r="AR295" s="26"/>
      <c r="AS295" s="26"/>
      <c r="AT295" s="26"/>
      <c r="AU295" s="26"/>
      <c r="AV295" s="26"/>
      <c r="AW295" s="26"/>
      <c r="AX295" s="26"/>
      <c r="AY295" s="26"/>
      <c r="AZ295" s="26"/>
      <c r="BA295" s="26"/>
    </row>
    <row r="296">
      <c r="A296" s="29"/>
      <c r="B296" s="39"/>
      <c r="C296" s="24"/>
      <c r="D296" s="24"/>
      <c r="E296" s="24"/>
      <c r="F296" s="24"/>
      <c r="G296" s="24"/>
      <c r="H296" s="40"/>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38"/>
      <c r="AM296" s="38"/>
      <c r="AN296" s="38"/>
      <c r="AO296" s="38"/>
      <c r="AP296" s="38"/>
      <c r="AQ296" s="26"/>
      <c r="AR296" s="26"/>
      <c r="AS296" s="26"/>
      <c r="AT296" s="26"/>
      <c r="AU296" s="26"/>
      <c r="AV296" s="26"/>
      <c r="AW296" s="26"/>
      <c r="AX296" s="26"/>
      <c r="AY296" s="26"/>
      <c r="AZ296" s="26"/>
      <c r="BA296" s="26"/>
    </row>
    <row r="297">
      <c r="A297" s="29"/>
      <c r="B297" s="39"/>
      <c r="C297" s="24"/>
      <c r="D297" s="24"/>
      <c r="E297" s="24"/>
      <c r="F297" s="24"/>
      <c r="G297" s="24"/>
      <c r="H297" s="40"/>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38"/>
      <c r="AM297" s="38"/>
      <c r="AN297" s="38"/>
      <c r="AO297" s="38"/>
      <c r="AP297" s="38"/>
      <c r="AQ297" s="26"/>
      <c r="AR297" s="26"/>
      <c r="AS297" s="26"/>
      <c r="AT297" s="26"/>
      <c r="AU297" s="26"/>
      <c r="AV297" s="26"/>
      <c r="AW297" s="26"/>
      <c r="AX297" s="26"/>
      <c r="AY297" s="26"/>
      <c r="AZ297" s="26"/>
      <c r="BA297" s="26"/>
    </row>
    <row r="298">
      <c r="A298" s="29"/>
      <c r="B298" s="39"/>
      <c r="C298" s="24"/>
      <c r="D298" s="24"/>
      <c r="E298" s="24"/>
      <c r="F298" s="24"/>
      <c r="G298" s="24"/>
      <c r="H298" s="40"/>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38"/>
      <c r="AM298" s="38"/>
      <c r="AN298" s="38"/>
      <c r="AO298" s="38"/>
      <c r="AP298" s="38"/>
      <c r="AQ298" s="26"/>
      <c r="AR298" s="26"/>
      <c r="AS298" s="26"/>
      <c r="AT298" s="26"/>
      <c r="AU298" s="26"/>
      <c r="AV298" s="26"/>
      <c r="AW298" s="26"/>
      <c r="AX298" s="26"/>
      <c r="AY298" s="26"/>
      <c r="AZ298" s="26"/>
      <c r="BA298" s="26"/>
    </row>
    <row r="299">
      <c r="A299" s="29"/>
      <c r="B299" s="39"/>
      <c r="C299" s="24"/>
      <c r="D299" s="24"/>
      <c r="E299" s="24"/>
      <c r="F299" s="24"/>
      <c r="G299" s="24"/>
      <c r="H299" s="40"/>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38"/>
      <c r="AM299" s="38"/>
      <c r="AN299" s="38"/>
      <c r="AO299" s="38"/>
      <c r="AP299" s="38"/>
      <c r="AQ299" s="26"/>
      <c r="AR299" s="26"/>
      <c r="AS299" s="26"/>
      <c r="AT299" s="26"/>
      <c r="AU299" s="26"/>
      <c r="AV299" s="26"/>
      <c r="AW299" s="26"/>
      <c r="AX299" s="26"/>
      <c r="AY299" s="26"/>
      <c r="AZ299" s="26"/>
      <c r="BA299" s="26"/>
    </row>
    <row r="300">
      <c r="A300" s="29"/>
      <c r="B300" s="39"/>
      <c r="C300" s="24"/>
      <c r="D300" s="24"/>
      <c r="E300" s="24"/>
      <c r="F300" s="24"/>
      <c r="G300" s="24"/>
      <c r="H300" s="40"/>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38"/>
      <c r="AM300" s="38"/>
      <c r="AN300" s="38"/>
      <c r="AO300" s="38"/>
      <c r="AP300" s="38"/>
      <c r="AQ300" s="26"/>
      <c r="AR300" s="26"/>
      <c r="AS300" s="26"/>
      <c r="AT300" s="26"/>
      <c r="AU300" s="26"/>
      <c r="AV300" s="26"/>
      <c r="AW300" s="26"/>
      <c r="AX300" s="26"/>
      <c r="AY300" s="26"/>
      <c r="AZ300" s="26"/>
      <c r="BA300" s="26"/>
    </row>
    <row r="301">
      <c r="A301" s="29"/>
      <c r="B301" s="39"/>
      <c r="C301" s="24"/>
      <c r="D301" s="24"/>
      <c r="E301" s="24"/>
      <c r="F301" s="24"/>
      <c r="G301" s="24"/>
      <c r="H301" s="40"/>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38"/>
      <c r="AM301" s="38"/>
      <c r="AN301" s="38"/>
      <c r="AO301" s="38"/>
      <c r="AP301" s="38"/>
      <c r="AQ301" s="26"/>
      <c r="AR301" s="26"/>
      <c r="AS301" s="26"/>
      <c r="AT301" s="26"/>
      <c r="AU301" s="26"/>
      <c r="AV301" s="26"/>
      <c r="AW301" s="26"/>
      <c r="AX301" s="26"/>
      <c r="AY301" s="26"/>
      <c r="AZ301" s="26"/>
      <c r="BA301" s="26"/>
    </row>
    <row r="302">
      <c r="A302" s="29"/>
      <c r="B302" s="39"/>
      <c r="C302" s="24"/>
      <c r="D302" s="24"/>
      <c r="E302" s="24"/>
      <c r="F302" s="24"/>
      <c r="G302" s="24"/>
      <c r="H302" s="40"/>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38"/>
      <c r="AM302" s="38"/>
      <c r="AN302" s="38"/>
      <c r="AO302" s="38"/>
      <c r="AP302" s="38"/>
      <c r="AQ302" s="26"/>
      <c r="AR302" s="26"/>
      <c r="AS302" s="26"/>
      <c r="AT302" s="26"/>
      <c r="AU302" s="26"/>
      <c r="AV302" s="26"/>
      <c r="AW302" s="26"/>
      <c r="AX302" s="26"/>
      <c r="AY302" s="26"/>
      <c r="AZ302" s="26"/>
      <c r="BA302" s="26"/>
    </row>
    <row r="303">
      <c r="A303" s="29"/>
      <c r="B303" s="39"/>
      <c r="C303" s="24"/>
      <c r="D303" s="24"/>
      <c r="E303" s="24"/>
      <c r="F303" s="24"/>
      <c r="G303" s="24"/>
      <c r="H303" s="40"/>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38"/>
      <c r="AM303" s="38"/>
      <c r="AN303" s="38"/>
      <c r="AO303" s="38"/>
      <c r="AP303" s="38"/>
      <c r="AQ303" s="26"/>
      <c r="AR303" s="26"/>
      <c r="AS303" s="26"/>
      <c r="AT303" s="26"/>
      <c r="AU303" s="26"/>
      <c r="AV303" s="26"/>
      <c r="AW303" s="26"/>
      <c r="AX303" s="26"/>
      <c r="AY303" s="26"/>
      <c r="AZ303" s="26"/>
      <c r="BA303" s="26"/>
    </row>
    <row r="304">
      <c r="A304" s="29"/>
      <c r="B304" s="39"/>
      <c r="C304" s="24"/>
      <c r="D304" s="24"/>
      <c r="E304" s="24"/>
      <c r="F304" s="24"/>
      <c r="G304" s="24"/>
      <c r="H304" s="40"/>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38"/>
      <c r="AM304" s="38"/>
      <c r="AN304" s="38"/>
      <c r="AO304" s="38"/>
      <c r="AP304" s="38"/>
      <c r="AQ304" s="26"/>
      <c r="AR304" s="26"/>
      <c r="AS304" s="26"/>
      <c r="AT304" s="26"/>
      <c r="AU304" s="26"/>
      <c r="AV304" s="26"/>
      <c r="AW304" s="26"/>
      <c r="AX304" s="26"/>
      <c r="AY304" s="26"/>
      <c r="AZ304" s="26"/>
      <c r="BA304" s="26"/>
    </row>
    <row r="305">
      <c r="A305" s="29"/>
      <c r="B305" s="39"/>
      <c r="C305" s="24"/>
      <c r="D305" s="24"/>
      <c r="E305" s="24"/>
      <c r="F305" s="24"/>
      <c r="G305" s="24"/>
      <c r="H305" s="40"/>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38"/>
      <c r="AM305" s="38"/>
      <c r="AN305" s="38"/>
      <c r="AO305" s="38"/>
      <c r="AP305" s="38"/>
      <c r="AQ305" s="26"/>
      <c r="AR305" s="26"/>
      <c r="AS305" s="26"/>
      <c r="AT305" s="26"/>
      <c r="AU305" s="26"/>
      <c r="AV305" s="26"/>
      <c r="AW305" s="26"/>
      <c r="AX305" s="26"/>
      <c r="AY305" s="26"/>
      <c r="AZ305" s="26"/>
      <c r="BA305" s="26"/>
    </row>
    <row r="306">
      <c r="A306" s="29"/>
      <c r="B306" s="39"/>
      <c r="C306" s="24"/>
      <c r="D306" s="24"/>
      <c r="E306" s="24"/>
      <c r="F306" s="24"/>
      <c r="G306" s="24"/>
      <c r="H306" s="40"/>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38"/>
      <c r="AM306" s="38"/>
      <c r="AN306" s="38"/>
      <c r="AO306" s="38"/>
      <c r="AP306" s="38"/>
      <c r="AQ306" s="26"/>
      <c r="AR306" s="26"/>
      <c r="AS306" s="26"/>
      <c r="AT306" s="26"/>
      <c r="AU306" s="26"/>
      <c r="AV306" s="26"/>
      <c r="AW306" s="26"/>
      <c r="AX306" s="26"/>
      <c r="AY306" s="26"/>
      <c r="AZ306" s="26"/>
      <c r="BA306" s="26"/>
    </row>
    <row r="307">
      <c r="A307" s="29"/>
      <c r="B307" s="39"/>
      <c r="C307" s="24"/>
      <c r="D307" s="24"/>
      <c r="E307" s="24"/>
      <c r="F307" s="24"/>
      <c r="G307" s="24"/>
      <c r="H307" s="40"/>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38"/>
      <c r="AM307" s="38"/>
      <c r="AN307" s="38"/>
      <c r="AO307" s="38"/>
      <c r="AP307" s="38"/>
      <c r="AQ307" s="26"/>
      <c r="AR307" s="26"/>
      <c r="AS307" s="26"/>
      <c r="AT307" s="26"/>
      <c r="AU307" s="26"/>
      <c r="AV307" s="26"/>
      <c r="AW307" s="26"/>
      <c r="AX307" s="26"/>
      <c r="AY307" s="26"/>
      <c r="AZ307" s="26"/>
      <c r="BA307" s="26"/>
    </row>
    <row r="308">
      <c r="A308" s="29"/>
      <c r="B308" s="39"/>
      <c r="C308" s="24"/>
      <c r="D308" s="24"/>
      <c r="E308" s="24"/>
      <c r="F308" s="24"/>
      <c r="G308" s="24"/>
      <c r="H308" s="40"/>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38"/>
      <c r="AM308" s="38"/>
      <c r="AN308" s="38"/>
      <c r="AO308" s="38"/>
      <c r="AP308" s="38"/>
      <c r="AQ308" s="26"/>
      <c r="AR308" s="26"/>
      <c r="AS308" s="26"/>
      <c r="AT308" s="26"/>
      <c r="AU308" s="26"/>
      <c r="AV308" s="26"/>
      <c r="AW308" s="26"/>
      <c r="AX308" s="26"/>
      <c r="AY308" s="26"/>
      <c r="AZ308" s="26"/>
      <c r="BA308" s="26"/>
    </row>
    <row r="309">
      <c r="A309" s="29"/>
      <c r="B309" s="39"/>
      <c r="C309" s="24"/>
      <c r="D309" s="24"/>
      <c r="E309" s="24"/>
      <c r="F309" s="24"/>
      <c r="G309" s="24"/>
      <c r="H309" s="40"/>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38"/>
      <c r="AM309" s="38"/>
      <c r="AN309" s="38"/>
      <c r="AO309" s="38"/>
      <c r="AP309" s="38"/>
      <c r="AQ309" s="26"/>
      <c r="AR309" s="26"/>
      <c r="AS309" s="26"/>
      <c r="AT309" s="26"/>
      <c r="AU309" s="26"/>
      <c r="AV309" s="26"/>
      <c r="AW309" s="26"/>
      <c r="AX309" s="26"/>
      <c r="AY309" s="26"/>
      <c r="AZ309" s="26"/>
      <c r="BA309" s="26"/>
    </row>
    <row r="310">
      <c r="A310" s="29"/>
      <c r="B310" s="39"/>
      <c r="C310" s="24"/>
      <c r="D310" s="24"/>
      <c r="E310" s="24"/>
      <c r="F310" s="24"/>
      <c r="G310" s="24"/>
      <c r="H310" s="40"/>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38"/>
      <c r="AM310" s="38"/>
      <c r="AN310" s="38"/>
      <c r="AO310" s="38"/>
      <c r="AP310" s="38"/>
      <c r="AQ310" s="26"/>
      <c r="AR310" s="26"/>
      <c r="AS310" s="26"/>
      <c r="AT310" s="26"/>
      <c r="AU310" s="26"/>
      <c r="AV310" s="26"/>
      <c r="AW310" s="26"/>
      <c r="AX310" s="26"/>
      <c r="AY310" s="26"/>
      <c r="AZ310" s="26"/>
      <c r="BA310" s="26"/>
    </row>
    <row r="311">
      <c r="A311" s="29"/>
      <c r="B311" s="39"/>
      <c r="C311" s="24"/>
      <c r="D311" s="24"/>
      <c r="E311" s="24"/>
      <c r="F311" s="24"/>
      <c r="G311" s="24"/>
      <c r="H311" s="40"/>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38"/>
      <c r="AM311" s="38"/>
      <c r="AN311" s="38"/>
      <c r="AO311" s="38"/>
      <c r="AP311" s="38"/>
      <c r="AQ311" s="26"/>
      <c r="AR311" s="26"/>
      <c r="AS311" s="26"/>
      <c r="AT311" s="26"/>
      <c r="AU311" s="26"/>
      <c r="AV311" s="26"/>
      <c r="AW311" s="26"/>
      <c r="AX311" s="26"/>
      <c r="AY311" s="26"/>
      <c r="AZ311" s="26"/>
      <c r="BA311" s="26"/>
    </row>
    <row r="312">
      <c r="A312" s="29"/>
      <c r="B312" s="39"/>
      <c r="C312" s="24"/>
      <c r="D312" s="24"/>
      <c r="E312" s="24"/>
      <c r="F312" s="24"/>
      <c r="G312" s="24"/>
      <c r="H312" s="40"/>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38"/>
      <c r="AM312" s="38"/>
      <c r="AN312" s="38"/>
      <c r="AO312" s="38"/>
      <c r="AP312" s="38"/>
      <c r="AQ312" s="26"/>
      <c r="AR312" s="26"/>
      <c r="AS312" s="26"/>
      <c r="AT312" s="26"/>
      <c r="AU312" s="26"/>
      <c r="AV312" s="26"/>
      <c r="AW312" s="26"/>
      <c r="AX312" s="26"/>
      <c r="AY312" s="26"/>
      <c r="AZ312" s="26"/>
      <c r="BA312" s="26"/>
    </row>
    <row r="313">
      <c r="A313" s="29"/>
      <c r="B313" s="39"/>
      <c r="C313" s="24"/>
      <c r="D313" s="24"/>
      <c r="E313" s="24"/>
      <c r="F313" s="24"/>
      <c r="G313" s="24"/>
      <c r="H313" s="40"/>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38"/>
      <c r="AM313" s="38"/>
      <c r="AN313" s="38"/>
      <c r="AO313" s="38"/>
      <c r="AP313" s="38"/>
      <c r="AQ313" s="26"/>
      <c r="AR313" s="26"/>
      <c r="AS313" s="26"/>
      <c r="AT313" s="26"/>
      <c r="AU313" s="26"/>
      <c r="AV313" s="26"/>
      <c r="AW313" s="26"/>
      <c r="AX313" s="26"/>
      <c r="AY313" s="26"/>
      <c r="AZ313" s="26"/>
      <c r="BA313" s="26"/>
    </row>
    <row r="314">
      <c r="A314" s="29"/>
      <c r="B314" s="39"/>
      <c r="C314" s="24"/>
      <c r="D314" s="24"/>
      <c r="E314" s="24"/>
      <c r="F314" s="24"/>
      <c r="G314" s="24"/>
      <c r="H314" s="40"/>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38"/>
      <c r="AM314" s="38"/>
      <c r="AN314" s="38"/>
      <c r="AO314" s="38"/>
      <c r="AP314" s="38"/>
      <c r="AQ314" s="26"/>
      <c r="AR314" s="26"/>
      <c r="AS314" s="26"/>
      <c r="AT314" s="26"/>
      <c r="AU314" s="26"/>
      <c r="AV314" s="26"/>
      <c r="AW314" s="26"/>
      <c r="AX314" s="26"/>
      <c r="AY314" s="26"/>
      <c r="AZ314" s="26"/>
      <c r="BA314" s="26"/>
    </row>
    <row r="315">
      <c r="A315" s="29"/>
      <c r="B315" s="39"/>
      <c r="C315" s="24"/>
      <c r="D315" s="24"/>
      <c r="E315" s="24"/>
      <c r="F315" s="24"/>
      <c r="G315" s="24"/>
      <c r="H315" s="40"/>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38"/>
      <c r="AM315" s="38"/>
      <c r="AN315" s="38"/>
      <c r="AO315" s="38"/>
      <c r="AP315" s="38"/>
      <c r="AQ315" s="26"/>
      <c r="AR315" s="26"/>
      <c r="AS315" s="26"/>
      <c r="AT315" s="26"/>
      <c r="AU315" s="26"/>
      <c r="AV315" s="26"/>
      <c r="AW315" s="26"/>
      <c r="AX315" s="26"/>
      <c r="AY315" s="26"/>
      <c r="AZ315" s="26"/>
      <c r="BA315" s="26"/>
    </row>
    <row r="316">
      <c r="A316" s="29"/>
      <c r="B316" s="39"/>
      <c r="C316" s="24"/>
      <c r="D316" s="24"/>
      <c r="E316" s="24"/>
      <c r="F316" s="24"/>
      <c r="G316" s="24"/>
      <c r="H316" s="40"/>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38"/>
      <c r="AM316" s="38"/>
      <c r="AN316" s="38"/>
      <c r="AO316" s="38"/>
      <c r="AP316" s="38"/>
      <c r="AQ316" s="26"/>
      <c r="AR316" s="26"/>
      <c r="AS316" s="26"/>
      <c r="AT316" s="26"/>
      <c r="AU316" s="26"/>
      <c r="AV316" s="26"/>
      <c r="AW316" s="26"/>
      <c r="AX316" s="26"/>
      <c r="AY316" s="26"/>
      <c r="AZ316" s="26"/>
      <c r="BA316" s="26"/>
    </row>
    <row r="317">
      <c r="A317" s="29"/>
      <c r="B317" s="39"/>
      <c r="C317" s="24"/>
      <c r="D317" s="24"/>
      <c r="E317" s="24"/>
      <c r="F317" s="24"/>
      <c r="G317" s="24"/>
      <c r="H317" s="40"/>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38"/>
      <c r="AM317" s="38"/>
      <c r="AN317" s="38"/>
      <c r="AO317" s="38"/>
      <c r="AP317" s="38"/>
      <c r="AQ317" s="26"/>
      <c r="AR317" s="26"/>
      <c r="AS317" s="26"/>
      <c r="AT317" s="26"/>
      <c r="AU317" s="26"/>
      <c r="AV317" s="26"/>
      <c r="AW317" s="26"/>
      <c r="AX317" s="26"/>
      <c r="AY317" s="26"/>
      <c r="AZ317" s="26"/>
      <c r="BA317" s="26"/>
    </row>
    <row r="318">
      <c r="A318" s="29"/>
      <c r="B318" s="39"/>
      <c r="C318" s="24"/>
      <c r="D318" s="24"/>
      <c r="E318" s="24"/>
      <c r="F318" s="24"/>
      <c r="G318" s="24"/>
      <c r="H318" s="40"/>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38"/>
      <c r="AM318" s="38"/>
      <c r="AN318" s="38"/>
      <c r="AO318" s="38"/>
      <c r="AP318" s="38"/>
      <c r="AQ318" s="26"/>
      <c r="AR318" s="26"/>
      <c r="AS318" s="26"/>
      <c r="AT318" s="26"/>
      <c r="AU318" s="26"/>
      <c r="AV318" s="26"/>
      <c r="AW318" s="26"/>
      <c r="AX318" s="26"/>
      <c r="AY318" s="26"/>
      <c r="AZ318" s="26"/>
      <c r="BA318" s="26"/>
    </row>
    <row r="319">
      <c r="A319" s="29"/>
      <c r="B319" s="39"/>
      <c r="C319" s="24"/>
      <c r="D319" s="24"/>
      <c r="E319" s="24"/>
      <c r="F319" s="24"/>
      <c r="G319" s="24"/>
      <c r="H319" s="40"/>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38"/>
      <c r="AM319" s="38"/>
      <c r="AN319" s="38"/>
      <c r="AO319" s="38"/>
      <c r="AP319" s="38"/>
      <c r="AQ319" s="26"/>
      <c r="AR319" s="26"/>
      <c r="AS319" s="26"/>
      <c r="AT319" s="26"/>
      <c r="AU319" s="26"/>
      <c r="AV319" s="26"/>
      <c r="AW319" s="26"/>
      <c r="AX319" s="26"/>
      <c r="AY319" s="26"/>
      <c r="AZ319" s="26"/>
      <c r="BA319" s="26"/>
    </row>
    <row r="320">
      <c r="A320" s="29"/>
      <c r="B320" s="39"/>
      <c r="C320" s="24"/>
      <c r="D320" s="24"/>
      <c r="E320" s="24"/>
      <c r="F320" s="24"/>
      <c r="G320" s="24"/>
      <c r="H320" s="40"/>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38"/>
      <c r="AM320" s="38"/>
      <c r="AN320" s="38"/>
      <c r="AO320" s="38"/>
      <c r="AP320" s="38"/>
      <c r="AQ320" s="26"/>
      <c r="AR320" s="26"/>
      <c r="AS320" s="26"/>
      <c r="AT320" s="26"/>
      <c r="AU320" s="26"/>
      <c r="AV320" s="26"/>
      <c r="AW320" s="26"/>
      <c r="AX320" s="26"/>
      <c r="AY320" s="26"/>
      <c r="AZ320" s="26"/>
      <c r="BA320" s="26"/>
    </row>
    <row r="321">
      <c r="A321" s="29"/>
      <c r="B321" s="39"/>
      <c r="C321" s="24"/>
      <c r="D321" s="24"/>
      <c r="E321" s="24"/>
      <c r="F321" s="24"/>
      <c r="G321" s="24"/>
      <c r="H321" s="40"/>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38"/>
      <c r="AM321" s="38"/>
      <c r="AN321" s="38"/>
      <c r="AO321" s="38"/>
      <c r="AP321" s="38"/>
      <c r="AQ321" s="26"/>
      <c r="AR321" s="26"/>
      <c r="AS321" s="26"/>
      <c r="AT321" s="26"/>
      <c r="AU321" s="26"/>
      <c r="AV321" s="26"/>
      <c r="AW321" s="26"/>
      <c r="AX321" s="26"/>
      <c r="AY321" s="26"/>
      <c r="AZ321" s="26"/>
      <c r="BA321" s="26"/>
    </row>
    <row r="322">
      <c r="A322" s="29"/>
      <c r="B322" s="39"/>
      <c r="C322" s="24"/>
      <c r="D322" s="24"/>
      <c r="E322" s="24"/>
      <c r="F322" s="24"/>
      <c r="G322" s="24"/>
      <c r="H322" s="40"/>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38"/>
      <c r="AM322" s="38"/>
      <c r="AN322" s="38"/>
      <c r="AO322" s="38"/>
      <c r="AP322" s="38"/>
      <c r="AQ322" s="26"/>
      <c r="AR322" s="26"/>
      <c r="AS322" s="26"/>
      <c r="AT322" s="26"/>
      <c r="AU322" s="26"/>
      <c r="AV322" s="26"/>
      <c r="AW322" s="26"/>
      <c r="AX322" s="26"/>
      <c r="AY322" s="26"/>
      <c r="AZ322" s="26"/>
      <c r="BA322" s="26"/>
    </row>
    <row r="323">
      <c r="A323" s="29"/>
      <c r="B323" s="39"/>
      <c r="C323" s="24"/>
      <c r="D323" s="24"/>
      <c r="E323" s="24"/>
      <c r="F323" s="24"/>
      <c r="G323" s="24"/>
      <c r="H323" s="40"/>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38"/>
      <c r="AM323" s="38"/>
      <c r="AN323" s="38"/>
      <c r="AO323" s="38"/>
      <c r="AP323" s="38"/>
      <c r="AQ323" s="26"/>
      <c r="AR323" s="26"/>
      <c r="AS323" s="26"/>
      <c r="AT323" s="26"/>
      <c r="AU323" s="26"/>
      <c r="AV323" s="26"/>
      <c r="AW323" s="26"/>
      <c r="AX323" s="26"/>
      <c r="AY323" s="26"/>
      <c r="AZ323" s="26"/>
      <c r="BA323" s="26"/>
    </row>
    <row r="324">
      <c r="A324" s="29"/>
      <c r="B324" s="39"/>
      <c r="C324" s="24"/>
      <c r="D324" s="24"/>
      <c r="E324" s="24"/>
      <c r="F324" s="24"/>
      <c r="G324" s="24"/>
      <c r="H324" s="40"/>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38"/>
      <c r="AM324" s="38"/>
      <c r="AN324" s="38"/>
      <c r="AO324" s="38"/>
      <c r="AP324" s="38"/>
      <c r="AQ324" s="26"/>
      <c r="AR324" s="26"/>
      <c r="AS324" s="26"/>
      <c r="AT324" s="26"/>
      <c r="AU324" s="26"/>
      <c r="AV324" s="26"/>
      <c r="AW324" s="26"/>
      <c r="AX324" s="26"/>
      <c r="AY324" s="26"/>
      <c r="AZ324" s="26"/>
      <c r="BA324" s="26"/>
    </row>
    <row r="325">
      <c r="A325" s="29"/>
      <c r="B325" s="39"/>
      <c r="C325" s="24"/>
      <c r="D325" s="24"/>
      <c r="E325" s="24"/>
      <c r="F325" s="24"/>
      <c r="G325" s="24"/>
      <c r="H325" s="40"/>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38"/>
      <c r="AM325" s="38"/>
      <c r="AN325" s="38"/>
      <c r="AO325" s="38"/>
      <c r="AP325" s="38"/>
      <c r="AQ325" s="26"/>
      <c r="AR325" s="26"/>
      <c r="AS325" s="26"/>
      <c r="AT325" s="26"/>
      <c r="AU325" s="26"/>
      <c r="AV325" s="26"/>
      <c r="AW325" s="26"/>
      <c r="AX325" s="26"/>
      <c r="AY325" s="26"/>
      <c r="AZ325" s="26"/>
      <c r="BA325" s="26"/>
    </row>
    <row r="326">
      <c r="A326" s="29"/>
      <c r="B326" s="39"/>
      <c r="C326" s="24"/>
      <c r="D326" s="24"/>
      <c r="E326" s="24"/>
      <c r="F326" s="24"/>
      <c r="G326" s="24"/>
      <c r="H326" s="40"/>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38"/>
      <c r="AM326" s="38"/>
      <c r="AN326" s="38"/>
      <c r="AO326" s="38"/>
      <c r="AP326" s="38"/>
      <c r="AQ326" s="26"/>
      <c r="AR326" s="26"/>
      <c r="AS326" s="26"/>
      <c r="AT326" s="26"/>
      <c r="AU326" s="26"/>
      <c r="AV326" s="26"/>
      <c r="AW326" s="26"/>
      <c r="AX326" s="26"/>
      <c r="AY326" s="26"/>
      <c r="AZ326" s="26"/>
      <c r="BA326" s="26"/>
    </row>
    <row r="327">
      <c r="A327" s="29"/>
      <c r="B327" s="39"/>
      <c r="C327" s="24"/>
      <c r="D327" s="24"/>
      <c r="E327" s="24"/>
      <c r="F327" s="24"/>
      <c r="G327" s="24"/>
      <c r="H327" s="40"/>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38"/>
      <c r="AM327" s="38"/>
      <c r="AN327" s="38"/>
      <c r="AO327" s="38"/>
      <c r="AP327" s="38"/>
      <c r="AQ327" s="26"/>
      <c r="AR327" s="26"/>
      <c r="AS327" s="26"/>
      <c r="AT327" s="26"/>
      <c r="AU327" s="26"/>
      <c r="AV327" s="26"/>
      <c r="AW327" s="26"/>
      <c r="AX327" s="26"/>
      <c r="AY327" s="26"/>
      <c r="AZ327" s="26"/>
      <c r="BA327" s="26"/>
    </row>
    <row r="328">
      <c r="A328" s="29"/>
      <c r="B328" s="39"/>
      <c r="C328" s="24"/>
      <c r="D328" s="24"/>
      <c r="E328" s="24"/>
      <c r="F328" s="24"/>
      <c r="G328" s="24"/>
      <c r="H328" s="40"/>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38"/>
      <c r="AM328" s="38"/>
      <c r="AN328" s="38"/>
      <c r="AO328" s="38"/>
      <c r="AP328" s="38"/>
      <c r="AQ328" s="26"/>
      <c r="AR328" s="26"/>
      <c r="AS328" s="26"/>
      <c r="AT328" s="26"/>
      <c r="AU328" s="26"/>
      <c r="AV328" s="26"/>
      <c r="AW328" s="26"/>
      <c r="AX328" s="26"/>
      <c r="AY328" s="26"/>
      <c r="AZ328" s="26"/>
      <c r="BA328" s="26"/>
    </row>
    <row r="329">
      <c r="A329" s="29"/>
      <c r="B329" s="39"/>
      <c r="C329" s="24"/>
      <c r="D329" s="24"/>
      <c r="E329" s="24"/>
      <c r="F329" s="24"/>
      <c r="G329" s="24"/>
      <c r="H329" s="40"/>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38"/>
      <c r="AM329" s="38"/>
      <c r="AN329" s="38"/>
      <c r="AO329" s="38"/>
      <c r="AP329" s="38"/>
      <c r="AQ329" s="26"/>
      <c r="AR329" s="26"/>
      <c r="AS329" s="26"/>
      <c r="AT329" s="26"/>
      <c r="AU329" s="26"/>
      <c r="AV329" s="26"/>
      <c r="AW329" s="26"/>
      <c r="AX329" s="26"/>
      <c r="AY329" s="26"/>
      <c r="AZ329" s="26"/>
      <c r="BA329" s="26"/>
    </row>
    <row r="330">
      <c r="A330" s="29"/>
      <c r="B330" s="39"/>
      <c r="C330" s="24"/>
      <c r="D330" s="24"/>
      <c r="E330" s="24"/>
      <c r="F330" s="24"/>
      <c r="G330" s="24"/>
      <c r="H330" s="40"/>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38"/>
      <c r="AM330" s="38"/>
      <c r="AN330" s="38"/>
      <c r="AO330" s="38"/>
      <c r="AP330" s="38"/>
      <c r="AQ330" s="26"/>
      <c r="AR330" s="26"/>
      <c r="AS330" s="26"/>
      <c r="AT330" s="26"/>
      <c r="AU330" s="26"/>
      <c r="AV330" s="26"/>
      <c r="AW330" s="26"/>
      <c r="AX330" s="26"/>
      <c r="AY330" s="26"/>
      <c r="AZ330" s="26"/>
      <c r="BA330" s="26"/>
    </row>
    <row r="331">
      <c r="A331" s="29"/>
      <c r="B331" s="39"/>
      <c r="C331" s="24"/>
      <c r="D331" s="24"/>
      <c r="E331" s="24"/>
      <c r="F331" s="24"/>
      <c r="G331" s="24"/>
      <c r="H331" s="40"/>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38"/>
      <c r="AM331" s="38"/>
      <c r="AN331" s="38"/>
      <c r="AO331" s="38"/>
      <c r="AP331" s="38"/>
      <c r="AQ331" s="26"/>
      <c r="AR331" s="26"/>
      <c r="AS331" s="26"/>
      <c r="AT331" s="26"/>
      <c r="AU331" s="26"/>
      <c r="AV331" s="26"/>
      <c r="AW331" s="26"/>
      <c r="AX331" s="26"/>
      <c r="AY331" s="26"/>
      <c r="AZ331" s="26"/>
      <c r="BA331" s="26"/>
    </row>
    <row r="332">
      <c r="A332" s="29"/>
      <c r="B332" s="39"/>
      <c r="C332" s="24"/>
      <c r="D332" s="24"/>
      <c r="E332" s="24"/>
      <c r="F332" s="24"/>
      <c r="G332" s="24"/>
      <c r="H332" s="40"/>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38"/>
      <c r="AM332" s="38"/>
      <c r="AN332" s="38"/>
      <c r="AO332" s="38"/>
      <c r="AP332" s="38"/>
      <c r="AQ332" s="26"/>
      <c r="AR332" s="26"/>
      <c r="AS332" s="26"/>
      <c r="AT332" s="26"/>
      <c r="AU332" s="26"/>
      <c r="AV332" s="26"/>
      <c r="AW332" s="26"/>
      <c r="AX332" s="26"/>
      <c r="AY332" s="26"/>
      <c r="AZ332" s="26"/>
      <c r="BA332" s="26"/>
    </row>
    <row r="333">
      <c r="A333" s="29"/>
      <c r="B333" s="39"/>
      <c r="C333" s="24"/>
      <c r="D333" s="24"/>
      <c r="E333" s="24"/>
      <c r="F333" s="24"/>
      <c r="G333" s="24"/>
      <c r="H333" s="40"/>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38"/>
      <c r="AM333" s="38"/>
      <c r="AN333" s="38"/>
      <c r="AO333" s="38"/>
      <c r="AP333" s="38"/>
      <c r="AQ333" s="26"/>
      <c r="AR333" s="26"/>
      <c r="AS333" s="26"/>
      <c r="AT333" s="26"/>
      <c r="AU333" s="26"/>
      <c r="AV333" s="26"/>
      <c r="AW333" s="26"/>
      <c r="AX333" s="26"/>
      <c r="AY333" s="26"/>
      <c r="AZ333" s="26"/>
      <c r="BA333" s="26"/>
    </row>
    <row r="334">
      <c r="A334" s="29"/>
      <c r="B334" s="39"/>
      <c r="C334" s="24"/>
      <c r="D334" s="24"/>
      <c r="E334" s="24"/>
      <c r="F334" s="24"/>
      <c r="G334" s="24"/>
      <c r="H334" s="40"/>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38"/>
      <c r="AM334" s="38"/>
      <c r="AN334" s="38"/>
      <c r="AO334" s="38"/>
      <c r="AP334" s="38"/>
      <c r="AQ334" s="26"/>
      <c r="AR334" s="26"/>
      <c r="AS334" s="26"/>
      <c r="AT334" s="26"/>
      <c r="AU334" s="26"/>
      <c r="AV334" s="26"/>
      <c r="AW334" s="26"/>
      <c r="AX334" s="26"/>
      <c r="AY334" s="26"/>
      <c r="AZ334" s="26"/>
      <c r="BA334" s="26"/>
    </row>
    <row r="335">
      <c r="A335" s="29"/>
      <c r="B335" s="39"/>
      <c r="C335" s="24"/>
      <c r="D335" s="24"/>
      <c r="E335" s="24"/>
      <c r="F335" s="24"/>
      <c r="G335" s="24"/>
      <c r="H335" s="40"/>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38"/>
      <c r="AM335" s="38"/>
      <c r="AN335" s="38"/>
      <c r="AO335" s="38"/>
      <c r="AP335" s="38"/>
      <c r="AQ335" s="26"/>
      <c r="AR335" s="26"/>
      <c r="AS335" s="26"/>
      <c r="AT335" s="26"/>
      <c r="AU335" s="26"/>
      <c r="AV335" s="26"/>
      <c r="AW335" s="26"/>
      <c r="AX335" s="26"/>
      <c r="AY335" s="26"/>
      <c r="AZ335" s="26"/>
      <c r="BA335" s="26"/>
    </row>
    <row r="336">
      <c r="A336" s="29"/>
      <c r="B336" s="39"/>
      <c r="C336" s="24"/>
      <c r="D336" s="24"/>
      <c r="E336" s="24"/>
      <c r="F336" s="24"/>
      <c r="G336" s="24"/>
      <c r="H336" s="40"/>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38"/>
      <c r="AM336" s="38"/>
      <c r="AN336" s="38"/>
      <c r="AO336" s="38"/>
      <c r="AP336" s="38"/>
      <c r="AQ336" s="26"/>
      <c r="AR336" s="26"/>
      <c r="AS336" s="26"/>
      <c r="AT336" s="26"/>
      <c r="AU336" s="26"/>
      <c r="AV336" s="26"/>
      <c r="AW336" s="26"/>
      <c r="AX336" s="26"/>
      <c r="AY336" s="26"/>
      <c r="AZ336" s="26"/>
      <c r="BA336" s="26"/>
    </row>
    <row r="337">
      <c r="A337" s="29"/>
      <c r="B337" s="39"/>
      <c r="C337" s="24"/>
      <c r="D337" s="24"/>
      <c r="E337" s="24"/>
      <c r="F337" s="24"/>
      <c r="G337" s="24"/>
      <c r="H337" s="40"/>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38"/>
      <c r="AM337" s="38"/>
      <c r="AN337" s="38"/>
      <c r="AO337" s="38"/>
      <c r="AP337" s="38"/>
      <c r="AQ337" s="26"/>
      <c r="AR337" s="26"/>
      <c r="AS337" s="26"/>
      <c r="AT337" s="26"/>
      <c r="AU337" s="26"/>
      <c r="AV337" s="26"/>
      <c r="AW337" s="26"/>
      <c r="AX337" s="26"/>
      <c r="AY337" s="26"/>
      <c r="AZ337" s="26"/>
      <c r="BA337" s="26"/>
    </row>
    <row r="338">
      <c r="A338" s="29"/>
      <c r="B338" s="39"/>
      <c r="C338" s="24"/>
      <c r="D338" s="24"/>
      <c r="E338" s="24"/>
      <c r="F338" s="24"/>
      <c r="G338" s="24"/>
      <c r="H338" s="40"/>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38"/>
      <c r="AM338" s="38"/>
      <c r="AN338" s="38"/>
      <c r="AO338" s="38"/>
      <c r="AP338" s="38"/>
      <c r="AQ338" s="26"/>
      <c r="AR338" s="26"/>
      <c r="AS338" s="26"/>
      <c r="AT338" s="26"/>
      <c r="AU338" s="26"/>
      <c r="AV338" s="26"/>
      <c r="AW338" s="26"/>
      <c r="AX338" s="26"/>
      <c r="AY338" s="26"/>
      <c r="AZ338" s="26"/>
      <c r="BA338" s="26"/>
    </row>
    <row r="339">
      <c r="A339" s="29"/>
      <c r="B339" s="39"/>
      <c r="C339" s="24"/>
      <c r="D339" s="24"/>
      <c r="E339" s="24"/>
      <c r="F339" s="24"/>
      <c r="G339" s="24"/>
      <c r="H339" s="40"/>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38"/>
      <c r="AM339" s="38"/>
      <c r="AN339" s="38"/>
      <c r="AO339" s="38"/>
      <c r="AP339" s="38"/>
      <c r="AQ339" s="26"/>
      <c r="AR339" s="26"/>
      <c r="AS339" s="26"/>
      <c r="AT339" s="26"/>
      <c r="AU339" s="26"/>
      <c r="AV339" s="26"/>
      <c r="AW339" s="26"/>
      <c r="AX339" s="26"/>
      <c r="AY339" s="26"/>
      <c r="AZ339" s="26"/>
      <c r="BA339" s="26"/>
    </row>
    <row r="340">
      <c r="A340" s="29"/>
      <c r="B340" s="39"/>
      <c r="C340" s="24"/>
      <c r="D340" s="24"/>
      <c r="E340" s="24"/>
      <c r="F340" s="24"/>
      <c r="G340" s="24"/>
      <c r="H340" s="40"/>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38"/>
      <c r="AM340" s="38"/>
      <c r="AN340" s="38"/>
      <c r="AO340" s="38"/>
      <c r="AP340" s="38"/>
      <c r="AQ340" s="26"/>
      <c r="AR340" s="26"/>
      <c r="AS340" s="26"/>
      <c r="AT340" s="26"/>
      <c r="AU340" s="26"/>
      <c r="AV340" s="26"/>
      <c r="AW340" s="26"/>
      <c r="AX340" s="26"/>
      <c r="AY340" s="26"/>
      <c r="AZ340" s="26"/>
      <c r="BA340" s="26"/>
    </row>
    <row r="341">
      <c r="A341" s="29"/>
      <c r="B341" s="39"/>
      <c r="C341" s="24"/>
      <c r="D341" s="24"/>
      <c r="E341" s="24"/>
      <c r="F341" s="24"/>
      <c r="G341" s="24"/>
      <c r="H341" s="40"/>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38"/>
      <c r="AM341" s="38"/>
      <c r="AN341" s="38"/>
      <c r="AO341" s="38"/>
      <c r="AP341" s="38"/>
      <c r="AQ341" s="26"/>
      <c r="AR341" s="26"/>
      <c r="AS341" s="26"/>
      <c r="AT341" s="26"/>
      <c r="AU341" s="26"/>
      <c r="AV341" s="26"/>
      <c r="AW341" s="26"/>
      <c r="AX341" s="26"/>
      <c r="AY341" s="26"/>
      <c r="AZ341" s="26"/>
      <c r="BA341" s="26"/>
    </row>
    <row r="342">
      <c r="A342" s="29"/>
      <c r="B342" s="39"/>
      <c r="C342" s="24"/>
      <c r="D342" s="24"/>
      <c r="E342" s="24"/>
      <c r="F342" s="24"/>
      <c r="G342" s="24"/>
      <c r="H342" s="40"/>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38"/>
      <c r="AM342" s="38"/>
      <c r="AN342" s="38"/>
      <c r="AO342" s="38"/>
      <c r="AP342" s="38"/>
      <c r="AQ342" s="26"/>
      <c r="AR342" s="26"/>
      <c r="AS342" s="26"/>
      <c r="AT342" s="26"/>
      <c r="AU342" s="26"/>
      <c r="AV342" s="26"/>
      <c r="AW342" s="26"/>
      <c r="AX342" s="26"/>
      <c r="AY342" s="26"/>
      <c r="AZ342" s="26"/>
      <c r="BA342" s="26"/>
    </row>
    <row r="343">
      <c r="A343" s="29"/>
      <c r="B343" s="39"/>
      <c r="C343" s="24"/>
      <c r="D343" s="24"/>
      <c r="E343" s="24"/>
      <c r="F343" s="24"/>
      <c r="G343" s="24"/>
      <c r="H343" s="40"/>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38"/>
      <c r="AM343" s="38"/>
      <c r="AN343" s="38"/>
      <c r="AO343" s="38"/>
      <c r="AP343" s="38"/>
      <c r="AQ343" s="26"/>
      <c r="AR343" s="26"/>
      <c r="AS343" s="26"/>
      <c r="AT343" s="26"/>
      <c r="AU343" s="26"/>
      <c r="AV343" s="26"/>
      <c r="AW343" s="26"/>
      <c r="AX343" s="26"/>
      <c r="AY343" s="26"/>
      <c r="AZ343" s="26"/>
      <c r="BA343" s="26"/>
    </row>
    <row r="344">
      <c r="A344" s="29"/>
      <c r="B344" s="39"/>
      <c r="C344" s="24"/>
      <c r="D344" s="24"/>
      <c r="E344" s="24"/>
      <c r="F344" s="24"/>
      <c r="G344" s="24"/>
      <c r="H344" s="40"/>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38"/>
      <c r="AM344" s="38"/>
      <c r="AN344" s="38"/>
      <c r="AO344" s="38"/>
      <c r="AP344" s="38"/>
      <c r="AQ344" s="26"/>
      <c r="AR344" s="26"/>
      <c r="AS344" s="26"/>
      <c r="AT344" s="26"/>
      <c r="AU344" s="26"/>
      <c r="AV344" s="26"/>
      <c r="AW344" s="26"/>
      <c r="AX344" s="26"/>
      <c r="AY344" s="26"/>
      <c r="AZ344" s="26"/>
      <c r="BA344" s="26"/>
    </row>
    <row r="345">
      <c r="A345" s="29"/>
      <c r="B345" s="39"/>
      <c r="C345" s="24"/>
      <c r="D345" s="24"/>
      <c r="E345" s="24"/>
      <c r="F345" s="24"/>
      <c r="G345" s="24"/>
      <c r="H345" s="40"/>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38"/>
      <c r="AM345" s="38"/>
      <c r="AN345" s="38"/>
      <c r="AO345" s="38"/>
      <c r="AP345" s="38"/>
      <c r="AQ345" s="26"/>
      <c r="AR345" s="26"/>
      <c r="AS345" s="26"/>
      <c r="AT345" s="26"/>
      <c r="AU345" s="26"/>
      <c r="AV345" s="26"/>
      <c r="AW345" s="26"/>
      <c r="AX345" s="26"/>
      <c r="AY345" s="26"/>
      <c r="AZ345" s="26"/>
      <c r="BA345" s="26"/>
    </row>
    <row r="346">
      <c r="A346" s="29"/>
      <c r="B346" s="39"/>
      <c r="C346" s="24"/>
      <c r="D346" s="24"/>
      <c r="E346" s="24"/>
      <c r="F346" s="24"/>
      <c r="G346" s="24"/>
      <c r="H346" s="40"/>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38"/>
      <c r="AM346" s="38"/>
      <c r="AN346" s="38"/>
      <c r="AO346" s="38"/>
      <c r="AP346" s="38"/>
      <c r="AQ346" s="26"/>
      <c r="AR346" s="26"/>
      <c r="AS346" s="26"/>
      <c r="AT346" s="26"/>
      <c r="AU346" s="26"/>
      <c r="AV346" s="26"/>
      <c r="AW346" s="26"/>
      <c r="AX346" s="26"/>
      <c r="AY346" s="26"/>
      <c r="AZ346" s="26"/>
      <c r="BA346" s="26"/>
    </row>
    <row r="347">
      <c r="A347" s="29"/>
      <c r="B347" s="39"/>
      <c r="C347" s="24"/>
      <c r="D347" s="24"/>
      <c r="E347" s="24"/>
      <c r="F347" s="24"/>
      <c r="G347" s="24"/>
      <c r="H347" s="40"/>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38"/>
      <c r="AM347" s="38"/>
      <c r="AN347" s="38"/>
      <c r="AO347" s="38"/>
      <c r="AP347" s="38"/>
      <c r="AQ347" s="26"/>
      <c r="AR347" s="26"/>
      <c r="AS347" s="26"/>
      <c r="AT347" s="26"/>
      <c r="AU347" s="26"/>
      <c r="AV347" s="26"/>
      <c r="AW347" s="26"/>
      <c r="AX347" s="26"/>
      <c r="AY347" s="26"/>
      <c r="AZ347" s="26"/>
      <c r="BA347" s="26"/>
    </row>
    <row r="348">
      <c r="A348" s="29"/>
      <c r="B348" s="39"/>
      <c r="C348" s="24"/>
      <c r="D348" s="24"/>
      <c r="E348" s="24"/>
      <c r="F348" s="24"/>
      <c r="G348" s="24"/>
      <c r="H348" s="40"/>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38"/>
      <c r="AM348" s="38"/>
      <c r="AN348" s="38"/>
      <c r="AO348" s="38"/>
      <c r="AP348" s="38"/>
      <c r="AQ348" s="26"/>
      <c r="AR348" s="26"/>
      <c r="AS348" s="26"/>
      <c r="AT348" s="26"/>
      <c r="AU348" s="26"/>
      <c r="AV348" s="26"/>
      <c r="AW348" s="26"/>
      <c r="AX348" s="26"/>
      <c r="AY348" s="26"/>
      <c r="AZ348" s="26"/>
      <c r="BA348" s="26"/>
    </row>
    <row r="349">
      <c r="A349" s="29"/>
      <c r="B349" s="39"/>
      <c r="C349" s="24"/>
      <c r="D349" s="24"/>
      <c r="E349" s="24"/>
      <c r="F349" s="24"/>
      <c r="G349" s="24"/>
      <c r="H349" s="40"/>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38"/>
      <c r="AM349" s="38"/>
      <c r="AN349" s="38"/>
      <c r="AO349" s="38"/>
      <c r="AP349" s="38"/>
      <c r="AQ349" s="26"/>
      <c r="AR349" s="26"/>
      <c r="AS349" s="26"/>
      <c r="AT349" s="26"/>
      <c r="AU349" s="26"/>
      <c r="AV349" s="26"/>
      <c r="AW349" s="26"/>
      <c r="AX349" s="26"/>
      <c r="AY349" s="26"/>
      <c r="AZ349" s="26"/>
      <c r="BA349" s="26"/>
    </row>
    <row r="350">
      <c r="A350" s="29"/>
      <c r="B350" s="39"/>
      <c r="C350" s="24"/>
      <c r="D350" s="24"/>
      <c r="E350" s="24"/>
      <c r="F350" s="24"/>
      <c r="G350" s="24"/>
      <c r="H350" s="40"/>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38"/>
      <c r="AM350" s="38"/>
      <c r="AN350" s="38"/>
      <c r="AO350" s="38"/>
      <c r="AP350" s="38"/>
      <c r="AQ350" s="26"/>
      <c r="AR350" s="26"/>
      <c r="AS350" s="26"/>
      <c r="AT350" s="26"/>
      <c r="AU350" s="26"/>
      <c r="AV350" s="26"/>
      <c r="AW350" s="26"/>
      <c r="AX350" s="26"/>
      <c r="AY350" s="26"/>
      <c r="AZ350" s="26"/>
      <c r="BA350" s="26"/>
    </row>
    <row r="351">
      <c r="A351" s="29"/>
      <c r="B351" s="39"/>
      <c r="C351" s="24"/>
      <c r="D351" s="24"/>
      <c r="E351" s="24"/>
      <c r="F351" s="24"/>
      <c r="G351" s="24"/>
      <c r="H351" s="40"/>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38"/>
      <c r="AM351" s="38"/>
      <c r="AN351" s="38"/>
      <c r="AO351" s="38"/>
      <c r="AP351" s="38"/>
      <c r="AQ351" s="26"/>
      <c r="AR351" s="26"/>
      <c r="AS351" s="26"/>
      <c r="AT351" s="26"/>
      <c r="AU351" s="26"/>
      <c r="AV351" s="26"/>
      <c r="AW351" s="26"/>
      <c r="AX351" s="26"/>
      <c r="AY351" s="26"/>
      <c r="AZ351" s="26"/>
      <c r="BA351" s="26"/>
    </row>
    <row r="352">
      <c r="A352" s="29"/>
      <c r="B352" s="39"/>
      <c r="C352" s="24"/>
      <c r="D352" s="24"/>
      <c r="E352" s="24"/>
      <c r="F352" s="24"/>
      <c r="G352" s="24"/>
      <c r="H352" s="40"/>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38"/>
      <c r="AM352" s="38"/>
      <c r="AN352" s="38"/>
      <c r="AO352" s="38"/>
      <c r="AP352" s="38"/>
      <c r="AQ352" s="26"/>
      <c r="AR352" s="26"/>
      <c r="AS352" s="26"/>
      <c r="AT352" s="26"/>
      <c r="AU352" s="26"/>
      <c r="AV352" s="26"/>
      <c r="AW352" s="26"/>
      <c r="AX352" s="26"/>
      <c r="AY352" s="26"/>
      <c r="AZ352" s="26"/>
      <c r="BA352" s="26"/>
    </row>
    <row r="353">
      <c r="A353" s="29"/>
      <c r="B353" s="39"/>
      <c r="C353" s="24"/>
      <c r="D353" s="24"/>
      <c r="E353" s="24"/>
      <c r="F353" s="24"/>
      <c r="G353" s="24"/>
      <c r="H353" s="40"/>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38"/>
      <c r="AM353" s="38"/>
      <c r="AN353" s="38"/>
      <c r="AO353" s="38"/>
      <c r="AP353" s="38"/>
      <c r="AQ353" s="26"/>
      <c r="AR353" s="26"/>
      <c r="AS353" s="26"/>
      <c r="AT353" s="26"/>
      <c r="AU353" s="26"/>
      <c r="AV353" s="26"/>
      <c r="AW353" s="26"/>
      <c r="AX353" s="26"/>
      <c r="AY353" s="26"/>
      <c r="AZ353" s="26"/>
      <c r="BA353" s="26"/>
    </row>
    <row r="354">
      <c r="A354" s="29"/>
      <c r="B354" s="39"/>
      <c r="C354" s="24"/>
      <c r="D354" s="24"/>
      <c r="E354" s="24"/>
      <c r="F354" s="24"/>
      <c r="G354" s="24"/>
      <c r="H354" s="40"/>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38"/>
      <c r="AM354" s="38"/>
      <c r="AN354" s="38"/>
      <c r="AO354" s="38"/>
      <c r="AP354" s="38"/>
      <c r="AQ354" s="26"/>
      <c r="AR354" s="26"/>
      <c r="AS354" s="26"/>
      <c r="AT354" s="26"/>
      <c r="AU354" s="26"/>
      <c r="AV354" s="26"/>
      <c r="AW354" s="26"/>
      <c r="AX354" s="26"/>
      <c r="AY354" s="26"/>
      <c r="AZ354" s="26"/>
      <c r="BA354" s="26"/>
    </row>
    <row r="355">
      <c r="A355" s="29"/>
      <c r="B355" s="39"/>
      <c r="C355" s="24"/>
      <c r="D355" s="24"/>
      <c r="E355" s="24"/>
      <c r="F355" s="24"/>
      <c r="G355" s="24"/>
      <c r="H355" s="40"/>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38"/>
      <c r="AM355" s="38"/>
      <c r="AN355" s="38"/>
      <c r="AO355" s="38"/>
      <c r="AP355" s="38"/>
      <c r="AQ355" s="26"/>
      <c r="AR355" s="26"/>
      <c r="AS355" s="26"/>
      <c r="AT355" s="26"/>
      <c r="AU355" s="26"/>
      <c r="AV355" s="26"/>
      <c r="AW355" s="26"/>
      <c r="AX355" s="26"/>
      <c r="AY355" s="26"/>
      <c r="AZ355" s="26"/>
      <c r="BA355" s="26"/>
    </row>
    <row r="356">
      <c r="A356" s="29"/>
      <c r="B356" s="39"/>
      <c r="C356" s="24"/>
      <c r="D356" s="24"/>
      <c r="E356" s="24"/>
      <c r="F356" s="24"/>
      <c r="G356" s="24"/>
      <c r="H356" s="40"/>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38"/>
      <c r="AM356" s="38"/>
      <c r="AN356" s="38"/>
      <c r="AO356" s="38"/>
      <c r="AP356" s="38"/>
      <c r="AQ356" s="26"/>
      <c r="AR356" s="26"/>
      <c r="AS356" s="26"/>
      <c r="AT356" s="26"/>
      <c r="AU356" s="26"/>
      <c r="AV356" s="26"/>
      <c r="AW356" s="26"/>
      <c r="AX356" s="26"/>
      <c r="AY356" s="26"/>
      <c r="AZ356" s="26"/>
      <c r="BA356" s="26"/>
    </row>
    <row r="357">
      <c r="A357" s="29"/>
      <c r="B357" s="39"/>
      <c r="C357" s="24"/>
      <c r="D357" s="24"/>
      <c r="E357" s="24"/>
      <c r="F357" s="24"/>
      <c r="G357" s="24"/>
      <c r="H357" s="40"/>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38"/>
      <c r="AM357" s="38"/>
      <c r="AN357" s="38"/>
      <c r="AO357" s="38"/>
      <c r="AP357" s="38"/>
      <c r="AQ357" s="26"/>
      <c r="AR357" s="26"/>
      <c r="AS357" s="26"/>
      <c r="AT357" s="26"/>
      <c r="AU357" s="26"/>
      <c r="AV357" s="26"/>
      <c r="AW357" s="26"/>
      <c r="AX357" s="26"/>
      <c r="AY357" s="26"/>
      <c r="AZ357" s="26"/>
      <c r="BA357" s="26"/>
    </row>
    <row r="358">
      <c r="A358" s="29"/>
      <c r="B358" s="39"/>
      <c r="C358" s="24"/>
      <c r="D358" s="24"/>
      <c r="E358" s="24"/>
      <c r="F358" s="24"/>
      <c r="G358" s="24"/>
      <c r="H358" s="40"/>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38"/>
      <c r="AM358" s="38"/>
      <c r="AN358" s="38"/>
      <c r="AO358" s="38"/>
      <c r="AP358" s="38"/>
      <c r="AQ358" s="26"/>
      <c r="AR358" s="26"/>
      <c r="AS358" s="26"/>
      <c r="AT358" s="26"/>
      <c r="AU358" s="26"/>
      <c r="AV358" s="26"/>
      <c r="AW358" s="26"/>
      <c r="AX358" s="26"/>
      <c r="AY358" s="26"/>
      <c r="AZ358" s="26"/>
      <c r="BA358" s="26"/>
    </row>
    <row r="359">
      <c r="A359" s="29"/>
      <c r="B359" s="39"/>
      <c r="C359" s="24"/>
      <c r="D359" s="24"/>
      <c r="E359" s="24"/>
      <c r="F359" s="24"/>
      <c r="G359" s="24"/>
      <c r="H359" s="40"/>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38"/>
      <c r="AM359" s="38"/>
      <c r="AN359" s="38"/>
      <c r="AO359" s="38"/>
      <c r="AP359" s="38"/>
      <c r="AQ359" s="26"/>
      <c r="AR359" s="26"/>
      <c r="AS359" s="26"/>
      <c r="AT359" s="26"/>
      <c r="AU359" s="26"/>
      <c r="AV359" s="26"/>
      <c r="AW359" s="26"/>
      <c r="AX359" s="26"/>
      <c r="AY359" s="26"/>
      <c r="AZ359" s="26"/>
      <c r="BA359" s="26"/>
    </row>
    <row r="360">
      <c r="A360" s="29"/>
      <c r="B360" s="39"/>
      <c r="C360" s="24"/>
      <c r="D360" s="24"/>
      <c r="E360" s="24"/>
      <c r="F360" s="24"/>
      <c r="G360" s="24"/>
      <c r="H360" s="40"/>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38"/>
      <c r="AM360" s="38"/>
      <c r="AN360" s="38"/>
      <c r="AO360" s="38"/>
      <c r="AP360" s="38"/>
      <c r="AQ360" s="26"/>
      <c r="AR360" s="26"/>
      <c r="AS360" s="26"/>
      <c r="AT360" s="26"/>
      <c r="AU360" s="26"/>
      <c r="AV360" s="26"/>
      <c r="AW360" s="26"/>
      <c r="AX360" s="26"/>
      <c r="AY360" s="26"/>
      <c r="AZ360" s="26"/>
      <c r="BA360" s="26"/>
    </row>
    <row r="361">
      <c r="A361" s="29"/>
      <c r="B361" s="39"/>
      <c r="C361" s="24"/>
      <c r="D361" s="24"/>
      <c r="E361" s="24"/>
      <c r="F361" s="24"/>
      <c r="G361" s="24"/>
      <c r="H361" s="40"/>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38"/>
      <c r="AM361" s="38"/>
      <c r="AN361" s="38"/>
      <c r="AO361" s="38"/>
      <c r="AP361" s="38"/>
      <c r="AQ361" s="26"/>
      <c r="AR361" s="26"/>
      <c r="AS361" s="26"/>
      <c r="AT361" s="26"/>
      <c r="AU361" s="26"/>
      <c r="AV361" s="26"/>
      <c r="AW361" s="26"/>
      <c r="AX361" s="26"/>
      <c r="AY361" s="26"/>
      <c r="AZ361" s="26"/>
      <c r="BA361" s="26"/>
    </row>
    <row r="362">
      <c r="A362" s="29"/>
      <c r="B362" s="39"/>
      <c r="C362" s="24"/>
      <c r="D362" s="24"/>
      <c r="E362" s="24"/>
      <c r="F362" s="24"/>
      <c r="G362" s="24"/>
      <c r="H362" s="40"/>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38"/>
      <c r="AM362" s="38"/>
      <c r="AN362" s="38"/>
      <c r="AO362" s="38"/>
      <c r="AP362" s="38"/>
      <c r="AQ362" s="26"/>
      <c r="AR362" s="26"/>
      <c r="AS362" s="26"/>
      <c r="AT362" s="26"/>
      <c r="AU362" s="26"/>
      <c r="AV362" s="26"/>
      <c r="AW362" s="26"/>
      <c r="AX362" s="26"/>
      <c r="AY362" s="26"/>
      <c r="AZ362" s="26"/>
      <c r="BA362" s="26"/>
    </row>
    <row r="363">
      <c r="A363" s="29"/>
      <c r="B363" s="39"/>
      <c r="C363" s="24"/>
      <c r="D363" s="24"/>
      <c r="E363" s="24"/>
      <c r="F363" s="24"/>
      <c r="G363" s="24"/>
      <c r="H363" s="40"/>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38"/>
      <c r="AM363" s="38"/>
      <c r="AN363" s="38"/>
      <c r="AO363" s="38"/>
      <c r="AP363" s="38"/>
      <c r="AQ363" s="26"/>
      <c r="AR363" s="26"/>
      <c r="AS363" s="26"/>
      <c r="AT363" s="26"/>
      <c r="AU363" s="26"/>
      <c r="AV363" s="26"/>
      <c r="AW363" s="26"/>
      <c r="AX363" s="26"/>
      <c r="AY363" s="26"/>
      <c r="AZ363" s="26"/>
      <c r="BA363" s="26"/>
    </row>
    <row r="364">
      <c r="A364" s="29"/>
      <c r="B364" s="39"/>
      <c r="C364" s="24"/>
      <c r="D364" s="24"/>
      <c r="E364" s="24"/>
      <c r="F364" s="24"/>
      <c r="G364" s="24"/>
      <c r="H364" s="40"/>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38"/>
      <c r="AM364" s="38"/>
      <c r="AN364" s="38"/>
      <c r="AO364" s="38"/>
      <c r="AP364" s="38"/>
      <c r="AQ364" s="26"/>
      <c r="AR364" s="26"/>
      <c r="AS364" s="26"/>
      <c r="AT364" s="26"/>
      <c r="AU364" s="26"/>
      <c r="AV364" s="26"/>
      <c r="AW364" s="26"/>
      <c r="AX364" s="26"/>
      <c r="AY364" s="26"/>
      <c r="AZ364" s="26"/>
      <c r="BA364" s="26"/>
    </row>
    <row r="365">
      <c r="A365" s="29"/>
      <c r="B365" s="39"/>
      <c r="C365" s="24"/>
      <c r="D365" s="24"/>
      <c r="E365" s="24"/>
      <c r="F365" s="24"/>
      <c r="G365" s="24"/>
      <c r="H365" s="40"/>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38"/>
      <c r="AM365" s="38"/>
      <c r="AN365" s="38"/>
      <c r="AO365" s="38"/>
      <c r="AP365" s="38"/>
      <c r="AQ365" s="26"/>
      <c r="AR365" s="26"/>
      <c r="AS365" s="26"/>
      <c r="AT365" s="26"/>
      <c r="AU365" s="26"/>
      <c r="AV365" s="26"/>
      <c r="AW365" s="26"/>
      <c r="AX365" s="26"/>
      <c r="AY365" s="26"/>
      <c r="AZ365" s="26"/>
      <c r="BA365" s="26"/>
    </row>
    <row r="366">
      <c r="A366" s="29"/>
      <c r="B366" s="39"/>
      <c r="C366" s="24"/>
      <c r="D366" s="24"/>
      <c r="E366" s="24"/>
      <c r="F366" s="24"/>
      <c r="G366" s="24"/>
      <c r="H366" s="40"/>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38"/>
      <c r="AM366" s="38"/>
      <c r="AN366" s="38"/>
      <c r="AO366" s="38"/>
      <c r="AP366" s="38"/>
      <c r="AQ366" s="26"/>
      <c r="AR366" s="26"/>
      <c r="AS366" s="26"/>
      <c r="AT366" s="26"/>
      <c r="AU366" s="26"/>
      <c r="AV366" s="26"/>
      <c r="AW366" s="26"/>
      <c r="AX366" s="26"/>
      <c r="AY366" s="26"/>
      <c r="AZ366" s="26"/>
      <c r="BA366" s="26"/>
    </row>
    <row r="367">
      <c r="A367" s="29"/>
      <c r="B367" s="39"/>
      <c r="C367" s="24"/>
      <c r="D367" s="24"/>
      <c r="E367" s="24"/>
      <c r="F367" s="24"/>
      <c r="G367" s="24"/>
      <c r="H367" s="40"/>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38"/>
      <c r="AM367" s="38"/>
      <c r="AN367" s="38"/>
      <c r="AO367" s="38"/>
      <c r="AP367" s="38"/>
      <c r="AQ367" s="26"/>
      <c r="AR367" s="26"/>
      <c r="AS367" s="26"/>
      <c r="AT367" s="26"/>
      <c r="AU367" s="26"/>
      <c r="AV367" s="26"/>
      <c r="AW367" s="26"/>
      <c r="AX367" s="26"/>
      <c r="AY367" s="26"/>
      <c r="AZ367" s="26"/>
      <c r="BA367" s="26"/>
    </row>
    <row r="368">
      <c r="A368" s="29"/>
      <c r="B368" s="39"/>
      <c r="C368" s="24"/>
      <c r="D368" s="24"/>
      <c r="E368" s="24"/>
      <c r="F368" s="24"/>
      <c r="G368" s="24"/>
      <c r="H368" s="40"/>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38"/>
      <c r="AM368" s="38"/>
      <c r="AN368" s="38"/>
      <c r="AO368" s="38"/>
      <c r="AP368" s="38"/>
      <c r="AQ368" s="26"/>
      <c r="AR368" s="26"/>
      <c r="AS368" s="26"/>
      <c r="AT368" s="26"/>
      <c r="AU368" s="26"/>
      <c r="AV368" s="26"/>
      <c r="AW368" s="26"/>
      <c r="AX368" s="26"/>
      <c r="AY368" s="26"/>
      <c r="AZ368" s="26"/>
      <c r="BA368" s="26"/>
    </row>
    <row r="369">
      <c r="A369" s="29"/>
      <c r="B369" s="39"/>
      <c r="C369" s="24"/>
      <c r="D369" s="24"/>
      <c r="E369" s="24"/>
      <c r="F369" s="24"/>
      <c r="G369" s="24"/>
      <c r="H369" s="40"/>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38"/>
      <c r="AM369" s="38"/>
      <c r="AN369" s="38"/>
      <c r="AO369" s="38"/>
      <c r="AP369" s="38"/>
      <c r="AQ369" s="26"/>
      <c r="AR369" s="26"/>
      <c r="AS369" s="26"/>
      <c r="AT369" s="26"/>
      <c r="AU369" s="26"/>
      <c r="AV369" s="26"/>
      <c r="AW369" s="26"/>
      <c r="AX369" s="26"/>
      <c r="AY369" s="26"/>
      <c r="AZ369" s="26"/>
      <c r="BA369" s="26"/>
    </row>
    <row r="370">
      <c r="A370" s="29"/>
      <c r="B370" s="39"/>
      <c r="C370" s="24"/>
      <c r="D370" s="24"/>
      <c r="E370" s="24"/>
      <c r="F370" s="24"/>
      <c r="G370" s="24"/>
      <c r="H370" s="40"/>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38"/>
      <c r="AM370" s="38"/>
      <c r="AN370" s="38"/>
      <c r="AO370" s="38"/>
      <c r="AP370" s="38"/>
      <c r="AQ370" s="26"/>
      <c r="AR370" s="26"/>
      <c r="AS370" s="26"/>
      <c r="AT370" s="26"/>
      <c r="AU370" s="26"/>
      <c r="AV370" s="26"/>
      <c r="AW370" s="26"/>
      <c r="AX370" s="26"/>
      <c r="AY370" s="26"/>
      <c r="AZ370" s="26"/>
      <c r="BA370" s="26"/>
    </row>
    <row r="371">
      <c r="A371" s="29"/>
      <c r="B371" s="39"/>
      <c r="C371" s="24"/>
      <c r="D371" s="24"/>
      <c r="E371" s="24"/>
      <c r="F371" s="24"/>
      <c r="G371" s="24"/>
      <c r="H371" s="40"/>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38"/>
      <c r="AM371" s="38"/>
      <c r="AN371" s="38"/>
      <c r="AO371" s="38"/>
      <c r="AP371" s="38"/>
      <c r="AQ371" s="26"/>
      <c r="AR371" s="26"/>
      <c r="AS371" s="26"/>
      <c r="AT371" s="26"/>
      <c r="AU371" s="26"/>
      <c r="AV371" s="26"/>
      <c r="AW371" s="26"/>
      <c r="AX371" s="26"/>
      <c r="AY371" s="26"/>
      <c r="AZ371" s="26"/>
      <c r="BA371" s="26"/>
    </row>
    <row r="372">
      <c r="A372" s="29"/>
      <c r="B372" s="39"/>
      <c r="C372" s="24"/>
      <c r="D372" s="24"/>
      <c r="E372" s="24"/>
      <c r="F372" s="24"/>
      <c r="G372" s="24"/>
      <c r="H372" s="40"/>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38"/>
      <c r="AM372" s="38"/>
      <c r="AN372" s="38"/>
      <c r="AO372" s="38"/>
      <c r="AP372" s="38"/>
      <c r="AQ372" s="26"/>
      <c r="AR372" s="26"/>
      <c r="AS372" s="26"/>
      <c r="AT372" s="26"/>
      <c r="AU372" s="26"/>
      <c r="AV372" s="26"/>
      <c r="AW372" s="26"/>
      <c r="AX372" s="26"/>
      <c r="AY372" s="26"/>
      <c r="AZ372" s="26"/>
      <c r="BA372" s="26"/>
    </row>
    <row r="373">
      <c r="A373" s="29"/>
      <c r="B373" s="39"/>
      <c r="C373" s="24"/>
      <c r="D373" s="24"/>
      <c r="E373" s="24"/>
      <c r="F373" s="24"/>
      <c r="G373" s="24"/>
      <c r="H373" s="40"/>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38"/>
      <c r="AM373" s="38"/>
      <c r="AN373" s="38"/>
      <c r="AO373" s="38"/>
      <c r="AP373" s="38"/>
      <c r="AQ373" s="26"/>
      <c r="AR373" s="26"/>
      <c r="AS373" s="26"/>
      <c r="AT373" s="26"/>
      <c r="AU373" s="26"/>
      <c r="AV373" s="26"/>
      <c r="AW373" s="26"/>
      <c r="AX373" s="26"/>
      <c r="AY373" s="26"/>
      <c r="AZ373" s="26"/>
      <c r="BA373" s="26"/>
    </row>
    <row r="374">
      <c r="A374" s="29"/>
      <c r="B374" s="39"/>
      <c r="C374" s="24"/>
      <c r="D374" s="24"/>
      <c r="E374" s="24"/>
      <c r="F374" s="24"/>
      <c r="G374" s="24"/>
      <c r="H374" s="40"/>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38"/>
      <c r="AM374" s="38"/>
      <c r="AN374" s="38"/>
      <c r="AO374" s="38"/>
      <c r="AP374" s="38"/>
      <c r="AQ374" s="26"/>
      <c r="AR374" s="26"/>
      <c r="AS374" s="26"/>
      <c r="AT374" s="26"/>
      <c r="AU374" s="26"/>
      <c r="AV374" s="26"/>
      <c r="AW374" s="26"/>
      <c r="AX374" s="26"/>
      <c r="AY374" s="26"/>
      <c r="AZ374" s="26"/>
      <c r="BA374" s="26"/>
    </row>
    <row r="375">
      <c r="A375" s="29"/>
      <c r="B375" s="39"/>
      <c r="C375" s="24"/>
      <c r="D375" s="24"/>
      <c r="E375" s="24"/>
      <c r="F375" s="24"/>
      <c r="G375" s="24"/>
      <c r="H375" s="40"/>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38"/>
      <c r="AM375" s="38"/>
      <c r="AN375" s="38"/>
      <c r="AO375" s="38"/>
      <c r="AP375" s="38"/>
      <c r="AQ375" s="26"/>
      <c r="AR375" s="26"/>
      <c r="AS375" s="26"/>
      <c r="AT375" s="26"/>
      <c r="AU375" s="26"/>
      <c r="AV375" s="26"/>
      <c r="AW375" s="26"/>
      <c r="AX375" s="26"/>
      <c r="AY375" s="26"/>
      <c r="AZ375" s="26"/>
      <c r="BA375" s="26"/>
    </row>
    <row r="376">
      <c r="A376" s="29"/>
      <c r="B376" s="39"/>
      <c r="C376" s="24"/>
      <c r="D376" s="24"/>
      <c r="E376" s="24"/>
      <c r="F376" s="24"/>
      <c r="G376" s="24"/>
      <c r="H376" s="40"/>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38"/>
      <c r="AM376" s="38"/>
      <c r="AN376" s="38"/>
      <c r="AO376" s="38"/>
      <c r="AP376" s="38"/>
      <c r="AQ376" s="26"/>
      <c r="AR376" s="26"/>
      <c r="AS376" s="26"/>
      <c r="AT376" s="26"/>
      <c r="AU376" s="26"/>
      <c r="AV376" s="26"/>
      <c r="AW376" s="26"/>
      <c r="AX376" s="26"/>
      <c r="AY376" s="26"/>
      <c r="AZ376" s="26"/>
      <c r="BA376" s="26"/>
    </row>
    <row r="377">
      <c r="A377" s="29"/>
      <c r="B377" s="39"/>
      <c r="C377" s="24"/>
      <c r="D377" s="24"/>
      <c r="E377" s="24"/>
      <c r="F377" s="24"/>
      <c r="G377" s="24"/>
      <c r="H377" s="40"/>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38"/>
      <c r="AM377" s="38"/>
      <c r="AN377" s="38"/>
      <c r="AO377" s="38"/>
      <c r="AP377" s="38"/>
      <c r="AQ377" s="26"/>
      <c r="AR377" s="26"/>
      <c r="AS377" s="26"/>
      <c r="AT377" s="26"/>
      <c r="AU377" s="26"/>
      <c r="AV377" s="26"/>
      <c r="AW377" s="26"/>
      <c r="AX377" s="26"/>
      <c r="AY377" s="26"/>
      <c r="AZ377" s="26"/>
      <c r="BA377" s="26"/>
    </row>
    <row r="378">
      <c r="A378" s="29"/>
      <c r="B378" s="39"/>
      <c r="C378" s="24"/>
      <c r="D378" s="24"/>
      <c r="E378" s="24"/>
      <c r="F378" s="24"/>
      <c r="G378" s="24"/>
      <c r="H378" s="40"/>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38"/>
      <c r="AM378" s="38"/>
      <c r="AN378" s="38"/>
      <c r="AO378" s="38"/>
      <c r="AP378" s="38"/>
      <c r="AQ378" s="26"/>
      <c r="AR378" s="26"/>
      <c r="AS378" s="26"/>
      <c r="AT378" s="26"/>
      <c r="AU378" s="26"/>
      <c r="AV378" s="26"/>
      <c r="AW378" s="26"/>
      <c r="AX378" s="26"/>
      <c r="AY378" s="26"/>
      <c r="AZ378" s="26"/>
      <c r="BA378" s="26"/>
    </row>
    <row r="379">
      <c r="A379" s="29"/>
      <c r="B379" s="39"/>
      <c r="C379" s="24"/>
      <c r="D379" s="24"/>
      <c r="E379" s="24"/>
      <c r="F379" s="24"/>
      <c r="G379" s="24"/>
      <c r="H379" s="40"/>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38"/>
      <c r="AM379" s="38"/>
      <c r="AN379" s="38"/>
      <c r="AO379" s="38"/>
      <c r="AP379" s="38"/>
      <c r="AQ379" s="26"/>
      <c r="AR379" s="26"/>
      <c r="AS379" s="26"/>
      <c r="AT379" s="26"/>
      <c r="AU379" s="26"/>
      <c r="AV379" s="26"/>
      <c r="AW379" s="26"/>
      <c r="AX379" s="26"/>
      <c r="AY379" s="26"/>
      <c r="AZ379" s="26"/>
      <c r="BA379" s="26"/>
    </row>
    <row r="380">
      <c r="A380" s="29"/>
      <c r="B380" s="39"/>
      <c r="C380" s="24"/>
      <c r="D380" s="24"/>
      <c r="E380" s="24"/>
      <c r="F380" s="24"/>
      <c r="G380" s="24"/>
      <c r="H380" s="40"/>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38"/>
      <c r="AM380" s="38"/>
      <c r="AN380" s="38"/>
      <c r="AO380" s="38"/>
      <c r="AP380" s="38"/>
      <c r="AQ380" s="26"/>
      <c r="AR380" s="26"/>
      <c r="AS380" s="26"/>
      <c r="AT380" s="26"/>
      <c r="AU380" s="26"/>
      <c r="AV380" s="26"/>
      <c r="AW380" s="26"/>
      <c r="AX380" s="26"/>
      <c r="AY380" s="26"/>
      <c r="AZ380" s="26"/>
      <c r="BA380" s="26"/>
    </row>
    <row r="381">
      <c r="A381" s="29"/>
      <c r="B381" s="39"/>
      <c r="C381" s="24"/>
      <c r="D381" s="24"/>
      <c r="E381" s="24"/>
      <c r="F381" s="24"/>
      <c r="G381" s="24"/>
      <c r="H381" s="40"/>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38"/>
      <c r="AM381" s="38"/>
      <c r="AN381" s="38"/>
      <c r="AO381" s="38"/>
      <c r="AP381" s="38"/>
      <c r="AQ381" s="26"/>
      <c r="AR381" s="26"/>
      <c r="AS381" s="26"/>
      <c r="AT381" s="26"/>
      <c r="AU381" s="26"/>
      <c r="AV381" s="26"/>
      <c r="AW381" s="26"/>
      <c r="AX381" s="26"/>
      <c r="AY381" s="26"/>
      <c r="AZ381" s="26"/>
      <c r="BA381" s="26"/>
    </row>
    <row r="382">
      <c r="A382" s="29"/>
      <c r="B382" s="39"/>
      <c r="C382" s="24"/>
      <c r="D382" s="24"/>
      <c r="E382" s="24"/>
      <c r="F382" s="24"/>
      <c r="G382" s="24"/>
      <c r="H382" s="40"/>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38"/>
      <c r="AM382" s="38"/>
      <c r="AN382" s="38"/>
      <c r="AO382" s="38"/>
      <c r="AP382" s="38"/>
      <c r="AQ382" s="26"/>
      <c r="AR382" s="26"/>
      <c r="AS382" s="26"/>
      <c r="AT382" s="26"/>
      <c r="AU382" s="26"/>
      <c r="AV382" s="26"/>
      <c r="AW382" s="26"/>
      <c r="AX382" s="26"/>
      <c r="AY382" s="26"/>
      <c r="AZ382" s="26"/>
      <c r="BA382" s="26"/>
    </row>
    <row r="383">
      <c r="A383" s="29"/>
      <c r="B383" s="39"/>
      <c r="C383" s="24"/>
      <c r="D383" s="24"/>
      <c r="E383" s="24"/>
      <c r="F383" s="24"/>
      <c r="G383" s="24"/>
      <c r="H383" s="40"/>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38"/>
      <c r="AM383" s="38"/>
      <c r="AN383" s="38"/>
      <c r="AO383" s="38"/>
      <c r="AP383" s="38"/>
      <c r="AQ383" s="26"/>
      <c r="AR383" s="26"/>
      <c r="AS383" s="26"/>
      <c r="AT383" s="26"/>
      <c r="AU383" s="26"/>
      <c r="AV383" s="26"/>
      <c r="AW383" s="26"/>
      <c r="AX383" s="26"/>
      <c r="AY383" s="26"/>
      <c r="AZ383" s="26"/>
      <c r="BA383" s="26"/>
    </row>
    <row r="384">
      <c r="A384" s="29"/>
      <c r="B384" s="39"/>
      <c r="C384" s="24"/>
      <c r="D384" s="24"/>
      <c r="E384" s="24"/>
      <c r="F384" s="24"/>
      <c r="G384" s="24"/>
      <c r="H384" s="40"/>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38"/>
      <c r="AM384" s="38"/>
      <c r="AN384" s="38"/>
      <c r="AO384" s="38"/>
      <c r="AP384" s="38"/>
      <c r="AQ384" s="26"/>
      <c r="AR384" s="26"/>
      <c r="AS384" s="26"/>
      <c r="AT384" s="26"/>
      <c r="AU384" s="26"/>
      <c r="AV384" s="26"/>
      <c r="AW384" s="26"/>
      <c r="AX384" s="26"/>
      <c r="AY384" s="26"/>
      <c r="AZ384" s="26"/>
      <c r="BA384" s="26"/>
    </row>
    <row r="385">
      <c r="A385" s="29"/>
      <c r="B385" s="39"/>
      <c r="C385" s="24"/>
      <c r="D385" s="24"/>
      <c r="E385" s="24"/>
      <c r="F385" s="24"/>
      <c r="G385" s="24"/>
      <c r="H385" s="40"/>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38"/>
      <c r="AM385" s="38"/>
      <c r="AN385" s="38"/>
      <c r="AO385" s="38"/>
      <c r="AP385" s="38"/>
      <c r="AQ385" s="26"/>
      <c r="AR385" s="26"/>
      <c r="AS385" s="26"/>
      <c r="AT385" s="26"/>
      <c r="AU385" s="26"/>
      <c r="AV385" s="26"/>
      <c r="AW385" s="26"/>
      <c r="AX385" s="26"/>
      <c r="AY385" s="26"/>
      <c r="AZ385" s="26"/>
      <c r="BA385" s="26"/>
    </row>
    <row r="386">
      <c r="A386" s="29"/>
      <c r="B386" s="39"/>
      <c r="C386" s="24"/>
      <c r="D386" s="24"/>
      <c r="E386" s="24"/>
      <c r="F386" s="24"/>
      <c r="G386" s="24"/>
      <c r="H386" s="40"/>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38"/>
      <c r="AM386" s="38"/>
      <c r="AN386" s="38"/>
      <c r="AO386" s="38"/>
      <c r="AP386" s="38"/>
      <c r="AQ386" s="26"/>
      <c r="AR386" s="26"/>
      <c r="AS386" s="26"/>
      <c r="AT386" s="26"/>
      <c r="AU386" s="26"/>
      <c r="AV386" s="26"/>
      <c r="AW386" s="26"/>
      <c r="AX386" s="26"/>
      <c r="AY386" s="26"/>
      <c r="AZ386" s="26"/>
      <c r="BA386" s="26"/>
    </row>
    <row r="387">
      <c r="A387" s="29"/>
      <c r="B387" s="39"/>
      <c r="C387" s="24"/>
      <c r="D387" s="24"/>
      <c r="E387" s="24"/>
      <c r="F387" s="24"/>
      <c r="G387" s="24"/>
      <c r="H387" s="40"/>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38"/>
      <c r="AM387" s="38"/>
      <c r="AN387" s="38"/>
      <c r="AO387" s="38"/>
      <c r="AP387" s="38"/>
      <c r="AQ387" s="26"/>
      <c r="AR387" s="26"/>
      <c r="AS387" s="26"/>
      <c r="AT387" s="26"/>
      <c r="AU387" s="26"/>
      <c r="AV387" s="26"/>
      <c r="AW387" s="26"/>
      <c r="AX387" s="26"/>
      <c r="AY387" s="26"/>
      <c r="AZ387" s="26"/>
      <c r="BA387" s="26"/>
    </row>
    <row r="388">
      <c r="A388" s="29"/>
      <c r="B388" s="39"/>
      <c r="C388" s="24"/>
      <c r="D388" s="24"/>
      <c r="E388" s="24"/>
      <c r="F388" s="24"/>
      <c r="G388" s="24"/>
      <c r="H388" s="40"/>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38"/>
      <c r="AM388" s="38"/>
      <c r="AN388" s="38"/>
      <c r="AO388" s="38"/>
      <c r="AP388" s="38"/>
      <c r="AQ388" s="26"/>
      <c r="AR388" s="26"/>
      <c r="AS388" s="26"/>
      <c r="AT388" s="26"/>
      <c r="AU388" s="26"/>
      <c r="AV388" s="26"/>
      <c r="AW388" s="26"/>
      <c r="AX388" s="26"/>
      <c r="AY388" s="26"/>
      <c r="AZ388" s="26"/>
      <c r="BA388" s="26"/>
    </row>
    <row r="389">
      <c r="A389" s="29"/>
      <c r="B389" s="39"/>
      <c r="C389" s="24"/>
      <c r="D389" s="24"/>
      <c r="E389" s="24"/>
      <c r="F389" s="24"/>
      <c r="G389" s="24"/>
      <c r="H389" s="40"/>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38"/>
      <c r="AM389" s="38"/>
      <c r="AN389" s="38"/>
      <c r="AO389" s="38"/>
      <c r="AP389" s="38"/>
      <c r="AQ389" s="26"/>
      <c r="AR389" s="26"/>
      <c r="AS389" s="26"/>
      <c r="AT389" s="26"/>
      <c r="AU389" s="26"/>
      <c r="AV389" s="26"/>
      <c r="AW389" s="26"/>
      <c r="AX389" s="26"/>
      <c r="AY389" s="26"/>
      <c r="AZ389" s="26"/>
      <c r="BA389" s="26"/>
    </row>
    <row r="390">
      <c r="A390" s="29"/>
      <c r="B390" s="39"/>
      <c r="C390" s="24"/>
      <c r="D390" s="24"/>
      <c r="E390" s="24"/>
      <c r="F390" s="24"/>
      <c r="G390" s="24"/>
      <c r="H390" s="40"/>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38"/>
      <c r="AM390" s="38"/>
      <c r="AN390" s="38"/>
      <c r="AO390" s="38"/>
      <c r="AP390" s="38"/>
      <c r="AQ390" s="26"/>
      <c r="AR390" s="26"/>
      <c r="AS390" s="26"/>
      <c r="AT390" s="26"/>
      <c r="AU390" s="26"/>
      <c r="AV390" s="26"/>
      <c r="AW390" s="26"/>
      <c r="AX390" s="26"/>
      <c r="AY390" s="26"/>
      <c r="AZ390" s="26"/>
      <c r="BA390" s="26"/>
    </row>
    <row r="391">
      <c r="A391" s="29"/>
      <c r="B391" s="39"/>
      <c r="C391" s="24"/>
      <c r="D391" s="24"/>
      <c r="E391" s="24"/>
      <c r="F391" s="24"/>
      <c r="G391" s="24"/>
      <c r="H391" s="40"/>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38"/>
      <c r="AM391" s="38"/>
      <c r="AN391" s="38"/>
      <c r="AO391" s="38"/>
      <c r="AP391" s="38"/>
      <c r="AQ391" s="26"/>
      <c r="AR391" s="26"/>
      <c r="AS391" s="26"/>
      <c r="AT391" s="26"/>
      <c r="AU391" s="26"/>
      <c r="AV391" s="26"/>
      <c r="AW391" s="26"/>
      <c r="AX391" s="26"/>
      <c r="AY391" s="26"/>
      <c r="AZ391" s="26"/>
      <c r="BA391" s="26"/>
    </row>
    <row r="392">
      <c r="A392" s="29"/>
      <c r="B392" s="39"/>
      <c r="C392" s="24"/>
      <c r="D392" s="24"/>
      <c r="E392" s="24"/>
      <c r="F392" s="24"/>
      <c r="G392" s="24"/>
      <c r="H392" s="40"/>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38"/>
      <c r="AM392" s="38"/>
      <c r="AN392" s="38"/>
      <c r="AO392" s="38"/>
      <c r="AP392" s="38"/>
      <c r="AQ392" s="26"/>
      <c r="AR392" s="26"/>
      <c r="AS392" s="26"/>
      <c r="AT392" s="26"/>
      <c r="AU392" s="26"/>
      <c r="AV392" s="26"/>
      <c r="AW392" s="26"/>
      <c r="AX392" s="26"/>
      <c r="AY392" s="26"/>
      <c r="AZ392" s="26"/>
      <c r="BA392" s="26"/>
    </row>
    <row r="393">
      <c r="A393" s="29"/>
      <c r="B393" s="39"/>
      <c r="C393" s="24"/>
      <c r="D393" s="24"/>
      <c r="E393" s="24"/>
      <c r="F393" s="24"/>
      <c r="G393" s="24"/>
      <c r="H393" s="40"/>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38"/>
      <c r="AM393" s="38"/>
      <c r="AN393" s="38"/>
      <c r="AO393" s="38"/>
      <c r="AP393" s="38"/>
      <c r="AQ393" s="26"/>
      <c r="AR393" s="26"/>
      <c r="AS393" s="26"/>
      <c r="AT393" s="26"/>
      <c r="AU393" s="26"/>
      <c r="AV393" s="26"/>
      <c r="AW393" s="26"/>
      <c r="AX393" s="26"/>
      <c r="AY393" s="26"/>
      <c r="AZ393" s="26"/>
      <c r="BA393" s="26"/>
    </row>
    <row r="394">
      <c r="A394" s="29"/>
      <c r="B394" s="39"/>
      <c r="C394" s="24"/>
      <c r="D394" s="24"/>
      <c r="E394" s="24"/>
      <c r="F394" s="24"/>
      <c r="G394" s="24"/>
      <c r="H394" s="40"/>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38"/>
      <c r="AM394" s="38"/>
      <c r="AN394" s="38"/>
      <c r="AO394" s="38"/>
      <c r="AP394" s="38"/>
      <c r="AQ394" s="26"/>
      <c r="AR394" s="26"/>
      <c r="AS394" s="26"/>
      <c r="AT394" s="26"/>
      <c r="AU394" s="26"/>
      <c r="AV394" s="26"/>
      <c r="AW394" s="26"/>
      <c r="AX394" s="26"/>
      <c r="AY394" s="26"/>
      <c r="AZ394" s="26"/>
      <c r="BA394" s="26"/>
    </row>
    <row r="395">
      <c r="A395" s="29"/>
      <c r="B395" s="39"/>
      <c r="C395" s="24"/>
      <c r="D395" s="24"/>
      <c r="E395" s="24"/>
      <c r="F395" s="24"/>
      <c r="G395" s="24"/>
      <c r="H395" s="40"/>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38"/>
      <c r="AM395" s="38"/>
      <c r="AN395" s="38"/>
      <c r="AO395" s="38"/>
      <c r="AP395" s="38"/>
      <c r="AQ395" s="26"/>
      <c r="AR395" s="26"/>
      <c r="AS395" s="26"/>
      <c r="AT395" s="26"/>
      <c r="AU395" s="26"/>
      <c r="AV395" s="26"/>
      <c r="AW395" s="26"/>
      <c r="AX395" s="26"/>
      <c r="AY395" s="26"/>
      <c r="AZ395" s="26"/>
      <c r="BA395" s="26"/>
    </row>
    <row r="396">
      <c r="A396" s="29"/>
      <c r="B396" s="39"/>
      <c r="C396" s="24"/>
      <c r="D396" s="24"/>
      <c r="E396" s="24"/>
      <c r="F396" s="24"/>
      <c r="G396" s="24"/>
      <c r="H396" s="40"/>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38"/>
      <c r="AM396" s="38"/>
      <c r="AN396" s="38"/>
      <c r="AO396" s="38"/>
      <c r="AP396" s="38"/>
      <c r="AQ396" s="26"/>
      <c r="AR396" s="26"/>
      <c r="AS396" s="26"/>
      <c r="AT396" s="26"/>
      <c r="AU396" s="26"/>
      <c r="AV396" s="26"/>
      <c r="AW396" s="26"/>
      <c r="AX396" s="26"/>
      <c r="AY396" s="26"/>
      <c r="AZ396" s="26"/>
      <c r="BA396" s="26"/>
    </row>
    <row r="397">
      <c r="A397" s="29"/>
      <c r="B397" s="39"/>
      <c r="C397" s="24"/>
      <c r="D397" s="24"/>
      <c r="E397" s="24"/>
      <c r="F397" s="24"/>
      <c r="G397" s="24"/>
      <c r="H397" s="40"/>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38"/>
      <c r="AM397" s="38"/>
      <c r="AN397" s="38"/>
      <c r="AO397" s="38"/>
      <c r="AP397" s="38"/>
      <c r="AQ397" s="26"/>
      <c r="AR397" s="26"/>
      <c r="AS397" s="26"/>
      <c r="AT397" s="26"/>
      <c r="AU397" s="26"/>
      <c r="AV397" s="26"/>
      <c r="AW397" s="26"/>
      <c r="AX397" s="26"/>
      <c r="AY397" s="26"/>
      <c r="AZ397" s="26"/>
      <c r="BA397" s="26"/>
    </row>
    <row r="398">
      <c r="A398" s="29"/>
      <c r="B398" s="39"/>
      <c r="C398" s="24"/>
      <c r="D398" s="24"/>
      <c r="E398" s="24"/>
      <c r="F398" s="24"/>
      <c r="G398" s="24"/>
      <c r="H398" s="40"/>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38"/>
      <c r="AM398" s="38"/>
      <c r="AN398" s="38"/>
      <c r="AO398" s="38"/>
      <c r="AP398" s="38"/>
      <c r="AQ398" s="26"/>
      <c r="AR398" s="26"/>
      <c r="AS398" s="26"/>
      <c r="AT398" s="26"/>
      <c r="AU398" s="26"/>
      <c r="AV398" s="26"/>
      <c r="AW398" s="26"/>
      <c r="AX398" s="26"/>
      <c r="AY398" s="26"/>
      <c r="AZ398" s="26"/>
      <c r="BA398" s="26"/>
    </row>
    <row r="399">
      <c r="A399" s="29"/>
      <c r="B399" s="39"/>
      <c r="C399" s="24"/>
      <c r="D399" s="24"/>
      <c r="E399" s="24"/>
      <c r="F399" s="24"/>
      <c r="G399" s="24"/>
      <c r="H399" s="40"/>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38"/>
      <c r="AM399" s="38"/>
      <c r="AN399" s="38"/>
      <c r="AO399" s="38"/>
      <c r="AP399" s="38"/>
      <c r="AQ399" s="26"/>
      <c r="AR399" s="26"/>
      <c r="AS399" s="26"/>
      <c r="AT399" s="26"/>
      <c r="AU399" s="26"/>
      <c r="AV399" s="26"/>
      <c r="AW399" s="26"/>
      <c r="AX399" s="26"/>
      <c r="AY399" s="26"/>
      <c r="AZ399" s="26"/>
      <c r="BA399" s="26"/>
    </row>
    <row r="400">
      <c r="A400" s="29"/>
      <c r="B400" s="39"/>
      <c r="C400" s="24"/>
      <c r="D400" s="24"/>
      <c r="E400" s="24"/>
      <c r="F400" s="24"/>
      <c r="G400" s="24"/>
      <c r="H400" s="40"/>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38"/>
      <c r="AM400" s="38"/>
      <c r="AN400" s="38"/>
      <c r="AO400" s="38"/>
      <c r="AP400" s="38"/>
      <c r="AQ400" s="26"/>
      <c r="AR400" s="26"/>
      <c r="AS400" s="26"/>
      <c r="AT400" s="26"/>
      <c r="AU400" s="26"/>
      <c r="AV400" s="26"/>
      <c r="AW400" s="26"/>
      <c r="AX400" s="26"/>
      <c r="AY400" s="26"/>
      <c r="AZ400" s="26"/>
      <c r="BA400" s="26"/>
    </row>
    <row r="401">
      <c r="A401" s="29"/>
      <c r="B401" s="39"/>
      <c r="C401" s="24"/>
      <c r="D401" s="24"/>
      <c r="E401" s="24"/>
      <c r="F401" s="24"/>
      <c r="G401" s="24"/>
      <c r="H401" s="40"/>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38"/>
      <c r="AM401" s="38"/>
      <c r="AN401" s="38"/>
      <c r="AO401" s="38"/>
      <c r="AP401" s="38"/>
      <c r="AQ401" s="26"/>
      <c r="AR401" s="26"/>
      <c r="AS401" s="26"/>
      <c r="AT401" s="26"/>
      <c r="AU401" s="26"/>
      <c r="AV401" s="26"/>
      <c r="AW401" s="26"/>
      <c r="AX401" s="26"/>
      <c r="AY401" s="26"/>
      <c r="AZ401" s="26"/>
      <c r="BA401" s="26"/>
    </row>
    <row r="402">
      <c r="A402" s="29"/>
      <c r="B402" s="39"/>
      <c r="C402" s="24"/>
      <c r="D402" s="24"/>
      <c r="E402" s="24"/>
      <c r="F402" s="24"/>
      <c r="G402" s="24"/>
      <c r="H402" s="40"/>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38"/>
      <c r="AM402" s="38"/>
      <c r="AN402" s="38"/>
      <c r="AO402" s="38"/>
      <c r="AP402" s="38"/>
      <c r="AQ402" s="26"/>
      <c r="AR402" s="26"/>
      <c r="AS402" s="26"/>
      <c r="AT402" s="26"/>
      <c r="AU402" s="26"/>
      <c r="AV402" s="26"/>
      <c r="AW402" s="26"/>
      <c r="AX402" s="26"/>
      <c r="AY402" s="26"/>
      <c r="AZ402" s="26"/>
      <c r="BA402" s="26"/>
    </row>
    <row r="403">
      <c r="A403" s="29"/>
      <c r="B403" s="39"/>
      <c r="C403" s="24"/>
      <c r="D403" s="24"/>
      <c r="E403" s="24"/>
      <c r="F403" s="24"/>
      <c r="G403" s="24"/>
      <c r="H403" s="40"/>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38"/>
      <c r="AM403" s="38"/>
      <c r="AN403" s="38"/>
      <c r="AO403" s="38"/>
      <c r="AP403" s="38"/>
      <c r="AQ403" s="26"/>
      <c r="AR403" s="26"/>
      <c r="AS403" s="26"/>
      <c r="AT403" s="26"/>
      <c r="AU403" s="26"/>
      <c r="AV403" s="26"/>
      <c r="AW403" s="26"/>
      <c r="AX403" s="26"/>
      <c r="AY403" s="26"/>
      <c r="AZ403" s="26"/>
      <c r="BA403" s="26"/>
    </row>
    <row r="404">
      <c r="A404" s="29"/>
      <c r="B404" s="39"/>
      <c r="C404" s="24"/>
      <c r="D404" s="24"/>
      <c r="E404" s="24"/>
      <c r="F404" s="24"/>
      <c r="G404" s="24"/>
      <c r="H404" s="40"/>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38"/>
      <c r="AM404" s="38"/>
      <c r="AN404" s="38"/>
      <c r="AO404" s="38"/>
      <c r="AP404" s="38"/>
      <c r="AQ404" s="26"/>
      <c r="AR404" s="26"/>
      <c r="AS404" s="26"/>
      <c r="AT404" s="26"/>
      <c r="AU404" s="26"/>
      <c r="AV404" s="26"/>
      <c r="AW404" s="26"/>
      <c r="AX404" s="26"/>
      <c r="AY404" s="26"/>
      <c r="AZ404" s="26"/>
      <c r="BA404" s="26"/>
    </row>
    <row r="405">
      <c r="A405" s="29"/>
      <c r="B405" s="39"/>
      <c r="C405" s="24"/>
      <c r="D405" s="24"/>
      <c r="E405" s="24"/>
      <c r="F405" s="24"/>
      <c r="G405" s="24"/>
      <c r="H405" s="40"/>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38"/>
      <c r="AM405" s="38"/>
      <c r="AN405" s="38"/>
      <c r="AO405" s="38"/>
      <c r="AP405" s="38"/>
      <c r="AQ405" s="26"/>
      <c r="AR405" s="26"/>
      <c r="AS405" s="26"/>
      <c r="AT405" s="26"/>
      <c r="AU405" s="26"/>
      <c r="AV405" s="26"/>
      <c r="AW405" s="26"/>
      <c r="AX405" s="26"/>
      <c r="AY405" s="26"/>
      <c r="AZ405" s="26"/>
      <c r="BA405" s="26"/>
    </row>
    <row r="406">
      <c r="A406" s="29"/>
      <c r="B406" s="39"/>
      <c r="C406" s="24"/>
      <c r="D406" s="24"/>
      <c r="E406" s="24"/>
      <c r="F406" s="24"/>
      <c r="G406" s="24"/>
      <c r="H406" s="40"/>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38"/>
      <c r="AM406" s="38"/>
      <c r="AN406" s="38"/>
      <c r="AO406" s="38"/>
      <c r="AP406" s="38"/>
      <c r="AQ406" s="26"/>
      <c r="AR406" s="26"/>
      <c r="AS406" s="26"/>
      <c r="AT406" s="26"/>
      <c r="AU406" s="26"/>
      <c r="AV406" s="26"/>
      <c r="AW406" s="26"/>
      <c r="AX406" s="26"/>
      <c r="AY406" s="26"/>
      <c r="AZ406" s="26"/>
      <c r="BA406" s="26"/>
    </row>
    <row r="407">
      <c r="A407" s="29"/>
      <c r="B407" s="39"/>
      <c r="C407" s="24"/>
      <c r="D407" s="24"/>
      <c r="E407" s="24"/>
      <c r="F407" s="24"/>
      <c r="G407" s="24"/>
      <c r="H407" s="40"/>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38"/>
      <c r="AM407" s="38"/>
      <c r="AN407" s="38"/>
      <c r="AO407" s="38"/>
      <c r="AP407" s="38"/>
      <c r="AQ407" s="26"/>
      <c r="AR407" s="26"/>
      <c r="AS407" s="26"/>
      <c r="AT407" s="26"/>
      <c r="AU407" s="26"/>
      <c r="AV407" s="26"/>
      <c r="AW407" s="26"/>
      <c r="AX407" s="26"/>
      <c r="AY407" s="26"/>
      <c r="AZ407" s="26"/>
      <c r="BA407" s="26"/>
    </row>
    <row r="408">
      <c r="A408" s="29"/>
      <c r="B408" s="39"/>
      <c r="C408" s="24"/>
      <c r="D408" s="24"/>
      <c r="E408" s="24"/>
      <c r="F408" s="24"/>
      <c r="G408" s="24"/>
      <c r="H408" s="40"/>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38"/>
      <c r="AM408" s="38"/>
      <c r="AN408" s="38"/>
      <c r="AO408" s="38"/>
      <c r="AP408" s="38"/>
      <c r="AQ408" s="26"/>
      <c r="AR408" s="26"/>
      <c r="AS408" s="26"/>
      <c r="AT408" s="26"/>
      <c r="AU408" s="26"/>
      <c r="AV408" s="26"/>
      <c r="AW408" s="26"/>
      <c r="AX408" s="26"/>
      <c r="AY408" s="26"/>
      <c r="AZ408" s="26"/>
      <c r="BA408" s="26"/>
    </row>
    <row r="409">
      <c r="A409" s="29"/>
      <c r="B409" s="39"/>
      <c r="C409" s="24"/>
      <c r="D409" s="24"/>
      <c r="E409" s="24"/>
      <c r="F409" s="24"/>
      <c r="G409" s="24"/>
      <c r="H409" s="40"/>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38"/>
      <c r="AM409" s="38"/>
      <c r="AN409" s="38"/>
      <c r="AO409" s="38"/>
      <c r="AP409" s="38"/>
      <c r="AQ409" s="26"/>
      <c r="AR409" s="26"/>
      <c r="AS409" s="26"/>
      <c r="AT409" s="26"/>
      <c r="AU409" s="26"/>
      <c r="AV409" s="26"/>
      <c r="AW409" s="26"/>
      <c r="AX409" s="26"/>
      <c r="AY409" s="26"/>
      <c r="AZ409" s="26"/>
      <c r="BA409" s="26"/>
    </row>
    <row r="410">
      <c r="A410" s="29"/>
      <c r="B410" s="39"/>
      <c r="C410" s="24"/>
      <c r="D410" s="24"/>
      <c r="E410" s="24"/>
      <c r="F410" s="24"/>
      <c r="G410" s="24"/>
      <c r="H410" s="40"/>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38"/>
      <c r="AM410" s="38"/>
      <c r="AN410" s="38"/>
      <c r="AO410" s="38"/>
      <c r="AP410" s="38"/>
      <c r="AQ410" s="26"/>
      <c r="AR410" s="26"/>
      <c r="AS410" s="26"/>
      <c r="AT410" s="26"/>
      <c r="AU410" s="26"/>
      <c r="AV410" s="26"/>
      <c r="AW410" s="26"/>
      <c r="AX410" s="26"/>
      <c r="AY410" s="26"/>
      <c r="AZ410" s="26"/>
      <c r="BA410" s="26"/>
    </row>
    <row r="411">
      <c r="A411" s="29"/>
      <c r="B411" s="39"/>
      <c r="C411" s="24"/>
      <c r="D411" s="24"/>
      <c r="E411" s="24"/>
      <c r="F411" s="24"/>
      <c r="G411" s="24"/>
      <c r="H411" s="40"/>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38"/>
      <c r="AM411" s="38"/>
      <c r="AN411" s="38"/>
      <c r="AO411" s="38"/>
      <c r="AP411" s="38"/>
      <c r="AQ411" s="26"/>
      <c r="AR411" s="26"/>
      <c r="AS411" s="26"/>
      <c r="AT411" s="26"/>
      <c r="AU411" s="26"/>
      <c r="AV411" s="26"/>
      <c r="AW411" s="26"/>
      <c r="AX411" s="26"/>
      <c r="AY411" s="26"/>
      <c r="AZ411" s="26"/>
      <c r="BA411" s="26"/>
    </row>
    <row r="412">
      <c r="A412" s="29"/>
      <c r="B412" s="39"/>
      <c r="C412" s="24"/>
      <c r="D412" s="24"/>
      <c r="E412" s="24"/>
      <c r="F412" s="24"/>
      <c r="G412" s="24"/>
      <c r="H412" s="40"/>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38"/>
      <c r="AM412" s="38"/>
      <c r="AN412" s="38"/>
      <c r="AO412" s="38"/>
      <c r="AP412" s="38"/>
      <c r="AQ412" s="26"/>
      <c r="AR412" s="26"/>
      <c r="AS412" s="26"/>
      <c r="AT412" s="26"/>
      <c r="AU412" s="26"/>
      <c r="AV412" s="26"/>
      <c r="AW412" s="26"/>
      <c r="AX412" s="26"/>
      <c r="AY412" s="26"/>
      <c r="AZ412" s="26"/>
      <c r="BA412" s="26"/>
    </row>
    <row r="413">
      <c r="A413" s="29"/>
      <c r="B413" s="39"/>
      <c r="C413" s="24"/>
      <c r="D413" s="24"/>
      <c r="E413" s="24"/>
      <c r="F413" s="24"/>
      <c r="G413" s="24"/>
      <c r="H413" s="40"/>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38"/>
      <c r="AM413" s="38"/>
      <c r="AN413" s="38"/>
      <c r="AO413" s="38"/>
      <c r="AP413" s="38"/>
      <c r="AQ413" s="26"/>
      <c r="AR413" s="26"/>
      <c r="AS413" s="26"/>
      <c r="AT413" s="26"/>
      <c r="AU413" s="26"/>
      <c r="AV413" s="26"/>
      <c r="AW413" s="26"/>
      <c r="AX413" s="26"/>
      <c r="AY413" s="26"/>
      <c r="AZ413" s="26"/>
      <c r="BA413" s="26"/>
    </row>
    <row r="414">
      <c r="A414" s="29"/>
      <c r="B414" s="39"/>
      <c r="C414" s="24"/>
      <c r="D414" s="24"/>
      <c r="E414" s="24"/>
      <c r="F414" s="24"/>
      <c r="G414" s="24"/>
      <c r="H414" s="40"/>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38"/>
      <c r="AM414" s="38"/>
      <c r="AN414" s="38"/>
      <c r="AO414" s="38"/>
      <c r="AP414" s="38"/>
      <c r="AQ414" s="26"/>
      <c r="AR414" s="26"/>
      <c r="AS414" s="26"/>
      <c r="AT414" s="26"/>
      <c r="AU414" s="26"/>
      <c r="AV414" s="26"/>
      <c r="AW414" s="26"/>
      <c r="AX414" s="26"/>
      <c r="AY414" s="26"/>
      <c r="AZ414" s="26"/>
      <c r="BA414" s="26"/>
    </row>
    <row r="415">
      <c r="A415" s="29"/>
      <c r="B415" s="39"/>
      <c r="C415" s="24"/>
      <c r="D415" s="24"/>
      <c r="E415" s="24"/>
      <c r="F415" s="24"/>
      <c r="G415" s="24"/>
      <c r="H415" s="40"/>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38"/>
      <c r="AM415" s="38"/>
      <c r="AN415" s="38"/>
      <c r="AO415" s="38"/>
      <c r="AP415" s="38"/>
      <c r="AQ415" s="26"/>
      <c r="AR415" s="26"/>
      <c r="AS415" s="26"/>
      <c r="AT415" s="26"/>
      <c r="AU415" s="26"/>
      <c r="AV415" s="26"/>
      <c r="AW415" s="26"/>
      <c r="AX415" s="26"/>
      <c r="AY415" s="26"/>
      <c r="AZ415" s="26"/>
      <c r="BA415" s="26"/>
    </row>
    <row r="416">
      <c r="A416" s="29"/>
      <c r="B416" s="39"/>
      <c r="C416" s="24"/>
      <c r="D416" s="24"/>
      <c r="E416" s="24"/>
      <c r="F416" s="24"/>
      <c r="G416" s="24"/>
      <c r="H416" s="40"/>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38"/>
      <c r="AM416" s="38"/>
      <c r="AN416" s="38"/>
      <c r="AO416" s="38"/>
      <c r="AP416" s="38"/>
      <c r="AQ416" s="26"/>
      <c r="AR416" s="26"/>
      <c r="AS416" s="26"/>
      <c r="AT416" s="26"/>
      <c r="AU416" s="26"/>
      <c r="AV416" s="26"/>
      <c r="AW416" s="26"/>
      <c r="AX416" s="26"/>
      <c r="AY416" s="26"/>
      <c r="AZ416" s="26"/>
      <c r="BA416" s="26"/>
    </row>
    <row r="417">
      <c r="A417" s="29"/>
      <c r="B417" s="39"/>
      <c r="C417" s="24"/>
      <c r="D417" s="24"/>
      <c r="E417" s="24"/>
      <c r="F417" s="24"/>
      <c r="G417" s="24"/>
      <c r="H417" s="40"/>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38"/>
      <c r="AM417" s="38"/>
      <c r="AN417" s="38"/>
      <c r="AO417" s="38"/>
      <c r="AP417" s="38"/>
      <c r="AQ417" s="26"/>
      <c r="AR417" s="26"/>
      <c r="AS417" s="26"/>
      <c r="AT417" s="26"/>
      <c r="AU417" s="26"/>
      <c r="AV417" s="26"/>
      <c r="AW417" s="26"/>
      <c r="AX417" s="26"/>
      <c r="AY417" s="26"/>
      <c r="AZ417" s="26"/>
      <c r="BA417" s="26"/>
    </row>
    <row r="418">
      <c r="A418" s="29"/>
      <c r="B418" s="39"/>
      <c r="C418" s="24"/>
      <c r="D418" s="24"/>
      <c r="E418" s="24"/>
      <c r="F418" s="24"/>
      <c r="G418" s="24"/>
      <c r="H418" s="40"/>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38"/>
      <c r="AM418" s="38"/>
      <c r="AN418" s="38"/>
      <c r="AO418" s="38"/>
      <c r="AP418" s="38"/>
      <c r="AQ418" s="26"/>
      <c r="AR418" s="26"/>
      <c r="AS418" s="26"/>
      <c r="AT418" s="26"/>
      <c r="AU418" s="26"/>
      <c r="AV418" s="26"/>
      <c r="AW418" s="26"/>
      <c r="AX418" s="26"/>
      <c r="AY418" s="26"/>
      <c r="AZ418" s="26"/>
      <c r="BA418" s="26"/>
    </row>
    <row r="419">
      <c r="A419" s="29"/>
      <c r="B419" s="39"/>
      <c r="C419" s="24"/>
      <c r="D419" s="24"/>
      <c r="E419" s="24"/>
      <c r="F419" s="24"/>
      <c r="G419" s="24"/>
      <c r="H419" s="40"/>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38"/>
      <c r="AM419" s="38"/>
      <c r="AN419" s="38"/>
      <c r="AO419" s="38"/>
      <c r="AP419" s="38"/>
      <c r="AQ419" s="26"/>
      <c r="AR419" s="26"/>
      <c r="AS419" s="26"/>
      <c r="AT419" s="26"/>
      <c r="AU419" s="26"/>
      <c r="AV419" s="26"/>
      <c r="AW419" s="26"/>
      <c r="AX419" s="26"/>
      <c r="AY419" s="26"/>
      <c r="AZ419" s="26"/>
      <c r="BA419" s="26"/>
    </row>
    <row r="420">
      <c r="A420" s="29"/>
      <c r="B420" s="39"/>
      <c r="C420" s="24"/>
      <c r="D420" s="24"/>
      <c r="E420" s="24"/>
      <c r="F420" s="24"/>
      <c r="G420" s="24"/>
      <c r="H420" s="40"/>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38"/>
      <c r="AM420" s="38"/>
      <c r="AN420" s="38"/>
      <c r="AO420" s="38"/>
      <c r="AP420" s="38"/>
      <c r="AQ420" s="26"/>
      <c r="AR420" s="26"/>
      <c r="AS420" s="26"/>
      <c r="AT420" s="26"/>
      <c r="AU420" s="26"/>
      <c r="AV420" s="26"/>
      <c r="AW420" s="26"/>
      <c r="AX420" s="26"/>
      <c r="AY420" s="26"/>
      <c r="AZ420" s="26"/>
      <c r="BA420" s="26"/>
    </row>
    <row r="421">
      <c r="A421" s="29"/>
      <c r="B421" s="39"/>
      <c r="C421" s="24"/>
      <c r="D421" s="24"/>
      <c r="E421" s="24"/>
      <c r="F421" s="24"/>
      <c r="G421" s="24"/>
      <c r="H421" s="40"/>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38"/>
      <c r="AM421" s="38"/>
      <c r="AN421" s="38"/>
      <c r="AO421" s="38"/>
      <c r="AP421" s="38"/>
      <c r="AQ421" s="26"/>
      <c r="AR421" s="26"/>
      <c r="AS421" s="26"/>
      <c r="AT421" s="26"/>
      <c r="AU421" s="26"/>
      <c r="AV421" s="26"/>
      <c r="AW421" s="26"/>
      <c r="AX421" s="26"/>
      <c r="AY421" s="26"/>
      <c r="AZ421" s="26"/>
      <c r="BA421" s="26"/>
    </row>
    <row r="422">
      <c r="A422" s="29"/>
      <c r="B422" s="39"/>
      <c r="C422" s="24"/>
      <c r="D422" s="24"/>
      <c r="E422" s="24"/>
      <c r="F422" s="24"/>
      <c r="G422" s="24"/>
      <c r="H422" s="40"/>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38"/>
      <c r="AM422" s="38"/>
      <c r="AN422" s="38"/>
      <c r="AO422" s="38"/>
      <c r="AP422" s="38"/>
      <c r="AQ422" s="26"/>
      <c r="AR422" s="26"/>
      <c r="AS422" s="26"/>
      <c r="AT422" s="26"/>
      <c r="AU422" s="26"/>
      <c r="AV422" s="26"/>
      <c r="AW422" s="26"/>
      <c r="AX422" s="26"/>
      <c r="AY422" s="26"/>
      <c r="AZ422" s="26"/>
      <c r="BA422" s="26"/>
    </row>
    <row r="423">
      <c r="A423" s="29"/>
      <c r="B423" s="39"/>
      <c r="C423" s="24"/>
      <c r="D423" s="24"/>
      <c r="E423" s="24"/>
      <c r="F423" s="24"/>
      <c r="G423" s="24"/>
      <c r="H423" s="40"/>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38"/>
      <c r="AM423" s="38"/>
      <c r="AN423" s="38"/>
      <c r="AO423" s="38"/>
      <c r="AP423" s="38"/>
      <c r="AQ423" s="26"/>
      <c r="AR423" s="26"/>
      <c r="AS423" s="26"/>
      <c r="AT423" s="26"/>
      <c r="AU423" s="26"/>
      <c r="AV423" s="26"/>
      <c r="AW423" s="26"/>
      <c r="AX423" s="26"/>
      <c r="AY423" s="26"/>
      <c r="AZ423" s="26"/>
      <c r="BA423" s="26"/>
    </row>
    <row r="424">
      <c r="A424" s="29"/>
      <c r="B424" s="39"/>
      <c r="C424" s="24"/>
      <c r="D424" s="24"/>
      <c r="E424" s="24"/>
      <c r="F424" s="24"/>
      <c r="G424" s="24"/>
      <c r="H424" s="40"/>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38"/>
      <c r="AM424" s="38"/>
      <c r="AN424" s="38"/>
      <c r="AO424" s="38"/>
      <c r="AP424" s="38"/>
      <c r="AQ424" s="26"/>
      <c r="AR424" s="26"/>
      <c r="AS424" s="26"/>
      <c r="AT424" s="26"/>
      <c r="AU424" s="26"/>
      <c r="AV424" s="26"/>
      <c r="AW424" s="26"/>
      <c r="AX424" s="26"/>
      <c r="AY424" s="26"/>
      <c r="AZ424" s="26"/>
      <c r="BA424" s="26"/>
    </row>
    <row r="425">
      <c r="A425" s="29"/>
      <c r="B425" s="39"/>
      <c r="C425" s="24"/>
      <c r="D425" s="24"/>
      <c r="E425" s="24"/>
      <c r="F425" s="24"/>
      <c r="G425" s="24"/>
      <c r="H425" s="40"/>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38"/>
      <c r="AM425" s="38"/>
      <c r="AN425" s="38"/>
      <c r="AO425" s="38"/>
      <c r="AP425" s="38"/>
      <c r="AQ425" s="26"/>
      <c r="AR425" s="26"/>
      <c r="AS425" s="26"/>
      <c r="AT425" s="26"/>
      <c r="AU425" s="26"/>
      <c r="AV425" s="26"/>
      <c r="AW425" s="26"/>
      <c r="AX425" s="26"/>
      <c r="AY425" s="26"/>
      <c r="AZ425" s="26"/>
      <c r="BA425" s="26"/>
    </row>
    <row r="426">
      <c r="A426" s="29"/>
      <c r="B426" s="39"/>
      <c r="C426" s="24"/>
      <c r="D426" s="24"/>
      <c r="E426" s="24"/>
      <c r="F426" s="24"/>
      <c r="G426" s="24"/>
      <c r="H426" s="40"/>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38"/>
      <c r="AM426" s="38"/>
      <c r="AN426" s="38"/>
      <c r="AO426" s="38"/>
      <c r="AP426" s="38"/>
      <c r="AQ426" s="26"/>
      <c r="AR426" s="26"/>
      <c r="AS426" s="26"/>
      <c r="AT426" s="26"/>
      <c r="AU426" s="26"/>
      <c r="AV426" s="26"/>
      <c r="AW426" s="26"/>
      <c r="AX426" s="26"/>
      <c r="AY426" s="26"/>
      <c r="AZ426" s="26"/>
      <c r="BA426" s="26"/>
    </row>
    <row r="427">
      <c r="A427" s="29"/>
      <c r="B427" s="39"/>
      <c r="C427" s="24"/>
      <c r="D427" s="24"/>
      <c r="E427" s="24"/>
      <c r="F427" s="24"/>
      <c r="G427" s="24"/>
      <c r="H427" s="40"/>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38"/>
      <c r="AM427" s="38"/>
      <c r="AN427" s="38"/>
      <c r="AO427" s="38"/>
      <c r="AP427" s="38"/>
      <c r="AQ427" s="26"/>
      <c r="AR427" s="26"/>
      <c r="AS427" s="26"/>
      <c r="AT427" s="26"/>
      <c r="AU427" s="26"/>
      <c r="AV427" s="26"/>
      <c r="AW427" s="26"/>
      <c r="AX427" s="26"/>
      <c r="AY427" s="26"/>
      <c r="AZ427" s="26"/>
      <c r="BA427" s="26"/>
    </row>
    <row r="428">
      <c r="A428" s="29"/>
      <c r="B428" s="39"/>
      <c r="C428" s="24"/>
      <c r="D428" s="24"/>
      <c r="E428" s="24"/>
      <c r="F428" s="24"/>
      <c r="G428" s="24"/>
      <c r="H428" s="40"/>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38"/>
      <c r="AM428" s="38"/>
      <c r="AN428" s="38"/>
      <c r="AO428" s="38"/>
      <c r="AP428" s="38"/>
      <c r="AQ428" s="26"/>
      <c r="AR428" s="26"/>
      <c r="AS428" s="26"/>
      <c r="AT428" s="26"/>
      <c r="AU428" s="26"/>
      <c r="AV428" s="26"/>
      <c r="AW428" s="26"/>
      <c r="AX428" s="26"/>
      <c r="AY428" s="26"/>
      <c r="AZ428" s="26"/>
      <c r="BA428" s="26"/>
    </row>
    <row r="429">
      <c r="A429" s="29"/>
      <c r="B429" s="39"/>
      <c r="C429" s="24"/>
      <c r="D429" s="24"/>
      <c r="E429" s="24"/>
      <c r="F429" s="24"/>
      <c r="G429" s="24"/>
      <c r="H429" s="40"/>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38"/>
      <c r="AM429" s="38"/>
      <c r="AN429" s="38"/>
      <c r="AO429" s="38"/>
      <c r="AP429" s="38"/>
      <c r="AQ429" s="26"/>
      <c r="AR429" s="26"/>
      <c r="AS429" s="26"/>
      <c r="AT429" s="26"/>
      <c r="AU429" s="26"/>
      <c r="AV429" s="26"/>
      <c r="AW429" s="26"/>
      <c r="AX429" s="26"/>
      <c r="AY429" s="26"/>
      <c r="AZ429" s="26"/>
      <c r="BA429" s="26"/>
    </row>
    <row r="430">
      <c r="A430" s="29"/>
      <c r="B430" s="39"/>
      <c r="C430" s="24"/>
      <c r="D430" s="24"/>
      <c r="E430" s="24"/>
      <c r="F430" s="24"/>
      <c r="G430" s="24"/>
      <c r="H430" s="40"/>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38"/>
      <c r="AM430" s="38"/>
      <c r="AN430" s="38"/>
      <c r="AO430" s="38"/>
      <c r="AP430" s="38"/>
      <c r="AQ430" s="26"/>
      <c r="AR430" s="26"/>
      <c r="AS430" s="26"/>
      <c r="AT430" s="26"/>
      <c r="AU430" s="26"/>
      <c r="AV430" s="26"/>
      <c r="AW430" s="26"/>
      <c r="AX430" s="26"/>
      <c r="AY430" s="26"/>
      <c r="AZ430" s="26"/>
      <c r="BA430" s="26"/>
    </row>
    <row r="431">
      <c r="A431" s="29"/>
      <c r="B431" s="39"/>
      <c r="C431" s="24"/>
      <c r="D431" s="24"/>
      <c r="E431" s="24"/>
      <c r="F431" s="24"/>
      <c r="G431" s="24"/>
      <c r="H431" s="40"/>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38"/>
      <c r="AM431" s="38"/>
      <c r="AN431" s="38"/>
      <c r="AO431" s="38"/>
      <c r="AP431" s="38"/>
      <c r="AQ431" s="26"/>
      <c r="AR431" s="26"/>
      <c r="AS431" s="26"/>
      <c r="AT431" s="26"/>
      <c r="AU431" s="26"/>
      <c r="AV431" s="26"/>
      <c r="AW431" s="26"/>
      <c r="AX431" s="26"/>
      <c r="AY431" s="26"/>
      <c r="AZ431" s="26"/>
      <c r="BA431" s="26"/>
    </row>
    <row r="432">
      <c r="A432" s="29"/>
      <c r="B432" s="39"/>
      <c r="C432" s="24"/>
      <c r="D432" s="24"/>
      <c r="E432" s="24"/>
      <c r="F432" s="24"/>
      <c r="G432" s="24"/>
      <c r="H432" s="40"/>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38"/>
      <c r="AM432" s="38"/>
      <c r="AN432" s="38"/>
      <c r="AO432" s="38"/>
      <c r="AP432" s="38"/>
      <c r="AQ432" s="26"/>
      <c r="AR432" s="26"/>
      <c r="AS432" s="26"/>
      <c r="AT432" s="26"/>
      <c r="AU432" s="26"/>
      <c r="AV432" s="26"/>
      <c r="AW432" s="26"/>
      <c r="AX432" s="26"/>
      <c r="AY432" s="26"/>
      <c r="AZ432" s="26"/>
      <c r="BA432" s="26"/>
    </row>
    <row r="433">
      <c r="A433" s="29"/>
      <c r="B433" s="39"/>
      <c r="C433" s="24"/>
      <c r="D433" s="24"/>
      <c r="E433" s="24"/>
      <c r="F433" s="24"/>
      <c r="G433" s="24"/>
      <c r="H433" s="40"/>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38"/>
      <c r="AM433" s="38"/>
      <c r="AN433" s="38"/>
      <c r="AO433" s="38"/>
      <c r="AP433" s="38"/>
      <c r="AQ433" s="26"/>
      <c r="AR433" s="26"/>
      <c r="AS433" s="26"/>
      <c r="AT433" s="26"/>
      <c r="AU433" s="26"/>
      <c r="AV433" s="26"/>
      <c r="AW433" s="26"/>
      <c r="AX433" s="26"/>
      <c r="AY433" s="26"/>
      <c r="AZ433" s="26"/>
      <c r="BA433" s="26"/>
    </row>
    <row r="434">
      <c r="A434" s="29"/>
      <c r="B434" s="39"/>
      <c r="C434" s="24"/>
      <c r="D434" s="24"/>
      <c r="E434" s="24"/>
      <c r="F434" s="24"/>
      <c r="G434" s="24"/>
      <c r="H434" s="40"/>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38"/>
      <c r="AM434" s="38"/>
      <c r="AN434" s="38"/>
      <c r="AO434" s="38"/>
      <c r="AP434" s="38"/>
      <c r="AQ434" s="26"/>
      <c r="AR434" s="26"/>
      <c r="AS434" s="26"/>
      <c r="AT434" s="26"/>
      <c r="AU434" s="26"/>
      <c r="AV434" s="26"/>
      <c r="AW434" s="26"/>
      <c r="AX434" s="26"/>
      <c r="AY434" s="26"/>
      <c r="AZ434" s="26"/>
      <c r="BA434" s="26"/>
    </row>
    <row r="435">
      <c r="A435" s="29"/>
      <c r="B435" s="39"/>
      <c r="C435" s="24"/>
      <c r="D435" s="24"/>
      <c r="E435" s="24"/>
      <c r="F435" s="24"/>
      <c r="G435" s="24"/>
      <c r="H435" s="40"/>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38"/>
      <c r="AM435" s="38"/>
      <c r="AN435" s="38"/>
      <c r="AO435" s="38"/>
      <c r="AP435" s="38"/>
      <c r="AQ435" s="26"/>
      <c r="AR435" s="26"/>
      <c r="AS435" s="26"/>
      <c r="AT435" s="26"/>
      <c r="AU435" s="26"/>
      <c r="AV435" s="26"/>
      <c r="AW435" s="26"/>
      <c r="AX435" s="26"/>
      <c r="AY435" s="26"/>
      <c r="AZ435" s="26"/>
      <c r="BA435" s="26"/>
    </row>
    <row r="436">
      <c r="A436" s="29"/>
      <c r="B436" s="39"/>
      <c r="C436" s="24"/>
      <c r="D436" s="24"/>
      <c r="E436" s="24"/>
      <c r="F436" s="24"/>
      <c r="G436" s="24"/>
      <c r="H436" s="40"/>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38"/>
      <c r="AM436" s="38"/>
      <c r="AN436" s="38"/>
      <c r="AO436" s="38"/>
      <c r="AP436" s="38"/>
      <c r="AQ436" s="26"/>
      <c r="AR436" s="26"/>
      <c r="AS436" s="26"/>
      <c r="AT436" s="26"/>
      <c r="AU436" s="26"/>
      <c r="AV436" s="26"/>
      <c r="AW436" s="26"/>
      <c r="AX436" s="26"/>
      <c r="AY436" s="26"/>
      <c r="AZ436" s="26"/>
      <c r="BA436" s="26"/>
    </row>
    <row r="437">
      <c r="A437" s="29"/>
      <c r="B437" s="39"/>
      <c r="C437" s="24"/>
      <c r="D437" s="24"/>
      <c r="E437" s="24"/>
      <c r="F437" s="24"/>
      <c r="G437" s="24"/>
      <c r="H437" s="40"/>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38"/>
      <c r="AM437" s="38"/>
      <c r="AN437" s="38"/>
      <c r="AO437" s="38"/>
      <c r="AP437" s="38"/>
      <c r="AQ437" s="26"/>
      <c r="AR437" s="26"/>
      <c r="AS437" s="26"/>
      <c r="AT437" s="26"/>
      <c r="AU437" s="26"/>
      <c r="AV437" s="26"/>
      <c r="AW437" s="26"/>
      <c r="AX437" s="26"/>
      <c r="AY437" s="26"/>
      <c r="AZ437" s="26"/>
      <c r="BA437" s="26"/>
    </row>
    <row r="438">
      <c r="A438" s="29"/>
      <c r="B438" s="39"/>
      <c r="C438" s="24"/>
      <c r="D438" s="24"/>
      <c r="E438" s="24"/>
      <c r="F438" s="24"/>
      <c r="G438" s="24"/>
      <c r="H438" s="40"/>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38"/>
      <c r="AM438" s="38"/>
      <c r="AN438" s="38"/>
      <c r="AO438" s="38"/>
      <c r="AP438" s="38"/>
      <c r="AQ438" s="26"/>
      <c r="AR438" s="26"/>
      <c r="AS438" s="26"/>
      <c r="AT438" s="26"/>
      <c r="AU438" s="26"/>
      <c r="AV438" s="26"/>
      <c r="AW438" s="26"/>
      <c r="AX438" s="26"/>
      <c r="AY438" s="26"/>
      <c r="AZ438" s="26"/>
      <c r="BA438" s="26"/>
    </row>
    <row r="439">
      <c r="A439" s="29"/>
      <c r="B439" s="39"/>
      <c r="C439" s="24"/>
      <c r="D439" s="24"/>
      <c r="E439" s="24"/>
      <c r="F439" s="24"/>
      <c r="G439" s="24"/>
      <c r="H439" s="40"/>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38"/>
      <c r="AM439" s="38"/>
      <c r="AN439" s="38"/>
      <c r="AO439" s="38"/>
      <c r="AP439" s="38"/>
      <c r="AQ439" s="26"/>
      <c r="AR439" s="26"/>
      <c r="AS439" s="26"/>
      <c r="AT439" s="26"/>
      <c r="AU439" s="26"/>
      <c r="AV439" s="26"/>
      <c r="AW439" s="26"/>
      <c r="AX439" s="26"/>
      <c r="AY439" s="26"/>
      <c r="AZ439" s="26"/>
      <c r="BA439" s="26"/>
    </row>
    <row r="440">
      <c r="A440" s="29"/>
      <c r="B440" s="39"/>
      <c r="C440" s="24"/>
      <c r="D440" s="24"/>
      <c r="E440" s="24"/>
      <c r="F440" s="24"/>
      <c r="G440" s="24"/>
      <c r="H440" s="40"/>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38"/>
      <c r="AM440" s="38"/>
      <c r="AN440" s="38"/>
      <c r="AO440" s="38"/>
      <c r="AP440" s="38"/>
      <c r="AQ440" s="26"/>
      <c r="AR440" s="26"/>
      <c r="AS440" s="26"/>
      <c r="AT440" s="26"/>
      <c r="AU440" s="26"/>
      <c r="AV440" s="26"/>
      <c r="AW440" s="26"/>
      <c r="AX440" s="26"/>
      <c r="AY440" s="26"/>
      <c r="AZ440" s="26"/>
      <c r="BA440" s="26"/>
    </row>
    <row r="441">
      <c r="A441" s="29"/>
      <c r="B441" s="39"/>
      <c r="C441" s="24"/>
      <c r="D441" s="24"/>
      <c r="E441" s="24"/>
      <c r="F441" s="24"/>
      <c r="G441" s="24"/>
      <c r="H441" s="40"/>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38"/>
      <c r="AM441" s="38"/>
      <c r="AN441" s="38"/>
      <c r="AO441" s="38"/>
      <c r="AP441" s="38"/>
      <c r="AQ441" s="26"/>
      <c r="AR441" s="26"/>
      <c r="AS441" s="26"/>
      <c r="AT441" s="26"/>
      <c r="AU441" s="26"/>
      <c r="AV441" s="26"/>
      <c r="AW441" s="26"/>
      <c r="AX441" s="26"/>
      <c r="AY441" s="26"/>
      <c r="AZ441" s="26"/>
      <c r="BA441" s="26"/>
    </row>
    <row r="442">
      <c r="A442" s="29"/>
      <c r="B442" s="39"/>
      <c r="C442" s="24"/>
      <c r="D442" s="24"/>
      <c r="E442" s="24"/>
      <c r="F442" s="24"/>
      <c r="G442" s="24"/>
      <c r="H442" s="40"/>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38"/>
      <c r="AM442" s="38"/>
      <c r="AN442" s="38"/>
      <c r="AO442" s="38"/>
      <c r="AP442" s="38"/>
      <c r="AQ442" s="26"/>
      <c r="AR442" s="26"/>
      <c r="AS442" s="26"/>
      <c r="AT442" s="26"/>
      <c r="AU442" s="26"/>
      <c r="AV442" s="26"/>
      <c r="AW442" s="26"/>
      <c r="AX442" s="26"/>
      <c r="AY442" s="26"/>
      <c r="AZ442" s="26"/>
      <c r="BA442" s="26"/>
    </row>
    <row r="443">
      <c r="A443" s="29"/>
      <c r="B443" s="39"/>
      <c r="C443" s="24"/>
      <c r="D443" s="24"/>
      <c r="E443" s="24"/>
      <c r="F443" s="24"/>
      <c r="G443" s="24"/>
      <c r="H443" s="40"/>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38"/>
      <c r="AM443" s="38"/>
      <c r="AN443" s="38"/>
      <c r="AO443" s="38"/>
      <c r="AP443" s="38"/>
      <c r="AQ443" s="26"/>
      <c r="AR443" s="26"/>
      <c r="AS443" s="26"/>
      <c r="AT443" s="26"/>
      <c r="AU443" s="26"/>
      <c r="AV443" s="26"/>
      <c r="AW443" s="26"/>
      <c r="AX443" s="26"/>
      <c r="AY443" s="26"/>
      <c r="AZ443" s="26"/>
      <c r="BA443" s="26"/>
    </row>
    <row r="444">
      <c r="A444" s="29"/>
      <c r="B444" s="39"/>
      <c r="C444" s="24"/>
      <c r="D444" s="24"/>
      <c r="E444" s="24"/>
      <c r="F444" s="24"/>
      <c r="G444" s="24"/>
      <c r="H444" s="40"/>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38"/>
      <c r="AM444" s="38"/>
      <c r="AN444" s="38"/>
      <c r="AO444" s="38"/>
      <c r="AP444" s="38"/>
      <c r="AQ444" s="26"/>
      <c r="AR444" s="26"/>
      <c r="AS444" s="26"/>
      <c r="AT444" s="26"/>
      <c r="AU444" s="26"/>
      <c r="AV444" s="26"/>
      <c r="AW444" s="26"/>
      <c r="AX444" s="26"/>
      <c r="AY444" s="26"/>
      <c r="AZ444" s="26"/>
      <c r="BA444" s="26"/>
    </row>
    <row r="445">
      <c r="A445" s="29"/>
      <c r="B445" s="39"/>
      <c r="C445" s="24"/>
      <c r="D445" s="24"/>
      <c r="E445" s="24"/>
      <c r="F445" s="24"/>
      <c r="G445" s="24"/>
      <c r="H445" s="40"/>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38"/>
      <c r="AM445" s="38"/>
      <c r="AN445" s="38"/>
      <c r="AO445" s="38"/>
      <c r="AP445" s="38"/>
      <c r="AQ445" s="26"/>
      <c r="AR445" s="26"/>
      <c r="AS445" s="26"/>
      <c r="AT445" s="26"/>
      <c r="AU445" s="26"/>
      <c r="AV445" s="26"/>
      <c r="AW445" s="26"/>
      <c r="AX445" s="26"/>
      <c r="AY445" s="26"/>
      <c r="AZ445" s="26"/>
      <c r="BA445" s="26"/>
    </row>
    <row r="446">
      <c r="A446" s="29"/>
      <c r="B446" s="39"/>
      <c r="C446" s="24"/>
      <c r="D446" s="24"/>
      <c r="E446" s="24"/>
      <c r="F446" s="24"/>
      <c r="G446" s="24"/>
      <c r="H446" s="40"/>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38"/>
      <c r="AM446" s="38"/>
      <c r="AN446" s="38"/>
      <c r="AO446" s="38"/>
      <c r="AP446" s="38"/>
      <c r="AQ446" s="26"/>
      <c r="AR446" s="26"/>
      <c r="AS446" s="26"/>
      <c r="AT446" s="26"/>
      <c r="AU446" s="26"/>
      <c r="AV446" s="26"/>
      <c r="AW446" s="26"/>
      <c r="AX446" s="26"/>
      <c r="AY446" s="26"/>
      <c r="AZ446" s="26"/>
      <c r="BA446" s="26"/>
    </row>
    <row r="447">
      <c r="A447" s="29"/>
      <c r="B447" s="39"/>
      <c r="C447" s="24"/>
      <c r="D447" s="24"/>
      <c r="E447" s="24"/>
      <c r="F447" s="24"/>
      <c r="G447" s="24"/>
      <c r="H447" s="40"/>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38"/>
      <c r="AM447" s="38"/>
      <c r="AN447" s="38"/>
      <c r="AO447" s="38"/>
      <c r="AP447" s="38"/>
      <c r="AQ447" s="26"/>
      <c r="AR447" s="26"/>
      <c r="AS447" s="26"/>
      <c r="AT447" s="26"/>
      <c r="AU447" s="26"/>
      <c r="AV447" s="26"/>
      <c r="AW447" s="26"/>
      <c r="AX447" s="26"/>
      <c r="AY447" s="26"/>
      <c r="AZ447" s="26"/>
      <c r="BA447" s="26"/>
    </row>
    <row r="448">
      <c r="A448" s="29"/>
      <c r="B448" s="39"/>
      <c r="C448" s="24"/>
      <c r="D448" s="24"/>
      <c r="E448" s="24"/>
      <c r="F448" s="24"/>
      <c r="G448" s="24"/>
      <c r="H448" s="40"/>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38"/>
      <c r="AM448" s="38"/>
      <c r="AN448" s="38"/>
      <c r="AO448" s="38"/>
      <c r="AP448" s="38"/>
      <c r="AQ448" s="26"/>
      <c r="AR448" s="26"/>
      <c r="AS448" s="26"/>
      <c r="AT448" s="26"/>
      <c r="AU448" s="26"/>
      <c r="AV448" s="26"/>
      <c r="AW448" s="26"/>
      <c r="AX448" s="26"/>
      <c r="AY448" s="26"/>
      <c r="AZ448" s="26"/>
      <c r="BA448" s="26"/>
    </row>
    <row r="449">
      <c r="A449" s="29"/>
      <c r="B449" s="39"/>
      <c r="C449" s="24"/>
      <c r="D449" s="24"/>
      <c r="E449" s="24"/>
      <c r="F449" s="24"/>
      <c r="G449" s="24"/>
      <c r="H449" s="40"/>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38"/>
      <c r="AM449" s="38"/>
      <c r="AN449" s="38"/>
      <c r="AO449" s="38"/>
      <c r="AP449" s="38"/>
      <c r="AQ449" s="26"/>
      <c r="AR449" s="26"/>
      <c r="AS449" s="26"/>
      <c r="AT449" s="26"/>
      <c r="AU449" s="26"/>
      <c r="AV449" s="26"/>
      <c r="AW449" s="26"/>
      <c r="AX449" s="26"/>
      <c r="AY449" s="26"/>
      <c r="AZ449" s="26"/>
      <c r="BA449" s="26"/>
    </row>
    <row r="450">
      <c r="A450" s="29"/>
      <c r="B450" s="39"/>
      <c r="C450" s="24"/>
      <c r="D450" s="24"/>
      <c r="E450" s="24"/>
      <c r="F450" s="24"/>
      <c r="G450" s="24"/>
      <c r="H450" s="40"/>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38"/>
      <c r="AM450" s="38"/>
      <c r="AN450" s="38"/>
      <c r="AO450" s="38"/>
      <c r="AP450" s="38"/>
      <c r="AQ450" s="26"/>
      <c r="AR450" s="26"/>
      <c r="AS450" s="26"/>
      <c r="AT450" s="26"/>
      <c r="AU450" s="26"/>
      <c r="AV450" s="26"/>
      <c r="AW450" s="26"/>
      <c r="AX450" s="26"/>
      <c r="AY450" s="26"/>
      <c r="AZ450" s="26"/>
      <c r="BA450" s="26"/>
    </row>
    <row r="451">
      <c r="A451" s="29"/>
      <c r="B451" s="39"/>
      <c r="C451" s="24"/>
      <c r="D451" s="24"/>
      <c r="E451" s="24"/>
      <c r="F451" s="24"/>
      <c r="G451" s="24"/>
      <c r="H451" s="40"/>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38"/>
      <c r="AM451" s="38"/>
      <c r="AN451" s="38"/>
      <c r="AO451" s="38"/>
      <c r="AP451" s="38"/>
      <c r="AQ451" s="26"/>
      <c r="AR451" s="26"/>
      <c r="AS451" s="26"/>
      <c r="AT451" s="26"/>
      <c r="AU451" s="26"/>
      <c r="AV451" s="26"/>
      <c r="AW451" s="26"/>
      <c r="AX451" s="26"/>
      <c r="AY451" s="26"/>
      <c r="AZ451" s="26"/>
      <c r="BA451" s="26"/>
    </row>
    <row r="452">
      <c r="A452" s="29"/>
      <c r="B452" s="39"/>
      <c r="C452" s="24"/>
      <c r="D452" s="24"/>
      <c r="E452" s="24"/>
      <c r="F452" s="24"/>
      <c r="G452" s="24"/>
      <c r="H452" s="40"/>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38"/>
      <c r="AM452" s="38"/>
      <c r="AN452" s="38"/>
      <c r="AO452" s="38"/>
      <c r="AP452" s="38"/>
      <c r="AQ452" s="26"/>
      <c r="AR452" s="26"/>
      <c r="AS452" s="26"/>
      <c r="AT452" s="26"/>
      <c r="AU452" s="26"/>
      <c r="AV452" s="26"/>
      <c r="AW452" s="26"/>
      <c r="AX452" s="26"/>
      <c r="AY452" s="26"/>
      <c r="AZ452" s="26"/>
      <c r="BA452" s="26"/>
    </row>
    <row r="453">
      <c r="A453" s="29"/>
      <c r="B453" s="39"/>
      <c r="C453" s="24"/>
      <c r="D453" s="24"/>
      <c r="E453" s="24"/>
      <c r="F453" s="24"/>
      <c r="G453" s="24"/>
      <c r="H453" s="40"/>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38"/>
      <c r="AM453" s="38"/>
      <c r="AN453" s="38"/>
      <c r="AO453" s="38"/>
      <c r="AP453" s="38"/>
      <c r="AQ453" s="26"/>
      <c r="AR453" s="26"/>
      <c r="AS453" s="26"/>
      <c r="AT453" s="26"/>
      <c r="AU453" s="26"/>
      <c r="AV453" s="26"/>
      <c r="AW453" s="26"/>
      <c r="AX453" s="26"/>
      <c r="AY453" s="26"/>
      <c r="AZ453" s="26"/>
      <c r="BA453" s="26"/>
    </row>
    <row r="454">
      <c r="A454" s="29"/>
      <c r="B454" s="39"/>
      <c r="C454" s="24"/>
      <c r="D454" s="24"/>
      <c r="E454" s="24"/>
      <c r="F454" s="24"/>
      <c r="G454" s="24"/>
      <c r="H454" s="40"/>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38"/>
      <c r="AM454" s="38"/>
      <c r="AN454" s="38"/>
      <c r="AO454" s="38"/>
      <c r="AP454" s="38"/>
      <c r="AQ454" s="26"/>
      <c r="AR454" s="26"/>
      <c r="AS454" s="26"/>
      <c r="AT454" s="26"/>
      <c r="AU454" s="26"/>
      <c r="AV454" s="26"/>
      <c r="AW454" s="26"/>
      <c r="AX454" s="26"/>
      <c r="AY454" s="26"/>
      <c r="AZ454" s="26"/>
      <c r="BA454" s="26"/>
    </row>
    <row r="455">
      <c r="A455" s="29"/>
      <c r="B455" s="39"/>
      <c r="C455" s="24"/>
      <c r="D455" s="24"/>
      <c r="E455" s="24"/>
      <c r="F455" s="24"/>
      <c r="G455" s="24"/>
      <c r="H455" s="40"/>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38"/>
      <c r="AM455" s="38"/>
      <c r="AN455" s="38"/>
      <c r="AO455" s="38"/>
      <c r="AP455" s="38"/>
      <c r="AQ455" s="26"/>
      <c r="AR455" s="26"/>
      <c r="AS455" s="26"/>
      <c r="AT455" s="26"/>
      <c r="AU455" s="26"/>
      <c r="AV455" s="26"/>
      <c r="AW455" s="26"/>
      <c r="AX455" s="26"/>
      <c r="AY455" s="26"/>
      <c r="AZ455" s="26"/>
      <c r="BA455" s="26"/>
    </row>
    <row r="456">
      <c r="A456" s="29"/>
      <c r="B456" s="39"/>
      <c r="C456" s="24"/>
      <c r="D456" s="24"/>
      <c r="E456" s="24"/>
      <c r="F456" s="24"/>
      <c r="G456" s="24"/>
      <c r="H456" s="40"/>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38"/>
      <c r="AM456" s="38"/>
      <c r="AN456" s="38"/>
      <c r="AO456" s="38"/>
      <c r="AP456" s="38"/>
      <c r="AQ456" s="26"/>
      <c r="AR456" s="26"/>
      <c r="AS456" s="26"/>
      <c r="AT456" s="26"/>
      <c r="AU456" s="26"/>
      <c r="AV456" s="26"/>
      <c r="AW456" s="26"/>
      <c r="AX456" s="26"/>
      <c r="AY456" s="26"/>
      <c r="AZ456" s="26"/>
      <c r="BA456" s="26"/>
    </row>
    <row r="457">
      <c r="A457" s="29"/>
      <c r="B457" s="39"/>
      <c r="C457" s="24"/>
      <c r="D457" s="24"/>
      <c r="E457" s="24"/>
      <c r="F457" s="24"/>
      <c r="G457" s="24"/>
      <c r="H457" s="40"/>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38"/>
      <c r="AM457" s="38"/>
      <c r="AN457" s="38"/>
      <c r="AO457" s="38"/>
      <c r="AP457" s="38"/>
      <c r="AQ457" s="26"/>
      <c r="AR457" s="26"/>
      <c r="AS457" s="26"/>
      <c r="AT457" s="26"/>
      <c r="AU457" s="26"/>
      <c r="AV457" s="26"/>
      <c r="AW457" s="26"/>
      <c r="AX457" s="26"/>
      <c r="AY457" s="26"/>
      <c r="AZ457" s="26"/>
      <c r="BA457" s="26"/>
    </row>
    <row r="458">
      <c r="A458" s="29"/>
      <c r="B458" s="39"/>
      <c r="C458" s="24"/>
      <c r="D458" s="24"/>
      <c r="E458" s="24"/>
      <c r="F458" s="24"/>
      <c r="G458" s="24"/>
      <c r="H458" s="40"/>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38"/>
      <c r="AM458" s="38"/>
      <c r="AN458" s="38"/>
      <c r="AO458" s="38"/>
      <c r="AP458" s="38"/>
      <c r="AQ458" s="26"/>
      <c r="AR458" s="26"/>
      <c r="AS458" s="26"/>
      <c r="AT458" s="26"/>
      <c r="AU458" s="26"/>
      <c r="AV458" s="26"/>
      <c r="AW458" s="26"/>
      <c r="AX458" s="26"/>
      <c r="AY458" s="26"/>
      <c r="AZ458" s="26"/>
      <c r="BA458" s="26"/>
    </row>
    <row r="459">
      <c r="A459" s="29"/>
      <c r="B459" s="39"/>
      <c r="C459" s="24"/>
      <c r="D459" s="24"/>
      <c r="E459" s="24"/>
      <c r="F459" s="24"/>
      <c r="G459" s="24"/>
      <c r="H459" s="40"/>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38"/>
      <c r="AM459" s="38"/>
      <c r="AN459" s="38"/>
      <c r="AO459" s="38"/>
      <c r="AP459" s="38"/>
      <c r="AQ459" s="26"/>
      <c r="AR459" s="26"/>
      <c r="AS459" s="26"/>
      <c r="AT459" s="26"/>
      <c r="AU459" s="26"/>
      <c r="AV459" s="26"/>
      <c r="AW459" s="26"/>
      <c r="AX459" s="26"/>
      <c r="AY459" s="26"/>
      <c r="AZ459" s="26"/>
      <c r="BA459" s="26"/>
    </row>
    <row r="460">
      <c r="A460" s="29"/>
      <c r="B460" s="39"/>
      <c r="C460" s="24"/>
      <c r="D460" s="24"/>
      <c r="E460" s="24"/>
      <c r="F460" s="24"/>
      <c r="G460" s="24"/>
      <c r="H460" s="40"/>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38"/>
      <c r="AM460" s="38"/>
      <c r="AN460" s="38"/>
      <c r="AO460" s="38"/>
      <c r="AP460" s="38"/>
      <c r="AQ460" s="26"/>
      <c r="AR460" s="26"/>
      <c r="AS460" s="26"/>
      <c r="AT460" s="26"/>
      <c r="AU460" s="26"/>
      <c r="AV460" s="26"/>
      <c r="AW460" s="26"/>
      <c r="AX460" s="26"/>
      <c r="AY460" s="26"/>
      <c r="AZ460" s="26"/>
      <c r="BA460" s="26"/>
    </row>
    <row r="461">
      <c r="A461" s="29"/>
      <c r="B461" s="39"/>
      <c r="C461" s="24"/>
      <c r="D461" s="24"/>
      <c r="E461" s="24"/>
      <c r="F461" s="24"/>
      <c r="G461" s="24"/>
      <c r="H461" s="40"/>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38"/>
      <c r="AM461" s="38"/>
      <c r="AN461" s="38"/>
      <c r="AO461" s="38"/>
      <c r="AP461" s="38"/>
      <c r="AQ461" s="26"/>
      <c r="AR461" s="26"/>
      <c r="AS461" s="26"/>
      <c r="AT461" s="26"/>
      <c r="AU461" s="26"/>
      <c r="AV461" s="26"/>
      <c r="AW461" s="26"/>
      <c r="AX461" s="26"/>
      <c r="AY461" s="26"/>
      <c r="AZ461" s="26"/>
      <c r="BA461" s="26"/>
    </row>
    <row r="462">
      <c r="A462" s="29"/>
      <c r="B462" s="39"/>
      <c r="C462" s="24"/>
      <c r="D462" s="24"/>
      <c r="E462" s="24"/>
      <c r="F462" s="24"/>
      <c r="G462" s="24"/>
      <c r="H462" s="40"/>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38"/>
      <c r="AM462" s="38"/>
      <c r="AN462" s="38"/>
      <c r="AO462" s="38"/>
      <c r="AP462" s="38"/>
      <c r="AQ462" s="26"/>
      <c r="AR462" s="26"/>
      <c r="AS462" s="26"/>
      <c r="AT462" s="26"/>
      <c r="AU462" s="26"/>
      <c r="AV462" s="26"/>
      <c r="AW462" s="26"/>
      <c r="AX462" s="26"/>
      <c r="AY462" s="26"/>
      <c r="AZ462" s="26"/>
      <c r="BA462" s="26"/>
    </row>
    <row r="463">
      <c r="A463" s="29"/>
      <c r="B463" s="39"/>
      <c r="C463" s="24"/>
      <c r="D463" s="24"/>
      <c r="E463" s="24"/>
      <c r="F463" s="24"/>
      <c r="G463" s="24"/>
      <c r="H463" s="40"/>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38"/>
      <c r="AM463" s="38"/>
      <c r="AN463" s="38"/>
      <c r="AO463" s="38"/>
      <c r="AP463" s="38"/>
      <c r="AQ463" s="26"/>
      <c r="AR463" s="26"/>
      <c r="AS463" s="26"/>
      <c r="AT463" s="26"/>
      <c r="AU463" s="26"/>
      <c r="AV463" s="26"/>
      <c r="AW463" s="26"/>
      <c r="AX463" s="26"/>
      <c r="AY463" s="26"/>
      <c r="AZ463" s="26"/>
      <c r="BA463" s="26"/>
    </row>
    <row r="464">
      <c r="A464" s="29"/>
      <c r="B464" s="39"/>
      <c r="C464" s="24"/>
      <c r="D464" s="24"/>
      <c r="E464" s="24"/>
      <c r="F464" s="24"/>
      <c r="G464" s="24"/>
      <c r="H464" s="40"/>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38"/>
      <c r="AM464" s="38"/>
      <c r="AN464" s="38"/>
      <c r="AO464" s="38"/>
      <c r="AP464" s="38"/>
      <c r="AQ464" s="26"/>
      <c r="AR464" s="26"/>
      <c r="AS464" s="26"/>
      <c r="AT464" s="26"/>
      <c r="AU464" s="26"/>
      <c r="AV464" s="26"/>
      <c r="AW464" s="26"/>
      <c r="AX464" s="26"/>
      <c r="AY464" s="26"/>
      <c r="AZ464" s="26"/>
      <c r="BA464" s="26"/>
    </row>
    <row r="465">
      <c r="A465" s="24"/>
      <c r="B465" s="39"/>
      <c r="C465" s="24"/>
      <c r="D465" s="24"/>
      <c r="E465" s="24"/>
      <c r="F465" s="24"/>
      <c r="G465" s="24"/>
      <c r="H465" s="40"/>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38"/>
      <c r="AM465" s="38"/>
      <c r="AN465" s="38"/>
      <c r="AO465" s="38"/>
      <c r="AP465" s="38"/>
      <c r="AQ465" s="26"/>
      <c r="AR465" s="26"/>
      <c r="AS465" s="26"/>
      <c r="AT465" s="26"/>
      <c r="AU465" s="26"/>
      <c r="AV465" s="26"/>
      <c r="AW465" s="26"/>
      <c r="AX465" s="26"/>
      <c r="AY465" s="26"/>
      <c r="AZ465" s="26"/>
      <c r="BA465" s="26"/>
    </row>
    <row r="466">
      <c r="A466" s="24"/>
      <c r="B466" s="39"/>
      <c r="C466" s="24"/>
      <c r="D466" s="24"/>
      <c r="E466" s="24"/>
      <c r="F466" s="24"/>
      <c r="G466" s="24"/>
      <c r="H466" s="40"/>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38"/>
      <c r="AM466" s="38"/>
      <c r="AN466" s="38"/>
      <c r="AO466" s="38"/>
      <c r="AP466" s="38"/>
      <c r="AQ466" s="26"/>
      <c r="AR466" s="26"/>
      <c r="AS466" s="26"/>
      <c r="AT466" s="26"/>
      <c r="AU466" s="26"/>
      <c r="AV466" s="26"/>
      <c r="AW466" s="26"/>
      <c r="AX466" s="26"/>
      <c r="AY466" s="26"/>
      <c r="AZ466" s="26"/>
      <c r="BA466" s="26"/>
    </row>
    <row r="467">
      <c r="A467" s="24"/>
      <c r="B467" s="39"/>
      <c r="C467" s="24"/>
      <c r="D467" s="24"/>
      <c r="E467" s="24"/>
      <c r="F467" s="24"/>
      <c r="G467" s="24"/>
      <c r="H467" s="40"/>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38"/>
      <c r="AM467" s="38"/>
      <c r="AN467" s="38"/>
      <c r="AO467" s="38"/>
      <c r="AP467" s="38"/>
      <c r="AQ467" s="26"/>
      <c r="AR467" s="26"/>
      <c r="AS467" s="26"/>
      <c r="AT467" s="26"/>
      <c r="AU467" s="26"/>
      <c r="AV467" s="26"/>
      <c r="AW467" s="26"/>
      <c r="AX467" s="26"/>
      <c r="AY467" s="26"/>
      <c r="AZ467" s="26"/>
      <c r="BA467" s="26"/>
    </row>
    <row r="468">
      <c r="A468" s="24"/>
      <c r="B468" s="39"/>
      <c r="C468" s="24"/>
      <c r="D468" s="24"/>
      <c r="E468" s="24"/>
      <c r="F468" s="24"/>
      <c r="G468" s="24"/>
      <c r="H468" s="40"/>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38"/>
      <c r="AM468" s="38"/>
      <c r="AN468" s="38"/>
      <c r="AO468" s="38"/>
      <c r="AP468" s="38"/>
      <c r="AQ468" s="26"/>
      <c r="AR468" s="26"/>
      <c r="AS468" s="26"/>
      <c r="AT468" s="26"/>
      <c r="AU468" s="26"/>
      <c r="AV468" s="26"/>
      <c r="AW468" s="26"/>
      <c r="AX468" s="26"/>
      <c r="AY468" s="26"/>
      <c r="AZ468" s="26"/>
      <c r="BA468" s="26"/>
    </row>
    <row r="469">
      <c r="A469" s="24"/>
      <c r="B469" s="39"/>
      <c r="C469" s="24"/>
      <c r="D469" s="24"/>
      <c r="E469" s="24"/>
      <c r="F469" s="24"/>
      <c r="G469" s="24"/>
      <c r="H469" s="40"/>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38"/>
      <c r="AM469" s="38"/>
      <c r="AN469" s="38"/>
      <c r="AO469" s="38"/>
      <c r="AP469" s="38"/>
      <c r="AQ469" s="26"/>
      <c r="AR469" s="26"/>
      <c r="AS469" s="26"/>
      <c r="AT469" s="26"/>
      <c r="AU469" s="26"/>
      <c r="AV469" s="26"/>
      <c r="AW469" s="26"/>
      <c r="AX469" s="26"/>
      <c r="AY469" s="26"/>
      <c r="AZ469" s="26"/>
      <c r="BA469" s="26"/>
    </row>
    <row r="470">
      <c r="A470" s="24"/>
      <c r="B470" s="39"/>
      <c r="C470" s="24"/>
      <c r="D470" s="24"/>
      <c r="E470" s="24"/>
      <c r="F470" s="24"/>
      <c r="G470" s="24"/>
      <c r="H470" s="40"/>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38"/>
      <c r="AM470" s="38"/>
      <c r="AN470" s="38"/>
      <c r="AO470" s="38"/>
      <c r="AP470" s="38"/>
      <c r="AQ470" s="26"/>
      <c r="AR470" s="26"/>
      <c r="AS470" s="26"/>
      <c r="AT470" s="26"/>
      <c r="AU470" s="26"/>
      <c r="AV470" s="26"/>
      <c r="AW470" s="26"/>
      <c r="AX470" s="26"/>
      <c r="AY470" s="26"/>
      <c r="AZ470" s="26"/>
      <c r="BA470" s="26"/>
    </row>
    <row r="471">
      <c r="A471" s="24"/>
      <c r="B471" s="39"/>
      <c r="C471" s="24"/>
      <c r="D471" s="24"/>
      <c r="E471" s="24"/>
      <c r="F471" s="24"/>
      <c r="G471" s="24"/>
      <c r="H471" s="40"/>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38"/>
      <c r="AM471" s="38"/>
      <c r="AN471" s="38"/>
      <c r="AO471" s="38"/>
      <c r="AP471" s="38"/>
      <c r="AQ471" s="26"/>
      <c r="AR471" s="26"/>
      <c r="AS471" s="26"/>
      <c r="AT471" s="26"/>
      <c r="AU471" s="26"/>
      <c r="AV471" s="26"/>
      <c r="AW471" s="26"/>
      <c r="AX471" s="26"/>
      <c r="AY471" s="26"/>
      <c r="AZ471" s="26"/>
      <c r="BA471" s="26"/>
    </row>
    <row r="472">
      <c r="A472" s="24"/>
      <c r="B472" s="39"/>
      <c r="C472" s="24"/>
      <c r="D472" s="24"/>
      <c r="E472" s="24"/>
      <c r="F472" s="24"/>
      <c r="G472" s="24"/>
      <c r="H472" s="40"/>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38"/>
      <c r="AM472" s="38"/>
      <c r="AN472" s="38"/>
      <c r="AO472" s="38"/>
      <c r="AP472" s="38"/>
      <c r="AQ472" s="26"/>
      <c r="AR472" s="26"/>
      <c r="AS472" s="26"/>
      <c r="AT472" s="26"/>
      <c r="AU472" s="26"/>
      <c r="AV472" s="26"/>
      <c r="AW472" s="26"/>
      <c r="AX472" s="26"/>
      <c r="AY472" s="26"/>
      <c r="AZ472" s="26"/>
      <c r="BA472" s="26"/>
    </row>
    <row r="473">
      <c r="A473" s="24"/>
      <c r="B473" s="39"/>
      <c r="C473" s="24"/>
      <c r="D473" s="24"/>
      <c r="E473" s="24"/>
      <c r="F473" s="24"/>
      <c r="G473" s="24"/>
      <c r="H473" s="40"/>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38"/>
      <c r="AM473" s="38"/>
      <c r="AN473" s="38"/>
      <c r="AO473" s="38"/>
      <c r="AP473" s="38"/>
      <c r="AQ473" s="26"/>
      <c r="AR473" s="26"/>
      <c r="AS473" s="26"/>
      <c r="AT473" s="26"/>
      <c r="AU473" s="26"/>
      <c r="AV473" s="26"/>
      <c r="AW473" s="26"/>
      <c r="AX473" s="26"/>
      <c r="AY473" s="26"/>
      <c r="AZ473" s="26"/>
      <c r="BA473" s="26"/>
    </row>
    <row r="474">
      <c r="A474" s="24"/>
      <c r="B474" s="39"/>
      <c r="C474" s="24"/>
      <c r="D474" s="24"/>
      <c r="E474" s="24"/>
      <c r="F474" s="24"/>
      <c r="G474" s="24"/>
      <c r="H474" s="40"/>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38"/>
      <c r="AM474" s="38"/>
      <c r="AN474" s="38"/>
      <c r="AO474" s="38"/>
      <c r="AP474" s="38"/>
      <c r="AQ474" s="26"/>
      <c r="AR474" s="26"/>
      <c r="AS474" s="26"/>
      <c r="AT474" s="26"/>
      <c r="AU474" s="26"/>
      <c r="AV474" s="26"/>
      <c r="AW474" s="26"/>
      <c r="AX474" s="26"/>
      <c r="AY474" s="26"/>
      <c r="AZ474" s="26"/>
      <c r="BA474" s="26"/>
    </row>
    <row r="475">
      <c r="A475" s="24"/>
      <c r="B475" s="39"/>
      <c r="C475" s="24"/>
      <c r="D475" s="24"/>
      <c r="E475" s="24"/>
      <c r="F475" s="24"/>
      <c r="G475" s="24"/>
      <c r="H475" s="40"/>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38"/>
      <c r="AM475" s="38"/>
      <c r="AN475" s="38"/>
      <c r="AO475" s="38"/>
      <c r="AP475" s="38"/>
      <c r="AQ475" s="26"/>
      <c r="AR475" s="26"/>
      <c r="AS475" s="26"/>
      <c r="AT475" s="26"/>
      <c r="AU475" s="26"/>
      <c r="AV475" s="26"/>
      <c r="AW475" s="26"/>
      <c r="AX475" s="26"/>
      <c r="AY475" s="26"/>
      <c r="AZ475" s="26"/>
      <c r="BA475" s="26"/>
    </row>
    <row r="476">
      <c r="A476" s="24"/>
      <c r="B476" s="39"/>
      <c r="C476" s="24"/>
      <c r="D476" s="24"/>
      <c r="E476" s="24"/>
      <c r="F476" s="24"/>
      <c r="G476" s="24"/>
      <c r="H476" s="40"/>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38"/>
      <c r="AM476" s="38"/>
      <c r="AN476" s="38"/>
      <c r="AO476" s="38"/>
      <c r="AP476" s="38"/>
      <c r="AQ476" s="26"/>
      <c r="AR476" s="26"/>
      <c r="AS476" s="26"/>
      <c r="AT476" s="26"/>
      <c r="AU476" s="26"/>
      <c r="AV476" s="26"/>
      <c r="AW476" s="26"/>
      <c r="AX476" s="26"/>
      <c r="AY476" s="26"/>
      <c r="AZ476" s="26"/>
      <c r="BA476" s="26"/>
    </row>
    <row r="477">
      <c r="A477" s="24"/>
      <c r="B477" s="39"/>
      <c r="C477" s="24"/>
      <c r="D477" s="24"/>
      <c r="E477" s="24"/>
      <c r="F477" s="24"/>
      <c r="G477" s="24"/>
      <c r="H477" s="40"/>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38"/>
      <c r="AM477" s="38"/>
      <c r="AN477" s="38"/>
      <c r="AO477" s="38"/>
      <c r="AP477" s="38"/>
      <c r="AQ477" s="26"/>
      <c r="AR477" s="26"/>
      <c r="AS477" s="26"/>
      <c r="AT477" s="26"/>
      <c r="AU477" s="26"/>
      <c r="AV477" s="26"/>
      <c r="AW477" s="26"/>
      <c r="AX477" s="26"/>
      <c r="AY477" s="26"/>
      <c r="AZ477" s="26"/>
      <c r="BA477" s="26"/>
    </row>
    <row r="478">
      <c r="A478" s="24"/>
      <c r="B478" s="39"/>
      <c r="C478" s="24"/>
      <c r="D478" s="24"/>
      <c r="E478" s="24"/>
      <c r="F478" s="24"/>
      <c r="G478" s="24"/>
      <c r="H478" s="40"/>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38"/>
      <c r="AM478" s="38"/>
      <c r="AN478" s="38"/>
      <c r="AO478" s="38"/>
      <c r="AP478" s="38"/>
      <c r="AQ478" s="26"/>
      <c r="AR478" s="26"/>
      <c r="AS478" s="26"/>
      <c r="AT478" s="26"/>
      <c r="AU478" s="26"/>
      <c r="AV478" s="26"/>
      <c r="AW478" s="26"/>
      <c r="AX478" s="26"/>
      <c r="AY478" s="26"/>
      <c r="AZ478" s="26"/>
      <c r="BA478" s="26"/>
    </row>
    <row r="479">
      <c r="A479" s="24"/>
      <c r="B479" s="39"/>
      <c r="C479" s="24"/>
      <c r="D479" s="24"/>
      <c r="E479" s="24"/>
      <c r="F479" s="24"/>
      <c r="G479" s="24"/>
      <c r="H479" s="40"/>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38"/>
      <c r="AM479" s="38"/>
      <c r="AN479" s="38"/>
      <c r="AO479" s="38"/>
      <c r="AP479" s="38"/>
      <c r="AQ479" s="26"/>
      <c r="AR479" s="26"/>
      <c r="AS479" s="26"/>
      <c r="AT479" s="26"/>
      <c r="AU479" s="26"/>
      <c r="AV479" s="26"/>
      <c r="AW479" s="26"/>
      <c r="AX479" s="26"/>
      <c r="AY479" s="26"/>
      <c r="AZ479" s="26"/>
      <c r="BA479" s="26"/>
    </row>
    <row r="480">
      <c r="A480" s="24"/>
      <c r="B480" s="39"/>
      <c r="C480" s="24"/>
      <c r="D480" s="24"/>
      <c r="E480" s="24"/>
      <c r="F480" s="24"/>
      <c r="G480" s="24"/>
      <c r="H480" s="40"/>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38"/>
      <c r="AM480" s="38"/>
      <c r="AN480" s="38"/>
      <c r="AO480" s="38"/>
      <c r="AP480" s="38"/>
      <c r="AQ480" s="26"/>
      <c r="AR480" s="26"/>
      <c r="AS480" s="26"/>
      <c r="AT480" s="26"/>
      <c r="AU480" s="26"/>
      <c r="AV480" s="26"/>
      <c r="AW480" s="26"/>
      <c r="AX480" s="26"/>
      <c r="AY480" s="26"/>
      <c r="AZ480" s="26"/>
      <c r="BA480" s="26"/>
    </row>
    <row r="481">
      <c r="A481" s="24"/>
      <c r="B481" s="39"/>
      <c r="C481" s="24"/>
      <c r="D481" s="24"/>
      <c r="E481" s="24"/>
      <c r="F481" s="24"/>
      <c r="G481" s="24"/>
      <c r="H481" s="40"/>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38"/>
      <c r="AM481" s="38"/>
      <c r="AN481" s="38"/>
      <c r="AO481" s="38"/>
      <c r="AP481" s="38"/>
      <c r="AQ481" s="26"/>
      <c r="AR481" s="26"/>
      <c r="AS481" s="26"/>
      <c r="AT481" s="26"/>
      <c r="AU481" s="26"/>
      <c r="AV481" s="26"/>
      <c r="AW481" s="26"/>
      <c r="AX481" s="26"/>
      <c r="AY481" s="26"/>
      <c r="AZ481" s="26"/>
      <c r="BA481" s="26"/>
    </row>
    <row r="482">
      <c r="A482" s="24"/>
      <c r="B482" s="39"/>
      <c r="C482" s="24"/>
      <c r="D482" s="24"/>
      <c r="E482" s="24"/>
      <c r="F482" s="24"/>
      <c r="G482" s="24"/>
      <c r="H482" s="40"/>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38"/>
      <c r="AM482" s="38"/>
      <c r="AN482" s="38"/>
      <c r="AO482" s="38"/>
      <c r="AP482" s="38"/>
      <c r="AQ482" s="26"/>
      <c r="AR482" s="26"/>
      <c r="AS482" s="26"/>
      <c r="AT482" s="26"/>
      <c r="AU482" s="26"/>
      <c r="AV482" s="26"/>
      <c r="AW482" s="26"/>
      <c r="AX482" s="26"/>
      <c r="AY482" s="26"/>
      <c r="AZ482" s="26"/>
      <c r="BA482" s="26"/>
    </row>
    <row r="483">
      <c r="A483" s="24"/>
      <c r="B483" s="39"/>
      <c r="C483" s="24"/>
      <c r="D483" s="24"/>
      <c r="E483" s="24"/>
      <c r="F483" s="24"/>
      <c r="G483" s="24"/>
      <c r="H483" s="40"/>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38"/>
      <c r="AM483" s="38"/>
      <c r="AN483" s="38"/>
      <c r="AO483" s="38"/>
      <c r="AP483" s="38"/>
      <c r="AQ483" s="26"/>
      <c r="AR483" s="26"/>
      <c r="AS483" s="26"/>
      <c r="AT483" s="26"/>
      <c r="AU483" s="26"/>
      <c r="AV483" s="26"/>
      <c r="AW483" s="26"/>
      <c r="AX483" s="26"/>
      <c r="AY483" s="26"/>
      <c r="AZ483" s="26"/>
      <c r="BA483" s="26"/>
    </row>
    <row r="484">
      <c r="A484" s="24"/>
      <c r="B484" s="39"/>
      <c r="C484" s="24"/>
      <c r="D484" s="24"/>
      <c r="E484" s="24"/>
      <c r="F484" s="24"/>
      <c r="G484" s="24"/>
      <c r="H484" s="40"/>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38"/>
      <c r="AM484" s="38"/>
      <c r="AN484" s="38"/>
      <c r="AO484" s="38"/>
      <c r="AP484" s="38"/>
      <c r="AQ484" s="26"/>
      <c r="AR484" s="26"/>
      <c r="AS484" s="26"/>
      <c r="AT484" s="26"/>
      <c r="AU484" s="26"/>
      <c r="AV484" s="26"/>
      <c r="AW484" s="26"/>
      <c r="AX484" s="26"/>
      <c r="AY484" s="26"/>
      <c r="AZ484" s="26"/>
      <c r="BA484" s="26"/>
    </row>
    <row r="485">
      <c r="A485" s="24"/>
      <c r="B485" s="39"/>
      <c r="C485" s="24"/>
      <c r="D485" s="24"/>
      <c r="E485" s="24"/>
      <c r="F485" s="24"/>
      <c r="G485" s="24"/>
      <c r="H485" s="40"/>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38"/>
      <c r="AM485" s="38"/>
      <c r="AN485" s="38"/>
      <c r="AO485" s="38"/>
      <c r="AP485" s="38"/>
      <c r="AQ485" s="26"/>
      <c r="AR485" s="26"/>
      <c r="AS485" s="26"/>
      <c r="AT485" s="26"/>
      <c r="AU485" s="26"/>
      <c r="AV485" s="26"/>
      <c r="AW485" s="26"/>
      <c r="AX485" s="26"/>
      <c r="AY485" s="26"/>
      <c r="AZ485" s="26"/>
      <c r="BA485" s="26"/>
    </row>
    <row r="486">
      <c r="A486" s="24"/>
      <c r="B486" s="39"/>
      <c r="C486" s="24"/>
      <c r="D486" s="24"/>
      <c r="E486" s="24"/>
      <c r="F486" s="24"/>
      <c r="G486" s="24"/>
      <c r="H486" s="40"/>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38"/>
      <c r="AM486" s="38"/>
      <c r="AN486" s="38"/>
      <c r="AO486" s="38"/>
      <c r="AP486" s="38"/>
      <c r="AQ486" s="26"/>
      <c r="AR486" s="26"/>
      <c r="AS486" s="26"/>
      <c r="AT486" s="26"/>
      <c r="AU486" s="26"/>
      <c r="AV486" s="26"/>
      <c r="AW486" s="26"/>
      <c r="AX486" s="26"/>
      <c r="AY486" s="26"/>
      <c r="AZ486" s="26"/>
      <c r="BA486" s="26"/>
    </row>
    <row r="487">
      <c r="A487" s="24"/>
      <c r="B487" s="39"/>
      <c r="C487" s="24"/>
      <c r="D487" s="24"/>
      <c r="E487" s="24"/>
      <c r="F487" s="24"/>
      <c r="G487" s="24"/>
      <c r="H487" s="40"/>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38"/>
      <c r="AM487" s="38"/>
      <c r="AN487" s="38"/>
      <c r="AO487" s="38"/>
      <c r="AP487" s="38"/>
      <c r="AQ487" s="26"/>
      <c r="AR487" s="26"/>
      <c r="AS487" s="26"/>
      <c r="AT487" s="26"/>
      <c r="AU487" s="26"/>
      <c r="AV487" s="26"/>
      <c r="AW487" s="26"/>
      <c r="AX487" s="26"/>
      <c r="AY487" s="26"/>
      <c r="AZ487" s="26"/>
      <c r="BA487" s="26"/>
    </row>
    <row r="488">
      <c r="A488" s="24"/>
      <c r="B488" s="39"/>
      <c r="C488" s="24"/>
      <c r="D488" s="24"/>
      <c r="E488" s="24"/>
      <c r="F488" s="24"/>
      <c r="G488" s="24"/>
      <c r="H488" s="40"/>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38"/>
      <c r="AM488" s="38"/>
      <c r="AN488" s="38"/>
      <c r="AO488" s="38"/>
      <c r="AP488" s="38"/>
      <c r="AQ488" s="26"/>
      <c r="AR488" s="26"/>
      <c r="AS488" s="26"/>
      <c r="AT488" s="26"/>
      <c r="AU488" s="26"/>
      <c r="AV488" s="26"/>
      <c r="AW488" s="26"/>
      <c r="AX488" s="26"/>
      <c r="AY488" s="26"/>
      <c r="AZ488" s="26"/>
      <c r="BA488" s="26"/>
    </row>
    <row r="489">
      <c r="A489" s="24"/>
      <c r="B489" s="39"/>
      <c r="C489" s="24"/>
      <c r="D489" s="24"/>
      <c r="E489" s="24"/>
      <c r="F489" s="24"/>
      <c r="G489" s="24"/>
      <c r="H489" s="40"/>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38"/>
      <c r="AM489" s="38"/>
      <c r="AN489" s="38"/>
      <c r="AO489" s="38"/>
      <c r="AP489" s="38"/>
      <c r="AQ489" s="26"/>
      <c r="AR489" s="26"/>
      <c r="AS489" s="26"/>
      <c r="AT489" s="26"/>
      <c r="AU489" s="26"/>
      <c r="AV489" s="26"/>
      <c r="AW489" s="26"/>
      <c r="AX489" s="26"/>
      <c r="AY489" s="26"/>
      <c r="AZ489" s="26"/>
      <c r="BA489" s="26"/>
    </row>
    <row r="490">
      <c r="A490" s="24"/>
      <c r="B490" s="39"/>
      <c r="C490" s="24"/>
      <c r="D490" s="24"/>
      <c r="E490" s="24"/>
      <c r="F490" s="24"/>
      <c r="G490" s="24"/>
      <c r="H490" s="40"/>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38"/>
      <c r="AM490" s="38"/>
      <c r="AN490" s="38"/>
      <c r="AO490" s="38"/>
      <c r="AP490" s="38"/>
      <c r="AQ490" s="26"/>
      <c r="AR490" s="26"/>
      <c r="AS490" s="26"/>
      <c r="AT490" s="26"/>
      <c r="AU490" s="26"/>
      <c r="AV490" s="26"/>
      <c r="AW490" s="26"/>
      <c r="AX490" s="26"/>
      <c r="AY490" s="26"/>
      <c r="AZ490" s="26"/>
      <c r="BA490" s="26"/>
    </row>
    <row r="491">
      <c r="A491" s="24"/>
      <c r="B491" s="39"/>
      <c r="C491" s="24"/>
      <c r="D491" s="24"/>
      <c r="E491" s="24"/>
      <c r="F491" s="24"/>
      <c r="G491" s="24"/>
      <c r="H491" s="40"/>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38"/>
      <c r="AM491" s="38"/>
      <c r="AN491" s="38"/>
      <c r="AO491" s="38"/>
      <c r="AP491" s="38"/>
      <c r="AQ491" s="26"/>
      <c r="AR491" s="26"/>
      <c r="AS491" s="26"/>
      <c r="AT491" s="26"/>
      <c r="AU491" s="26"/>
      <c r="AV491" s="26"/>
      <c r="AW491" s="26"/>
      <c r="AX491" s="26"/>
      <c r="AY491" s="26"/>
      <c r="AZ491" s="26"/>
      <c r="BA491" s="26"/>
    </row>
    <row r="492">
      <c r="A492" s="24"/>
      <c r="B492" s="39"/>
      <c r="C492" s="24"/>
      <c r="D492" s="24"/>
      <c r="E492" s="24"/>
      <c r="F492" s="24"/>
      <c r="G492" s="24"/>
      <c r="H492" s="40"/>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38"/>
      <c r="AM492" s="38"/>
      <c r="AN492" s="38"/>
      <c r="AO492" s="38"/>
      <c r="AP492" s="38"/>
      <c r="AQ492" s="26"/>
      <c r="AR492" s="26"/>
      <c r="AS492" s="26"/>
      <c r="AT492" s="26"/>
      <c r="AU492" s="26"/>
      <c r="AV492" s="26"/>
      <c r="AW492" s="26"/>
      <c r="AX492" s="26"/>
      <c r="AY492" s="26"/>
      <c r="AZ492" s="26"/>
      <c r="BA492" s="26"/>
    </row>
    <row r="493">
      <c r="A493" s="24"/>
      <c r="B493" s="39"/>
      <c r="C493" s="24"/>
      <c r="D493" s="24"/>
      <c r="E493" s="24"/>
      <c r="F493" s="24"/>
      <c r="G493" s="24"/>
      <c r="H493" s="40"/>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38"/>
      <c r="AM493" s="38"/>
      <c r="AN493" s="38"/>
      <c r="AO493" s="38"/>
      <c r="AP493" s="38"/>
      <c r="AQ493" s="26"/>
      <c r="AR493" s="26"/>
      <c r="AS493" s="26"/>
      <c r="AT493" s="26"/>
      <c r="AU493" s="26"/>
      <c r="AV493" s="26"/>
      <c r="AW493" s="26"/>
      <c r="AX493" s="26"/>
      <c r="AY493" s="26"/>
      <c r="AZ493" s="26"/>
      <c r="BA493" s="26"/>
    </row>
    <row r="494">
      <c r="A494" s="24"/>
      <c r="B494" s="39"/>
      <c r="C494" s="24"/>
      <c r="D494" s="24"/>
      <c r="E494" s="24"/>
      <c r="F494" s="24"/>
      <c r="G494" s="24"/>
      <c r="H494" s="40"/>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38"/>
      <c r="AM494" s="38"/>
      <c r="AN494" s="38"/>
      <c r="AO494" s="38"/>
      <c r="AP494" s="38"/>
      <c r="AQ494" s="26"/>
      <c r="AR494" s="26"/>
      <c r="AS494" s="26"/>
      <c r="AT494" s="26"/>
      <c r="AU494" s="26"/>
      <c r="AV494" s="26"/>
      <c r="AW494" s="26"/>
      <c r="AX494" s="26"/>
      <c r="AY494" s="26"/>
      <c r="AZ494" s="26"/>
      <c r="BA494" s="26"/>
    </row>
    <row r="495">
      <c r="A495" s="24"/>
      <c r="B495" s="39"/>
      <c r="C495" s="24"/>
      <c r="D495" s="24"/>
      <c r="E495" s="24"/>
      <c r="F495" s="24"/>
      <c r="G495" s="24"/>
      <c r="H495" s="40"/>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38"/>
      <c r="AM495" s="38"/>
      <c r="AN495" s="38"/>
      <c r="AO495" s="38"/>
      <c r="AP495" s="38"/>
      <c r="AQ495" s="26"/>
      <c r="AR495" s="26"/>
      <c r="AS495" s="26"/>
      <c r="AT495" s="26"/>
      <c r="AU495" s="26"/>
      <c r="AV495" s="26"/>
      <c r="AW495" s="26"/>
      <c r="AX495" s="26"/>
      <c r="AY495" s="26"/>
      <c r="AZ495" s="26"/>
      <c r="BA495" s="26"/>
    </row>
    <row r="496">
      <c r="A496" s="24"/>
      <c r="B496" s="39"/>
      <c r="C496" s="24"/>
      <c r="D496" s="24"/>
      <c r="E496" s="24"/>
      <c r="F496" s="24"/>
      <c r="G496" s="24"/>
      <c r="H496" s="40"/>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38"/>
      <c r="AM496" s="38"/>
      <c r="AN496" s="38"/>
      <c r="AO496" s="38"/>
      <c r="AP496" s="38"/>
      <c r="AQ496" s="26"/>
      <c r="AR496" s="26"/>
      <c r="AS496" s="26"/>
      <c r="AT496" s="26"/>
      <c r="AU496" s="26"/>
      <c r="AV496" s="26"/>
      <c r="AW496" s="26"/>
      <c r="AX496" s="26"/>
      <c r="AY496" s="26"/>
      <c r="AZ496" s="26"/>
      <c r="BA496" s="26"/>
    </row>
    <row r="497">
      <c r="A497" s="24"/>
      <c r="B497" s="39"/>
      <c r="C497" s="24"/>
      <c r="D497" s="24"/>
      <c r="E497" s="24"/>
      <c r="F497" s="24"/>
      <c r="G497" s="24"/>
      <c r="H497" s="40"/>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38"/>
      <c r="AM497" s="38"/>
      <c r="AN497" s="38"/>
      <c r="AO497" s="38"/>
      <c r="AP497" s="38"/>
      <c r="AQ497" s="26"/>
      <c r="AR497" s="26"/>
      <c r="AS497" s="26"/>
      <c r="AT497" s="26"/>
      <c r="AU497" s="26"/>
      <c r="AV497" s="26"/>
      <c r="AW497" s="26"/>
      <c r="AX497" s="26"/>
      <c r="AY497" s="26"/>
      <c r="AZ497" s="26"/>
      <c r="BA497" s="26"/>
    </row>
    <row r="498">
      <c r="A498" s="24"/>
      <c r="B498" s="39"/>
      <c r="C498" s="24"/>
      <c r="D498" s="24"/>
      <c r="E498" s="24"/>
      <c r="F498" s="24"/>
      <c r="G498" s="24"/>
      <c r="H498" s="40"/>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38"/>
      <c r="AM498" s="38"/>
      <c r="AN498" s="38"/>
      <c r="AO498" s="38"/>
      <c r="AP498" s="38"/>
      <c r="AQ498" s="26"/>
      <c r="AR498" s="26"/>
      <c r="AS498" s="26"/>
      <c r="AT498" s="26"/>
      <c r="AU498" s="26"/>
      <c r="AV498" s="26"/>
      <c r="AW498" s="26"/>
      <c r="AX498" s="26"/>
      <c r="AY498" s="26"/>
      <c r="AZ498" s="26"/>
      <c r="BA498" s="26"/>
    </row>
    <row r="499">
      <c r="A499" s="24"/>
      <c r="B499" s="39"/>
      <c r="C499" s="24"/>
      <c r="D499" s="24"/>
      <c r="E499" s="24"/>
      <c r="F499" s="24"/>
      <c r="G499" s="24"/>
      <c r="H499" s="40"/>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38"/>
      <c r="AM499" s="38"/>
      <c r="AN499" s="38"/>
      <c r="AO499" s="38"/>
      <c r="AP499" s="38"/>
      <c r="AQ499" s="26"/>
      <c r="AR499" s="26"/>
      <c r="AS499" s="26"/>
      <c r="AT499" s="26"/>
      <c r="AU499" s="26"/>
      <c r="AV499" s="26"/>
      <c r="AW499" s="26"/>
      <c r="AX499" s="26"/>
      <c r="AY499" s="26"/>
      <c r="AZ499" s="26"/>
      <c r="BA499" s="26"/>
    </row>
    <row r="500">
      <c r="A500" s="24"/>
      <c r="B500" s="39"/>
      <c r="C500" s="24"/>
      <c r="D500" s="24"/>
      <c r="E500" s="24"/>
      <c r="F500" s="24"/>
      <c r="G500" s="24"/>
      <c r="H500" s="40"/>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38"/>
      <c r="AM500" s="38"/>
      <c r="AN500" s="38"/>
      <c r="AO500" s="38"/>
      <c r="AP500" s="38"/>
      <c r="AQ500" s="26"/>
      <c r="AR500" s="26"/>
      <c r="AS500" s="26"/>
      <c r="AT500" s="26"/>
      <c r="AU500" s="26"/>
      <c r="AV500" s="26"/>
      <c r="AW500" s="26"/>
      <c r="AX500" s="26"/>
      <c r="AY500" s="26"/>
      <c r="AZ500" s="26"/>
      <c r="BA500" s="26"/>
    </row>
    <row r="501">
      <c r="A501" s="24"/>
      <c r="B501" s="39"/>
      <c r="C501" s="24"/>
      <c r="D501" s="24"/>
      <c r="E501" s="24"/>
      <c r="F501" s="24"/>
      <c r="G501" s="24"/>
      <c r="H501" s="40"/>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38"/>
      <c r="AM501" s="38"/>
      <c r="AN501" s="38"/>
      <c r="AO501" s="38"/>
      <c r="AP501" s="38"/>
      <c r="AQ501" s="26"/>
      <c r="AR501" s="26"/>
      <c r="AS501" s="26"/>
      <c r="AT501" s="26"/>
      <c r="AU501" s="26"/>
      <c r="AV501" s="26"/>
      <c r="AW501" s="26"/>
      <c r="AX501" s="26"/>
      <c r="AY501" s="26"/>
      <c r="AZ501" s="26"/>
      <c r="BA501" s="26"/>
    </row>
    <row r="502">
      <c r="A502" s="24"/>
      <c r="B502" s="39"/>
      <c r="C502" s="24"/>
      <c r="D502" s="24"/>
      <c r="E502" s="24"/>
      <c r="F502" s="24"/>
      <c r="G502" s="24"/>
      <c r="H502" s="40"/>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38"/>
      <c r="AM502" s="38"/>
      <c r="AN502" s="38"/>
      <c r="AO502" s="38"/>
      <c r="AP502" s="38"/>
      <c r="AQ502" s="26"/>
      <c r="AR502" s="26"/>
      <c r="AS502" s="26"/>
      <c r="AT502" s="26"/>
      <c r="AU502" s="26"/>
      <c r="AV502" s="26"/>
      <c r="AW502" s="26"/>
      <c r="AX502" s="26"/>
      <c r="AY502" s="26"/>
      <c r="AZ502" s="26"/>
      <c r="BA502" s="26"/>
    </row>
    <row r="503">
      <c r="A503" s="24"/>
      <c r="B503" s="39"/>
      <c r="C503" s="24"/>
      <c r="D503" s="24"/>
      <c r="E503" s="24"/>
      <c r="F503" s="24"/>
      <c r="G503" s="24"/>
      <c r="H503" s="40"/>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38"/>
      <c r="AM503" s="38"/>
      <c r="AN503" s="38"/>
      <c r="AO503" s="38"/>
      <c r="AP503" s="38"/>
      <c r="AQ503" s="26"/>
      <c r="AR503" s="26"/>
      <c r="AS503" s="26"/>
      <c r="AT503" s="26"/>
      <c r="AU503" s="26"/>
      <c r="AV503" s="26"/>
      <c r="AW503" s="26"/>
      <c r="AX503" s="26"/>
      <c r="AY503" s="26"/>
      <c r="AZ503" s="26"/>
      <c r="BA503" s="26"/>
    </row>
    <row r="504">
      <c r="A504" s="24"/>
      <c r="B504" s="39"/>
      <c r="C504" s="24"/>
      <c r="D504" s="24"/>
      <c r="E504" s="24"/>
      <c r="F504" s="24"/>
      <c r="G504" s="24"/>
      <c r="H504" s="40"/>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38"/>
      <c r="AM504" s="38"/>
      <c r="AN504" s="38"/>
      <c r="AO504" s="38"/>
      <c r="AP504" s="38"/>
      <c r="AQ504" s="26"/>
      <c r="AR504" s="26"/>
      <c r="AS504" s="26"/>
      <c r="AT504" s="26"/>
      <c r="AU504" s="26"/>
      <c r="AV504" s="26"/>
      <c r="AW504" s="26"/>
      <c r="AX504" s="26"/>
      <c r="AY504" s="26"/>
      <c r="AZ504" s="26"/>
      <c r="BA504" s="26"/>
    </row>
    <row r="505">
      <c r="A505" s="24"/>
      <c r="B505" s="39"/>
      <c r="C505" s="24"/>
      <c r="D505" s="24"/>
      <c r="E505" s="24"/>
      <c r="F505" s="24"/>
      <c r="G505" s="24"/>
      <c r="H505" s="40"/>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38"/>
      <c r="AM505" s="38"/>
      <c r="AN505" s="38"/>
      <c r="AO505" s="38"/>
      <c r="AP505" s="38"/>
      <c r="AQ505" s="26"/>
      <c r="AR505" s="26"/>
      <c r="AS505" s="26"/>
      <c r="AT505" s="26"/>
      <c r="AU505" s="26"/>
      <c r="AV505" s="26"/>
      <c r="AW505" s="26"/>
      <c r="AX505" s="26"/>
      <c r="AY505" s="26"/>
      <c r="AZ505" s="26"/>
      <c r="BA505" s="26"/>
    </row>
    <row r="506">
      <c r="A506" s="24"/>
      <c r="B506" s="39"/>
      <c r="C506" s="24"/>
      <c r="D506" s="24"/>
      <c r="E506" s="24"/>
      <c r="F506" s="24"/>
      <c r="G506" s="24"/>
      <c r="H506" s="40"/>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38"/>
      <c r="AM506" s="38"/>
      <c r="AN506" s="38"/>
      <c r="AO506" s="38"/>
      <c r="AP506" s="38"/>
      <c r="AQ506" s="26"/>
      <c r="AR506" s="26"/>
      <c r="AS506" s="26"/>
      <c r="AT506" s="26"/>
      <c r="AU506" s="26"/>
      <c r="AV506" s="26"/>
      <c r="AW506" s="26"/>
      <c r="AX506" s="26"/>
      <c r="AY506" s="26"/>
      <c r="AZ506" s="26"/>
      <c r="BA506" s="26"/>
    </row>
    <row r="507">
      <c r="A507" s="24"/>
      <c r="B507" s="39"/>
      <c r="C507" s="24"/>
      <c r="D507" s="24"/>
      <c r="E507" s="24"/>
      <c r="F507" s="24"/>
      <c r="G507" s="24"/>
      <c r="H507" s="40"/>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38"/>
      <c r="AM507" s="38"/>
      <c r="AN507" s="38"/>
      <c r="AO507" s="38"/>
      <c r="AP507" s="38"/>
      <c r="AQ507" s="26"/>
      <c r="AR507" s="26"/>
      <c r="AS507" s="26"/>
      <c r="AT507" s="26"/>
      <c r="AU507" s="26"/>
      <c r="AV507" s="26"/>
      <c r="AW507" s="26"/>
      <c r="AX507" s="26"/>
      <c r="AY507" s="26"/>
      <c r="AZ507" s="26"/>
      <c r="BA507" s="26"/>
    </row>
    <row r="508">
      <c r="A508" s="24"/>
      <c r="B508" s="39"/>
      <c r="C508" s="24"/>
      <c r="D508" s="24"/>
      <c r="E508" s="24"/>
      <c r="F508" s="24"/>
      <c r="G508" s="24"/>
      <c r="H508" s="40"/>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38"/>
      <c r="AM508" s="38"/>
      <c r="AN508" s="38"/>
      <c r="AO508" s="38"/>
      <c r="AP508" s="38"/>
      <c r="AQ508" s="26"/>
      <c r="AR508" s="26"/>
      <c r="AS508" s="26"/>
      <c r="AT508" s="26"/>
      <c r="AU508" s="26"/>
      <c r="AV508" s="26"/>
      <c r="AW508" s="26"/>
      <c r="AX508" s="26"/>
      <c r="AY508" s="26"/>
      <c r="AZ508" s="26"/>
      <c r="BA508" s="26"/>
    </row>
    <row r="509">
      <c r="A509" s="24"/>
      <c r="B509" s="39"/>
      <c r="C509" s="24"/>
      <c r="D509" s="24"/>
      <c r="E509" s="24"/>
      <c r="F509" s="24"/>
      <c r="G509" s="24"/>
      <c r="H509" s="40"/>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38"/>
      <c r="AM509" s="38"/>
      <c r="AN509" s="38"/>
      <c r="AO509" s="38"/>
      <c r="AP509" s="38"/>
      <c r="AQ509" s="26"/>
      <c r="AR509" s="26"/>
      <c r="AS509" s="26"/>
      <c r="AT509" s="26"/>
      <c r="AU509" s="26"/>
      <c r="AV509" s="26"/>
      <c r="AW509" s="26"/>
      <c r="AX509" s="26"/>
      <c r="AY509" s="26"/>
      <c r="AZ509" s="26"/>
      <c r="BA509" s="26"/>
    </row>
    <row r="510">
      <c r="A510" s="24"/>
      <c r="B510" s="39"/>
      <c r="C510" s="24"/>
      <c r="D510" s="24"/>
      <c r="E510" s="24"/>
      <c r="F510" s="24"/>
      <c r="G510" s="24"/>
      <c r="H510" s="40"/>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38"/>
      <c r="AM510" s="38"/>
      <c r="AN510" s="38"/>
      <c r="AO510" s="38"/>
      <c r="AP510" s="38"/>
      <c r="AQ510" s="26"/>
      <c r="AR510" s="26"/>
      <c r="AS510" s="26"/>
      <c r="AT510" s="26"/>
      <c r="AU510" s="26"/>
      <c r="AV510" s="26"/>
      <c r="AW510" s="26"/>
      <c r="AX510" s="26"/>
      <c r="AY510" s="26"/>
      <c r="AZ510" s="26"/>
      <c r="BA510" s="26"/>
    </row>
    <row r="511">
      <c r="A511" s="24"/>
      <c r="B511" s="39"/>
      <c r="C511" s="24"/>
      <c r="D511" s="24"/>
      <c r="E511" s="24"/>
      <c r="F511" s="24"/>
      <c r="G511" s="24"/>
      <c r="H511" s="40"/>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38"/>
      <c r="AM511" s="38"/>
      <c r="AN511" s="38"/>
      <c r="AO511" s="38"/>
      <c r="AP511" s="38"/>
      <c r="AQ511" s="26"/>
      <c r="AR511" s="26"/>
      <c r="AS511" s="26"/>
      <c r="AT511" s="26"/>
      <c r="AU511" s="26"/>
      <c r="AV511" s="26"/>
      <c r="AW511" s="26"/>
      <c r="AX511" s="26"/>
      <c r="AY511" s="26"/>
      <c r="AZ511" s="26"/>
      <c r="BA511" s="26"/>
    </row>
    <row r="512">
      <c r="A512" s="24"/>
      <c r="B512" s="39"/>
      <c r="C512" s="24"/>
      <c r="D512" s="24"/>
      <c r="E512" s="24"/>
      <c r="F512" s="24"/>
      <c r="G512" s="24"/>
      <c r="H512" s="40"/>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38"/>
      <c r="AM512" s="38"/>
      <c r="AN512" s="38"/>
      <c r="AO512" s="38"/>
      <c r="AP512" s="38"/>
      <c r="AQ512" s="26"/>
      <c r="AR512" s="26"/>
      <c r="AS512" s="26"/>
      <c r="AT512" s="26"/>
      <c r="AU512" s="26"/>
      <c r="AV512" s="26"/>
      <c r="AW512" s="26"/>
      <c r="AX512" s="26"/>
      <c r="AY512" s="26"/>
      <c r="AZ512" s="26"/>
      <c r="BA512" s="26"/>
    </row>
    <row r="513">
      <c r="A513" s="24"/>
      <c r="B513" s="39"/>
      <c r="C513" s="24"/>
      <c r="D513" s="24"/>
      <c r="E513" s="24"/>
      <c r="F513" s="24"/>
      <c r="G513" s="24"/>
      <c r="H513" s="40"/>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38"/>
      <c r="AM513" s="38"/>
      <c r="AN513" s="38"/>
      <c r="AO513" s="38"/>
      <c r="AP513" s="38"/>
      <c r="AQ513" s="26"/>
      <c r="AR513" s="26"/>
      <c r="AS513" s="26"/>
      <c r="AT513" s="26"/>
      <c r="AU513" s="26"/>
      <c r="AV513" s="26"/>
      <c r="AW513" s="26"/>
      <c r="AX513" s="26"/>
      <c r="AY513" s="26"/>
      <c r="AZ513" s="26"/>
      <c r="BA513" s="26"/>
    </row>
    <row r="514">
      <c r="A514" s="24"/>
      <c r="B514" s="39"/>
      <c r="C514" s="24"/>
      <c r="D514" s="24"/>
      <c r="E514" s="24"/>
      <c r="F514" s="24"/>
      <c r="G514" s="24"/>
      <c r="H514" s="40"/>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38"/>
      <c r="AM514" s="38"/>
      <c r="AN514" s="38"/>
      <c r="AO514" s="38"/>
      <c r="AP514" s="38"/>
      <c r="AQ514" s="26"/>
      <c r="AR514" s="26"/>
      <c r="AS514" s="26"/>
      <c r="AT514" s="26"/>
      <c r="AU514" s="26"/>
      <c r="AV514" s="26"/>
      <c r="AW514" s="26"/>
      <c r="AX514" s="26"/>
      <c r="AY514" s="26"/>
      <c r="AZ514" s="26"/>
      <c r="BA514" s="26"/>
    </row>
    <row r="515">
      <c r="A515" s="24"/>
      <c r="B515" s="39"/>
      <c r="C515" s="24"/>
      <c r="D515" s="24"/>
      <c r="E515" s="24"/>
      <c r="F515" s="24"/>
      <c r="G515" s="24"/>
      <c r="H515" s="40"/>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38"/>
      <c r="AM515" s="38"/>
      <c r="AN515" s="38"/>
      <c r="AO515" s="38"/>
      <c r="AP515" s="38"/>
      <c r="AQ515" s="26"/>
      <c r="AR515" s="26"/>
      <c r="AS515" s="26"/>
      <c r="AT515" s="26"/>
      <c r="AU515" s="26"/>
      <c r="AV515" s="26"/>
      <c r="AW515" s="26"/>
      <c r="AX515" s="26"/>
      <c r="AY515" s="26"/>
      <c r="AZ515" s="26"/>
      <c r="BA515" s="26"/>
    </row>
    <row r="516">
      <c r="A516" s="24"/>
      <c r="B516" s="39"/>
      <c r="C516" s="24"/>
      <c r="D516" s="24"/>
      <c r="E516" s="24"/>
      <c r="F516" s="24"/>
      <c r="G516" s="24"/>
      <c r="H516" s="40"/>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38"/>
      <c r="AM516" s="38"/>
      <c r="AN516" s="38"/>
      <c r="AO516" s="38"/>
      <c r="AP516" s="38"/>
      <c r="AQ516" s="26"/>
      <c r="AR516" s="26"/>
      <c r="AS516" s="26"/>
      <c r="AT516" s="26"/>
      <c r="AU516" s="26"/>
      <c r="AV516" s="26"/>
      <c r="AW516" s="26"/>
      <c r="AX516" s="26"/>
      <c r="AY516" s="26"/>
      <c r="AZ516" s="26"/>
      <c r="BA516" s="26"/>
    </row>
    <row r="517">
      <c r="A517" s="24"/>
      <c r="B517" s="39"/>
      <c r="C517" s="24"/>
      <c r="D517" s="24"/>
      <c r="E517" s="24"/>
      <c r="F517" s="24"/>
      <c r="G517" s="24"/>
      <c r="H517" s="40"/>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38"/>
      <c r="AM517" s="38"/>
      <c r="AN517" s="38"/>
      <c r="AO517" s="38"/>
      <c r="AP517" s="38"/>
      <c r="AQ517" s="26"/>
      <c r="AR517" s="26"/>
      <c r="AS517" s="26"/>
      <c r="AT517" s="26"/>
      <c r="AU517" s="26"/>
      <c r="AV517" s="26"/>
      <c r="AW517" s="26"/>
      <c r="AX517" s="26"/>
      <c r="AY517" s="26"/>
      <c r="AZ517" s="26"/>
      <c r="BA517" s="26"/>
    </row>
    <row r="518">
      <c r="A518" s="24"/>
      <c r="B518" s="39"/>
      <c r="C518" s="24"/>
      <c r="D518" s="24"/>
      <c r="E518" s="24"/>
      <c r="F518" s="24"/>
      <c r="G518" s="24"/>
      <c r="H518" s="40"/>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38"/>
      <c r="AM518" s="38"/>
      <c r="AN518" s="38"/>
      <c r="AO518" s="38"/>
      <c r="AP518" s="38"/>
      <c r="AQ518" s="26"/>
      <c r="AR518" s="26"/>
      <c r="AS518" s="26"/>
      <c r="AT518" s="26"/>
      <c r="AU518" s="26"/>
      <c r="AV518" s="26"/>
      <c r="AW518" s="26"/>
      <c r="AX518" s="26"/>
      <c r="AY518" s="26"/>
      <c r="AZ518" s="26"/>
      <c r="BA518" s="26"/>
    </row>
    <row r="519">
      <c r="A519" s="24"/>
      <c r="B519" s="39"/>
      <c r="C519" s="24"/>
      <c r="D519" s="24"/>
      <c r="E519" s="24"/>
      <c r="F519" s="24"/>
      <c r="G519" s="24"/>
      <c r="H519" s="40"/>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38"/>
      <c r="AM519" s="38"/>
      <c r="AN519" s="38"/>
      <c r="AO519" s="38"/>
      <c r="AP519" s="38"/>
      <c r="AQ519" s="26"/>
      <c r="AR519" s="26"/>
      <c r="AS519" s="26"/>
      <c r="AT519" s="26"/>
      <c r="AU519" s="26"/>
      <c r="AV519" s="26"/>
      <c r="AW519" s="26"/>
      <c r="AX519" s="26"/>
      <c r="AY519" s="26"/>
      <c r="AZ519" s="26"/>
      <c r="BA519" s="26"/>
    </row>
    <row r="520">
      <c r="A520" s="24"/>
      <c r="B520" s="39"/>
      <c r="C520" s="24"/>
      <c r="D520" s="24"/>
      <c r="E520" s="24"/>
      <c r="F520" s="24"/>
      <c r="G520" s="24"/>
      <c r="H520" s="40"/>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38"/>
      <c r="AM520" s="38"/>
      <c r="AN520" s="38"/>
      <c r="AO520" s="38"/>
      <c r="AP520" s="38"/>
      <c r="AQ520" s="26"/>
      <c r="AR520" s="26"/>
      <c r="AS520" s="26"/>
      <c r="AT520" s="26"/>
      <c r="AU520" s="26"/>
      <c r="AV520" s="26"/>
      <c r="AW520" s="26"/>
      <c r="AX520" s="26"/>
      <c r="AY520" s="26"/>
      <c r="AZ520" s="26"/>
      <c r="BA520" s="26"/>
    </row>
    <row r="521">
      <c r="A521" s="24"/>
      <c r="B521" s="39"/>
      <c r="C521" s="24"/>
      <c r="D521" s="24"/>
      <c r="E521" s="24"/>
      <c r="F521" s="24"/>
      <c r="G521" s="24"/>
      <c r="H521" s="40"/>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38"/>
      <c r="AM521" s="38"/>
      <c r="AN521" s="38"/>
      <c r="AO521" s="38"/>
      <c r="AP521" s="38"/>
      <c r="AQ521" s="26"/>
      <c r="AR521" s="26"/>
      <c r="AS521" s="26"/>
      <c r="AT521" s="26"/>
      <c r="AU521" s="26"/>
      <c r="AV521" s="26"/>
      <c r="AW521" s="26"/>
      <c r="AX521" s="26"/>
      <c r="AY521" s="26"/>
      <c r="AZ521" s="26"/>
      <c r="BA521" s="26"/>
    </row>
    <row r="522">
      <c r="A522" s="24"/>
      <c r="B522" s="39"/>
      <c r="C522" s="24"/>
      <c r="D522" s="24"/>
      <c r="E522" s="24"/>
      <c r="F522" s="24"/>
      <c r="G522" s="24"/>
      <c r="H522" s="40"/>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38"/>
      <c r="AM522" s="38"/>
      <c r="AN522" s="38"/>
      <c r="AO522" s="38"/>
      <c r="AP522" s="38"/>
      <c r="AQ522" s="26"/>
      <c r="AR522" s="26"/>
      <c r="AS522" s="26"/>
      <c r="AT522" s="26"/>
      <c r="AU522" s="26"/>
      <c r="AV522" s="26"/>
      <c r="AW522" s="26"/>
      <c r="AX522" s="26"/>
      <c r="AY522" s="26"/>
      <c r="AZ522" s="26"/>
      <c r="BA522" s="26"/>
    </row>
    <row r="523">
      <c r="A523" s="24"/>
      <c r="B523" s="39"/>
      <c r="C523" s="24"/>
      <c r="D523" s="24"/>
      <c r="E523" s="24"/>
      <c r="F523" s="24"/>
      <c r="G523" s="24"/>
      <c r="H523" s="40"/>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38"/>
      <c r="AM523" s="38"/>
      <c r="AN523" s="38"/>
      <c r="AO523" s="38"/>
      <c r="AP523" s="38"/>
      <c r="AQ523" s="26"/>
      <c r="AR523" s="26"/>
      <c r="AS523" s="26"/>
      <c r="AT523" s="26"/>
      <c r="AU523" s="26"/>
      <c r="AV523" s="26"/>
      <c r="AW523" s="26"/>
      <c r="AX523" s="26"/>
      <c r="AY523" s="26"/>
      <c r="AZ523" s="26"/>
      <c r="BA523" s="26"/>
    </row>
    <row r="524">
      <c r="A524" s="24"/>
      <c r="B524" s="39"/>
      <c r="C524" s="24"/>
      <c r="D524" s="24"/>
      <c r="E524" s="24"/>
      <c r="F524" s="24"/>
      <c r="G524" s="24"/>
      <c r="H524" s="40"/>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38"/>
      <c r="AM524" s="38"/>
      <c r="AN524" s="38"/>
      <c r="AO524" s="38"/>
      <c r="AP524" s="38"/>
      <c r="AQ524" s="26"/>
      <c r="AR524" s="26"/>
      <c r="AS524" s="26"/>
      <c r="AT524" s="26"/>
      <c r="AU524" s="26"/>
      <c r="AV524" s="26"/>
      <c r="AW524" s="26"/>
      <c r="AX524" s="26"/>
      <c r="AY524" s="26"/>
      <c r="AZ524" s="26"/>
      <c r="BA524" s="26"/>
    </row>
    <row r="525">
      <c r="A525" s="24"/>
      <c r="B525" s="39"/>
      <c r="C525" s="24"/>
      <c r="D525" s="24"/>
      <c r="E525" s="24"/>
      <c r="F525" s="24"/>
      <c r="G525" s="24"/>
      <c r="H525" s="40"/>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38"/>
      <c r="AM525" s="38"/>
      <c r="AN525" s="38"/>
      <c r="AO525" s="38"/>
      <c r="AP525" s="38"/>
      <c r="AQ525" s="26"/>
      <c r="AR525" s="26"/>
      <c r="AS525" s="26"/>
      <c r="AT525" s="26"/>
      <c r="AU525" s="26"/>
      <c r="AV525" s="26"/>
      <c r="AW525" s="26"/>
      <c r="AX525" s="26"/>
      <c r="AY525" s="26"/>
      <c r="AZ525" s="26"/>
      <c r="BA525" s="26"/>
    </row>
    <row r="526">
      <c r="A526" s="24"/>
      <c r="B526" s="39"/>
      <c r="C526" s="24"/>
      <c r="D526" s="24"/>
      <c r="E526" s="24"/>
      <c r="F526" s="24"/>
      <c r="G526" s="24"/>
      <c r="H526" s="40"/>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38"/>
      <c r="AM526" s="38"/>
      <c r="AN526" s="38"/>
      <c r="AO526" s="38"/>
      <c r="AP526" s="38"/>
      <c r="AQ526" s="26"/>
      <c r="AR526" s="26"/>
      <c r="AS526" s="26"/>
      <c r="AT526" s="26"/>
      <c r="AU526" s="26"/>
      <c r="AV526" s="26"/>
      <c r="AW526" s="26"/>
      <c r="AX526" s="26"/>
      <c r="AY526" s="26"/>
      <c r="AZ526" s="26"/>
      <c r="BA526" s="26"/>
    </row>
    <row r="527">
      <c r="A527" s="24"/>
      <c r="B527" s="39"/>
      <c r="C527" s="24"/>
      <c r="D527" s="24"/>
      <c r="E527" s="24"/>
      <c r="F527" s="24"/>
      <c r="G527" s="24"/>
      <c r="H527" s="40"/>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38"/>
      <c r="AM527" s="38"/>
      <c r="AN527" s="38"/>
      <c r="AO527" s="38"/>
      <c r="AP527" s="38"/>
      <c r="AQ527" s="26"/>
      <c r="AR527" s="26"/>
      <c r="AS527" s="26"/>
      <c r="AT527" s="26"/>
      <c r="AU527" s="26"/>
      <c r="AV527" s="26"/>
      <c r="AW527" s="26"/>
      <c r="AX527" s="26"/>
      <c r="AY527" s="26"/>
      <c r="AZ527" s="26"/>
      <c r="BA527" s="26"/>
    </row>
    <row r="528">
      <c r="A528" s="24"/>
      <c r="B528" s="39"/>
      <c r="C528" s="24"/>
      <c r="D528" s="24"/>
      <c r="E528" s="24"/>
      <c r="F528" s="24"/>
      <c r="G528" s="24"/>
      <c r="H528" s="40"/>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38"/>
      <c r="AM528" s="38"/>
      <c r="AN528" s="38"/>
      <c r="AO528" s="38"/>
      <c r="AP528" s="38"/>
      <c r="AQ528" s="26"/>
      <c r="AR528" s="26"/>
      <c r="AS528" s="26"/>
      <c r="AT528" s="26"/>
      <c r="AU528" s="26"/>
      <c r="AV528" s="26"/>
      <c r="AW528" s="26"/>
      <c r="AX528" s="26"/>
      <c r="AY528" s="26"/>
      <c r="AZ528" s="26"/>
      <c r="BA528" s="26"/>
    </row>
    <row r="529">
      <c r="A529" s="24"/>
      <c r="B529" s="39"/>
      <c r="C529" s="24"/>
      <c r="D529" s="24"/>
      <c r="E529" s="24"/>
      <c r="F529" s="24"/>
      <c r="G529" s="24"/>
      <c r="H529" s="40"/>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38"/>
      <c r="AM529" s="38"/>
      <c r="AN529" s="38"/>
      <c r="AO529" s="38"/>
      <c r="AP529" s="38"/>
      <c r="AQ529" s="26"/>
      <c r="AR529" s="26"/>
      <c r="AS529" s="26"/>
      <c r="AT529" s="26"/>
      <c r="AU529" s="26"/>
      <c r="AV529" s="26"/>
      <c r="AW529" s="26"/>
      <c r="AX529" s="26"/>
      <c r="AY529" s="26"/>
      <c r="AZ529" s="26"/>
      <c r="BA529" s="26"/>
    </row>
    <row r="530">
      <c r="A530" s="24"/>
      <c r="B530" s="39"/>
      <c r="C530" s="24"/>
      <c r="D530" s="24"/>
      <c r="E530" s="24"/>
      <c r="F530" s="24"/>
      <c r="G530" s="24"/>
      <c r="H530" s="40"/>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38"/>
      <c r="AM530" s="38"/>
      <c r="AN530" s="38"/>
      <c r="AO530" s="38"/>
      <c r="AP530" s="38"/>
      <c r="AQ530" s="26"/>
      <c r="AR530" s="26"/>
      <c r="AS530" s="26"/>
      <c r="AT530" s="26"/>
      <c r="AU530" s="26"/>
      <c r="AV530" s="26"/>
      <c r="AW530" s="26"/>
      <c r="AX530" s="26"/>
      <c r="AY530" s="26"/>
      <c r="AZ530" s="26"/>
      <c r="BA530" s="26"/>
    </row>
    <row r="531">
      <c r="A531" s="24"/>
      <c r="B531" s="39"/>
      <c r="C531" s="24"/>
      <c r="D531" s="24"/>
      <c r="E531" s="24"/>
      <c r="F531" s="24"/>
      <c r="G531" s="24"/>
      <c r="H531" s="40"/>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38"/>
      <c r="AM531" s="38"/>
      <c r="AN531" s="38"/>
      <c r="AO531" s="38"/>
      <c r="AP531" s="38"/>
      <c r="AQ531" s="26"/>
      <c r="AR531" s="26"/>
      <c r="AS531" s="26"/>
      <c r="AT531" s="26"/>
      <c r="AU531" s="26"/>
      <c r="AV531" s="26"/>
      <c r="AW531" s="26"/>
      <c r="AX531" s="26"/>
      <c r="AY531" s="26"/>
      <c r="AZ531" s="26"/>
      <c r="BA531" s="26"/>
    </row>
    <row r="532">
      <c r="A532" s="24"/>
      <c r="B532" s="39"/>
      <c r="C532" s="24"/>
      <c r="D532" s="24"/>
      <c r="E532" s="24"/>
      <c r="F532" s="24"/>
      <c r="G532" s="24"/>
      <c r="H532" s="40"/>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38"/>
      <c r="AM532" s="38"/>
      <c r="AN532" s="38"/>
      <c r="AO532" s="38"/>
      <c r="AP532" s="38"/>
      <c r="AQ532" s="26"/>
      <c r="AR532" s="26"/>
      <c r="AS532" s="26"/>
      <c r="AT532" s="26"/>
      <c r="AU532" s="26"/>
      <c r="AV532" s="26"/>
      <c r="AW532" s="26"/>
      <c r="AX532" s="26"/>
      <c r="AY532" s="26"/>
      <c r="AZ532" s="26"/>
      <c r="BA532" s="26"/>
    </row>
    <row r="533">
      <c r="A533" s="24"/>
      <c r="B533" s="39"/>
      <c r="C533" s="24"/>
      <c r="D533" s="24"/>
      <c r="E533" s="24"/>
      <c r="F533" s="24"/>
      <c r="G533" s="24"/>
      <c r="H533" s="40"/>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38"/>
      <c r="AM533" s="38"/>
      <c r="AN533" s="38"/>
      <c r="AO533" s="38"/>
      <c r="AP533" s="38"/>
      <c r="AQ533" s="26"/>
      <c r="AR533" s="26"/>
      <c r="AS533" s="26"/>
      <c r="AT533" s="26"/>
      <c r="AU533" s="26"/>
      <c r="AV533" s="26"/>
      <c r="AW533" s="26"/>
      <c r="AX533" s="26"/>
      <c r="AY533" s="26"/>
      <c r="AZ533" s="26"/>
      <c r="BA533" s="26"/>
    </row>
    <row r="534">
      <c r="A534" s="24"/>
      <c r="B534" s="39"/>
      <c r="C534" s="24"/>
      <c r="D534" s="24"/>
      <c r="E534" s="24"/>
      <c r="F534" s="24"/>
      <c r="G534" s="24"/>
      <c r="H534" s="40"/>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38"/>
      <c r="AM534" s="38"/>
      <c r="AN534" s="38"/>
      <c r="AO534" s="38"/>
      <c r="AP534" s="38"/>
      <c r="AQ534" s="26"/>
      <c r="AR534" s="26"/>
      <c r="AS534" s="26"/>
      <c r="AT534" s="26"/>
      <c r="AU534" s="26"/>
      <c r="AV534" s="26"/>
      <c r="AW534" s="26"/>
      <c r="AX534" s="26"/>
      <c r="AY534" s="26"/>
      <c r="AZ534" s="26"/>
      <c r="BA534" s="26"/>
    </row>
    <row r="535">
      <c r="A535" s="24"/>
      <c r="B535" s="39"/>
      <c r="C535" s="24"/>
      <c r="D535" s="24"/>
      <c r="E535" s="24"/>
      <c r="F535" s="24"/>
      <c r="G535" s="24"/>
      <c r="H535" s="40"/>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38"/>
      <c r="AM535" s="38"/>
      <c r="AN535" s="38"/>
      <c r="AO535" s="38"/>
      <c r="AP535" s="38"/>
      <c r="AQ535" s="26"/>
      <c r="AR535" s="26"/>
      <c r="AS535" s="26"/>
      <c r="AT535" s="26"/>
      <c r="AU535" s="26"/>
      <c r="AV535" s="26"/>
      <c r="AW535" s="26"/>
      <c r="AX535" s="26"/>
      <c r="AY535" s="26"/>
      <c r="AZ535" s="26"/>
      <c r="BA535" s="26"/>
    </row>
    <row r="536">
      <c r="A536" s="24"/>
      <c r="B536" s="39"/>
      <c r="C536" s="24"/>
      <c r="D536" s="24"/>
      <c r="E536" s="24"/>
      <c r="F536" s="24"/>
      <c r="G536" s="24"/>
      <c r="H536" s="40"/>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38"/>
      <c r="AM536" s="38"/>
      <c r="AN536" s="38"/>
      <c r="AO536" s="38"/>
      <c r="AP536" s="38"/>
      <c r="AQ536" s="26"/>
      <c r="AR536" s="26"/>
      <c r="AS536" s="26"/>
      <c r="AT536" s="26"/>
      <c r="AU536" s="26"/>
      <c r="AV536" s="26"/>
      <c r="AW536" s="26"/>
      <c r="AX536" s="26"/>
      <c r="AY536" s="26"/>
      <c r="AZ536" s="26"/>
      <c r="BA536" s="26"/>
    </row>
    <row r="537">
      <c r="A537" s="24"/>
      <c r="B537" s="39"/>
      <c r="C537" s="24"/>
      <c r="D537" s="24"/>
      <c r="E537" s="24"/>
      <c r="F537" s="24"/>
      <c r="G537" s="24"/>
      <c r="H537" s="40"/>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38"/>
      <c r="AM537" s="38"/>
      <c r="AN537" s="38"/>
      <c r="AO537" s="38"/>
      <c r="AP537" s="38"/>
      <c r="AQ537" s="26"/>
      <c r="AR537" s="26"/>
      <c r="AS537" s="26"/>
      <c r="AT537" s="26"/>
      <c r="AU537" s="26"/>
      <c r="AV537" s="26"/>
      <c r="AW537" s="26"/>
      <c r="AX537" s="26"/>
      <c r="AY537" s="26"/>
      <c r="AZ537" s="26"/>
      <c r="BA537" s="26"/>
    </row>
    <row r="538">
      <c r="A538" s="24"/>
      <c r="B538" s="39"/>
      <c r="C538" s="24"/>
      <c r="D538" s="24"/>
      <c r="E538" s="24"/>
      <c r="F538" s="24"/>
      <c r="G538" s="24"/>
      <c r="H538" s="40"/>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38"/>
      <c r="AM538" s="38"/>
      <c r="AN538" s="38"/>
      <c r="AO538" s="38"/>
      <c r="AP538" s="38"/>
      <c r="AQ538" s="26"/>
      <c r="AR538" s="26"/>
      <c r="AS538" s="26"/>
      <c r="AT538" s="26"/>
      <c r="AU538" s="26"/>
      <c r="AV538" s="26"/>
      <c r="AW538" s="26"/>
      <c r="AX538" s="26"/>
      <c r="AY538" s="26"/>
      <c r="AZ538" s="26"/>
      <c r="BA538" s="26"/>
    </row>
    <row r="539">
      <c r="A539" s="24"/>
      <c r="B539" s="39"/>
      <c r="C539" s="24"/>
      <c r="D539" s="24"/>
      <c r="E539" s="24"/>
      <c r="F539" s="24"/>
      <c r="G539" s="24"/>
      <c r="H539" s="40"/>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38"/>
      <c r="AM539" s="38"/>
      <c r="AN539" s="38"/>
      <c r="AO539" s="38"/>
      <c r="AP539" s="38"/>
      <c r="AQ539" s="26"/>
      <c r="AR539" s="26"/>
      <c r="AS539" s="26"/>
      <c r="AT539" s="26"/>
      <c r="AU539" s="26"/>
      <c r="AV539" s="26"/>
      <c r="AW539" s="26"/>
      <c r="AX539" s="26"/>
      <c r="AY539" s="26"/>
      <c r="AZ539" s="26"/>
      <c r="BA539" s="26"/>
    </row>
    <row r="540">
      <c r="A540" s="24"/>
      <c r="B540" s="39"/>
      <c r="C540" s="24"/>
      <c r="D540" s="24"/>
      <c r="E540" s="24"/>
      <c r="F540" s="24"/>
      <c r="G540" s="24"/>
      <c r="H540" s="40"/>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38"/>
      <c r="AM540" s="38"/>
      <c r="AN540" s="38"/>
      <c r="AO540" s="38"/>
      <c r="AP540" s="38"/>
      <c r="AQ540" s="26"/>
      <c r="AR540" s="26"/>
      <c r="AS540" s="26"/>
      <c r="AT540" s="26"/>
      <c r="AU540" s="26"/>
      <c r="AV540" s="26"/>
      <c r="AW540" s="26"/>
      <c r="AX540" s="26"/>
      <c r="AY540" s="26"/>
      <c r="AZ540" s="26"/>
      <c r="BA540" s="26"/>
    </row>
    <row r="541">
      <c r="A541" s="24"/>
      <c r="B541" s="39"/>
      <c r="C541" s="24"/>
      <c r="D541" s="24"/>
      <c r="E541" s="24"/>
      <c r="F541" s="24"/>
      <c r="G541" s="24"/>
      <c r="H541" s="40"/>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38"/>
      <c r="AM541" s="38"/>
      <c r="AN541" s="38"/>
      <c r="AO541" s="38"/>
      <c r="AP541" s="38"/>
      <c r="AQ541" s="26"/>
      <c r="AR541" s="26"/>
      <c r="AS541" s="26"/>
      <c r="AT541" s="26"/>
      <c r="AU541" s="26"/>
      <c r="AV541" s="26"/>
      <c r="AW541" s="26"/>
      <c r="AX541" s="26"/>
      <c r="AY541" s="26"/>
      <c r="AZ541" s="26"/>
      <c r="BA541" s="26"/>
    </row>
    <row r="542">
      <c r="A542" s="24"/>
      <c r="B542" s="39"/>
      <c r="C542" s="24"/>
      <c r="D542" s="24"/>
      <c r="E542" s="24"/>
      <c r="F542" s="24"/>
      <c r="G542" s="24"/>
      <c r="H542" s="40"/>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38"/>
      <c r="AM542" s="38"/>
      <c r="AN542" s="38"/>
      <c r="AO542" s="38"/>
      <c r="AP542" s="38"/>
      <c r="AQ542" s="26"/>
      <c r="AR542" s="26"/>
      <c r="AS542" s="26"/>
      <c r="AT542" s="26"/>
      <c r="AU542" s="26"/>
      <c r="AV542" s="26"/>
      <c r="AW542" s="26"/>
      <c r="AX542" s="26"/>
      <c r="AY542" s="26"/>
      <c r="AZ542" s="26"/>
      <c r="BA542" s="26"/>
    </row>
    <row r="543">
      <c r="A543" s="24"/>
      <c r="B543" s="39"/>
      <c r="C543" s="24"/>
      <c r="D543" s="24"/>
      <c r="E543" s="24"/>
      <c r="F543" s="24"/>
      <c r="G543" s="24"/>
      <c r="H543" s="40"/>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38"/>
      <c r="AM543" s="38"/>
      <c r="AN543" s="38"/>
      <c r="AO543" s="38"/>
      <c r="AP543" s="38"/>
      <c r="AQ543" s="26"/>
      <c r="AR543" s="26"/>
      <c r="AS543" s="26"/>
      <c r="AT543" s="26"/>
      <c r="AU543" s="26"/>
      <c r="AV543" s="26"/>
      <c r="AW543" s="26"/>
      <c r="AX543" s="26"/>
      <c r="AY543" s="26"/>
      <c r="AZ543" s="26"/>
      <c r="BA543" s="26"/>
    </row>
    <row r="544">
      <c r="A544" s="24"/>
      <c r="B544" s="39"/>
      <c r="C544" s="24"/>
      <c r="D544" s="24"/>
      <c r="E544" s="24"/>
      <c r="F544" s="24"/>
      <c r="G544" s="24"/>
      <c r="H544" s="40"/>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38"/>
      <c r="AM544" s="38"/>
      <c r="AN544" s="38"/>
      <c r="AO544" s="38"/>
      <c r="AP544" s="38"/>
      <c r="AQ544" s="26"/>
      <c r="AR544" s="26"/>
      <c r="AS544" s="26"/>
      <c r="AT544" s="26"/>
      <c r="AU544" s="26"/>
      <c r="AV544" s="26"/>
      <c r="AW544" s="26"/>
      <c r="AX544" s="26"/>
      <c r="AY544" s="26"/>
      <c r="AZ544" s="26"/>
      <c r="BA544" s="26"/>
    </row>
    <row r="545">
      <c r="A545" s="24"/>
      <c r="B545" s="39"/>
      <c r="C545" s="24"/>
      <c r="D545" s="24"/>
      <c r="E545" s="24"/>
      <c r="F545" s="24"/>
      <c r="G545" s="24"/>
      <c r="H545" s="40"/>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38"/>
      <c r="AM545" s="38"/>
      <c r="AN545" s="38"/>
      <c r="AO545" s="38"/>
      <c r="AP545" s="38"/>
      <c r="AQ545" s="26"/>
      <c r="AR545" s="26"/>
      <c r="AS545" s="26"/>
      <c r="AT545" s="26"/>
      <c r="AU545" s="26"/>
      <c r="AV545" s="26"/>
      <c r="AW545" s="26"/>
      <c r="AX545" s="26"/>
      <c r="AY545" s="26"/>
      <c r="AZ545" s="26"/>
      <c r="BA545" s="26"/>
    </row>
    <row r="546">
      <c r="A546" s="24"/>
      <c r="B546" s="39"/>
      <c r="C546" s="24"/>
      <c r="D546" s="24"/>
      <c r="E546" s="24"/>
      <c r="F546" s="24"/>
      <c r="G546" s="24"/>
      <c r="H546" s="40"/>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38"/>
      <c r="AM546" s="38"/>
      <c r="AN546" s="38"/>
      <c r="AO546" s="38"/>
      <c r="AP546" s="38"/>
      <c r="AQ546" s="26"/>
      <c r="AR546" s="26"/>
      <c r="AS546" s="26"/>
      <c r="AT546" s="26"/>
      <c r="AU546" s="26"/>
      <c r="AV546" s="26"/>
      <c r="AW546" s="26"/>
      <c r="AX546" s="26"/>
      <c r="AY546" s="26"/>
      <c r="AZ546" s="26"/>
      <c r="BA546" s="26"/>
    </row>
    <row r="547">
      <c r="A547" s="24"/>
      <c r="B547" s="39"/>
      <c r="C547" s="24"/>
      <c r="D547" s="24"/>
      <c r="E547" s="24"/>
      <c r="F547" s="24"/>
      <c r="G547" s="24"/>
      <c r="H547" s="40"/>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38"/>
      <c r="AM547" s="38"/>
      <c r="AN547" s="38"/>
      <c r="AO547" s="38"/>
      <c r="AP547" s="38"/>
      <c r="AQ547" s="26"/>
      <c r="AR547" s="26"/>
      <c r="AS547" s="26"/>
      <c r="AT547" s="26"/>
      <c r="AU547" s="26"/>
      <c r="AV547" s="26"/>
      <c r="AW547" s="26"/>
      <c r="AX547" s="26"/>
      <c r="AY547" s="26"/>
      <c r="AZ547" s="26"/>
      <c r="BA547" s="26"/>
    </row>
    <row r="548">
      <c r="A548" s="24"/>
      <c r="B548" s="39"/>
      <c r="C548" s="24"/>
      <c r="D548" s="24"/>
      <c r="E548" s="24"/>
      <c r="F548" s="24"/>
      <c r="G548" s="24"/>
      <c r="H548" s="40"/>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38"/>
      <c r="AM548" s="38"/>
      <c r="AN548" s="38"/>
      <c r="AO548" s="38"/>
      <c r="AP548" s="38"/>
      <c r="AQ548" s="26"/>
      <c r="AR548" s="26"/>
      <c r="AS548" s="26"/>
      <c r="AT548" s="26"/>
      <c r="AU548" s="26"/>
      <c r="AV548" s="26"/>
      <c r="AW548" s="26"/>
      <c r="AX548" s="26"/>
      <c r="AY548" s="26"/>
      <c r="AZ548" s="26"/>
      <c r="BA548" s="26"/>
    </row>
    <row r="549">
      <c r="A549" s="24"/>
      <c r="B549" s="39"/>
      <c r="C549" s="24"/>
      <c r="D549" s="24"/>
      <c r="E549" s="24"/>
      <c r="F549" s="24"/>
      <c r="G549" s="24"/>
      <c r="H549" s="40"/>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38"/>
      <c r="AM549" s="38"/>
      <c r="AN549" s="38"/>
      <c r="AO549" s="38"/>
      <c r="AP549" s="38"/>
      <c r="AQ549" s="26"/>
      <c r="AR549" s="26"/>
      <c r="AS549" s="26"/>
      <c r="AT549" s="26"/>
      <c r="AU549" s="26"/>
      <c r="AV549" s="26"/>
      <c r="AW549" s="26"/>
      <c r="AX549" s="26"/>
      <c r="AY549" s="26"/>
      <c r="AZ549" s="26"/>
      <c r="BA549" s="26"/>
    </row>
    <row r="550">
      <c r="A550" s="24"/>
      <c r="B550" s="39"/>
      <c r="C550" s="24"/>
      <c r="D550" s="24"/>
      <c r="E550" s="24"/>
      <c r="F550" s="24"/>
      <c r="G550" s="24"/>
      <c r="H550" s="40"/>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38"/>
      <c r="AM550" s="38"/>
      <c r="AN550" s="38"/>
      <c r="AO550" s="38"/>
      <c r="AP550" s="38"/>
      <c r="AQ550" s="26"/>
      <c r="AR550" s="26"/>
      <c r="AS550" s="26"/>
      <c r="AT550" s="26"/>
      <c r="AU550" s="26"/>
      <c r="AV550" s="26"/>
      <c r="AW550" s="26"/>
      <c r="AX550" s="26"/>
      <c r="AY550" s="26"/>
      <c r="AZ550" s="26"/>
      <c r="BA550" s="26"/>
    </row>
    <row r="551">
      <c r="A551" s="24"/>
      <c r="B551" s="39"/>
      <c r="C551" s="24"/>
      <c r="D551" s="24"/>
      <c r="E551" s="24"/>
      <c r="F551" s="24"/>
      <c r="G551" s="24"/>
      <c r="H551" s="40"/>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38"/>
      <c r="AM551" s="38"/>
      <c r="AN551" s="38"/>
      <c r="AO551" s="38"/>
      <c r="AP551" s="38"/>
      <c r="AQ551" s="26"/>
      <c r="AR551" s="26"/>
      <c r="AS551" s="26"/>
      <c r="AT551" s="26"/>
      <c r="AU551" s="26"/>
      <c r="AV551" s="26"/>
      <c r="AW551" s="26"/>
      <c r="AX551" s="26"/>
      <c r="AY551" s="26"/>
      <c r="AZ551" s="26"/>
      <c r="BA551" s="26"/>
    </row>
    <row r="552">
      <c r="A552" s="24"/>
      <c r="B552" s="39"/>
      <c r="C552" s="24"/>
      <c r="D552" s="24"/>
      <c r="E552" s="24"/>
      <c r="F552" s="24"/>
      <c r="G552" s="24"/>
      <c r="H552" s="40"/>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38"/>
      <c r="AM552" s="38"/>
      <c r="AN552" s="38"/>
      <c r="AO552" s="38"/>
      <c r="AP552" s="38"/>
      <c r="AQ552" s="26"/>
      <c r="AR552" s="26"/>
      <c r="AS552" s="26"/>
      <c r="AT552" s="26"/>
      <c r="AU552" s="26"/>
      <c r="AV552" s="26"/>
      <c r="AW552" s="26"/>
      <c r="AX552" s="26"/>
      <c r="AY552" s="26"/>
      <c r="AZ552" s="26"/>
      <c r="BA552" s="26"/>
    </row>
    <row r="553">
      <c r="A553" s="24"/>
      <c r="B553" s="39"/>
      <c r="C553" s="24"/>
      <c r="D553" s="24"/>
      <c r="E553" s="24"/>
      <c r="F553" s="24"/>
      <c r="G553" s="24"/>
      <c r="H553" s="40"/>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38"/>
      <c r="AM553" s="38"/>
      <c r="AN553" s="38"/>
      <c r="AO553" s="38"/>
      <c r="AP553" s="38"/>
      <c r="AQ553" s="26"/>
      <c r="AR553" s="26"/>
      <c r="AS553" s="26"/>
      <c r="AT553" s="26"/>
      <c r="AU553" s="26"/>
      <c r="AV553" s="26"/>
      <c r="AW553" s="26"/>
      <c r="AX553" s="26"/>
      <c r="AY553" s="26"/>
      <c r="AZ553" s="26"/>
      <c r="BA553" s="26"/>
    </row>
    <row r="554">
      <c r="A554" s="24"/>
      <c r="B554" s="39"/>
      <c r="C554" s="24"/>
      <c r="D554" s="24"/>
      <c r="E554" s="24"/>
      <c r="F554" s="24"/>
      <c r="G554" s="24"/>
      <c r="H554" s="40"/>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38"/>
      <c r="AM554" s="38"/>
      <c r="AN554" s="38"/>
      <c r="AO554" s="38"/>
      <c r="AP554" s="38"/>
      <c r="AQ554" s="26"/>
      <c r="AR554" s="26"/>
      <c r="AS554" s="26"/>
      <c r="AT554" s="26"/>
      <c r="AU554" s="26"/>
      <c r="AV554" s="26"/>
      <c r="AW554" s="26"/>
      <c r="AX554" s="26"/>
      <c r="AY554" s="26"/>
      <c r="AZ554" s="26"/>
      <c r="BA554" s="26"/>
    </row>
    <row r="555">
      <c r="A555" s="24"/>
      <c r="B555" s="39"/>
      <c r="C555" s="24"/>
      <c r="D555" s="24"/>
      <c r="E555" s="24"/>
      <c r="F555" s="24"/>
      <c r="G555" s="24"/>
      <c r="H555" s="40"/>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38"/>
      <c r="AM555" s="38"/>
      <c r="AN555" s="38"/>
      <c r="AO555" s="38"/>
      <c r="AP555" s="38"/>
      <c r="AQ555" s="26"/>
      <c r="AR555" s="26"/>
      <c r="AS555" s="26"/>
      <c r="AT555" s="26"/>
      <c r="AU555" s="26"/>
      <c r="AV555" s="26"/>
      <c r="AW555" s="26"/>
      <c r="AX555" s="26"/>
      <c r="AY555" s="26"/>
      <c r="AZ555" s="26"/>
      <c r="BA555" s="26"/>
    </row>
    <row r="556">
      <c r="A556" s="24"/>
      <c r="B556" s="39"/>
      <c r="C556" s="24"/>
      <c r="D556" s="24"/>
      <c r="E556" s="24"/>
      <c r="F556" s="24"/>
      <c r="G556" s="24"/>
      <c r="H556" s="40"/>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38"/>
      <c r="AM556" s="38"/>
      <c r="AN556" s="38"/>
      <c r="AO556" s="38"/>
      <c r="AP556" s="38"/>
      <c r="AQ556" s="26"/>
      <c r="AR556" s="26"/>
      <c r="AS556" s="26"/>
      <c r="AT556" s="26"/>
      <c r="AU556" s="26"/>
      <c r="AV556" s="26"/>
      <c r="AW556" s="26"/>
      <c r="AX556" s="26"/>
      <c r="AY556" s="26"/>
      <c r="AZ556" s="26"/>
      <c r="BA556" s="26"/>
    </row>
    <row r="557">
      <c r="A557" s="24"/>
      <c r="B557" s="39"/>
      <c r="C557" s="24"/>
      <c r="D557" s="24"/>
      <c r="E557" s="24"/>
      <c r="F557" s="24"/>
      <c r="G557" s="24"/>
      <c r="H557" s="40"/>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38"/>
      <c r="AM557" s="38"/>
      <c r="AN557" s="38"/>
      <c r="AO557" s="38"/>
      <c r="AP557" s="38"/>
      <c r="AQ557" s="26"/>
      <c r="AR557" s="26"/>
      <c r="AS557" s="26"/>
      <c r="AT557" s="26"/>
      <c r="AU557" s="26"/>
      <c r="AV557" s="26"/>
      <c r="AW557" s="26"/>
      <c r="AX557" s="26"/>
      <c r="AY557" s="26"/>
      <c r="AZ557" s="26"/>
      <c r="BA557" s="26"/>
    </row>
    <row r="558">
      <c r="A558" s="24"/>
      <c r="B558" s="39"/>
      <c r="C558" s="24"/>
      <c r="D558" s="24"/>
      <c r="E558" s="24"/>
      <c r="F558" s="24"/>
      <c r="G558" s="24"/>
      <c r="H558" s="40"/>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38"/>
      <c r="AM558" s="38"/>
      <c r="AN558" s="38"/>
      <c r="AO558" s="38"/>
      <c r="AP558" s="38"/>
      <c r="AQ558" s="26"/>
      <c r="AR558" s="26"/>
      <c r="AS558" s="26"/>
      <c r="AT558" s="26"/>
      <c r="AU558" s="26"/>
      <c r="AV558" s="26"/>
      <c r="AW558" s="26"/>
      <c r="AX558" s="26"/>
      <c r="AY558" s="26"/>
      <c r="AZ558" s="26"/>
      <c r="BA558" s="26"/>
    </row>
    <row r="559">
      <c r="A559" s="24"/>
      <c r="B559" s="39"/>
      <c r="C559" s="24"/>
      <c r="D559" s="24"/>
      <c r="E559" s="24"/>
      <c r="F559" s="24"/>
      <c r="G559" s="24"/>
      <c r="H559" s="40"/>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38"/>
      <c r="AM559" s="38"/>
      <c r="AN559" s="38"/>
      <c r="AO559" s="38"/>
      <c r="AP559" s="38"/>
      <c r="AQ559" s="26"/>
      <c r="AR559" s="26"/>
      <c r="AS559" s="26"/>
      <c r="AT559" s="26"/>
      <c r="AU559" s="26"/>
      <c r="AV559" s="26"/>
      <c r="AW559" s="26"/>
      <c r="AX559" s="26"/>
      <c r="AY559" s="26"/>
      <c r="AZ559" s="26"/>
      <c r="BA559" s="26"/>
    </row>
    <row r="560">
      <c r="A560" s="24"/>
      <c r="B560" s="39"/>
      <c r="C560" s="24"/>
      <c r="D560" s="24"/>
      <c r="E560" s="24"/>
      <c r="F560" s="24"/>
      <c r="G560" s="24"/>
      <c r="H560" s="40"/>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38"/>
      <c r="AM560" s="38"/>
      <c r="AN560" s="38"/>
      <c r="AO560" s="38"/>
      <c r="AP560" s="38"/>
      <c r="AQ560" s="26"/>
      <c r="AR560" s="26"/>
      <c r="AS560" s="26"/>
      <c r="AT560" s="26"/>
      <c r="AU560" s="26"/>
      <c r="AV560" s="26"/>
      <c r="AW560" s="26"/>
      <c r="AX560" s="26"/>
      <c r="AY560" s="26"/>
      <c r="AZ560" s="26"/>
      <c r="BA560" s="26"/>
    </row>
    <row r="561">
      <c r="A561" s="24"/>
      <c r="B561" s="39"/>
      <c r="C561" s="24"/>
      <c r="D561" s="24"/>
      <c r="E561" s="24"/>
      <c r="F561" s="24"/>
      <c r="G561" s="24"/>
      <c r="H561" s="40"/>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38"/>
      <c r="AM561" s="38"/>
      <c r="AN561" s="38"/>
      <c r="AO561" s="38"/>
      <c r="AP561" s="38"/>
      <c r="AQ561" s="26"/>
      <c r="AR561" s="26"/>
      <c r="AS561" s="26"/>
      <c r="AT561" s="26"/>
      <c r="AU561" s="26"/>
      <c r="AV561" s="26"/>
      <c r="AW561" s="26"/>
      <c r="AX561" s="26"/>
      <c r="AY561" s="26"/>
      <c r="AZ561" s="26"/>
      <c r="BA561" s="26"/>
    </row>
    <row r="562">
      <c r="A562" s="24"/>
      <c r="B562" s="39"/>
      <c r="C562" s="24"/>
      <c r="D562" s="24"/>
      <c r="E562" s="24"/>
      <c r="F562" s="24"/>
      <c r="G562" s="24"/>
      <c r="H562" s="40"/>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38"/>
      <c r="AM562" s="38"/>
      <c r="AN562" s="38"/>
      <c r="AO562" s="38"/>
      <c r="AP562" s="38"/>
      <c r="AQ562" s="26"/>
      <c r="AR562" s="26"/>
      <c r="AS562" s="26"/>
      <c r="AT562" s="26"/>
      <c r="AU562" s="26"/>
      <c r="AV562" s="26"/>
      <c r="AW562" s="26"/>
      <c r="AX562" s="26"/>
      <c r="AY562" s="26"/>
      <c r="AZ562" s="26"/>
      <c r="BA562" s="26"/>
    </row>
    <row r="563">
      <c r="A563" s="24"/>
      <c r="B563" s="39"/>
      <c r="C563" s="24"/>
      <c r="D563" s="24"/>
      <c r="E563" s="24"/>
      <c r="F563" s="24"/>
      <c r="G563" s="24"/>
      <c r="H563" s="40"/>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38"/>
      <c r="AM563" s="38"/>
      <c r="AN563" s="38"/>
      <c r="AO563" s="38"/>
      <c r="AP563" s="38"/>
      <c r="AQ563" s="26"/>
      <c r="AR563" s="26"/>
      <c r="AS563" s="26"/>
      <c r="AT563" s="26"/>
      <c r="AU563" s="26"/>
      <c r="AV563" s="26"/>
      <c r="AW563" s="26"/>
      <c r="AX563" s="26"/>
      <c r="AY563" s="26"/>
      <c r="AZ563" s="26"/>
      <c r="BA563" s="26"/>
    </row>
    <row r="564">
      <c r="A564" s="24"/>
      <c r="B564" s="39"/>
      <c r="C564" s="24"/>
      <c r="D564" s="24"/>
      <c r="E564" s="24"/>
      <c r="F564" s="24"/>
      <c r="G564" s="24"/>
      <c r="H564" s="40"/>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38"/>
      <c r="AM564" s="38"/>
      <c r="AN564" s="38"/>
      <c r="AO564" s="38"/>
      <c r="AP564" s="38"/>
      <c r="AQ564" s="26"/>
      <c r="AR564" s="26"/>
      <c r="AS564" s="26"/>
      <c r="AT564" s="26"/>
      <c r="AU564" s="26"/>
      <c r="AV564" s="26"/>
      <c r="AW564" s="26"/>
      <c r="AX564" s="26"/>
      <c r="AY564" s="26"/>
      <c r="AZ564" s="26"/>
      <c r="BA564" s="26"/>
    </row>
  </sheetData>
  <conditionalFormatting sqref="E2:G93">
    <cfRule type="containsText" dxfId="0" priority="1" operator="containsText" text="Yes">
      <formula>NOT(ISERROR(SEARCH(("Yes"),(E2))))</formula>
    </cfRule>
  </conditionalFormatting>
  <conditionalFormatting sqref="E2:G93">
    <cfRule type="containsText" dxfId="1" priority="2" operator="containsText" text="No">
      <formula>NOT(ISERROR(SEARCH(("No"),(E2))))</formula>
    </cfRule>
  </conditionalFormatting>
  <conditionalFormatting sqref="AM1:AO1">
    <cfRule type="containsText" dxfId="2" priority="3" operator="containsText" text="YES">
      <formula>NOT(ISERROR(SEARCH(("YES"),(AM1))))</formula>
    </cfRule>
  </conditionalFormatting>
  <conditionalFormatting sqref="AM1:AO1">
    <cfRule type="containsText" dxfId="3" priority="4" operator="containsText" text="NO">
      <formula>NOT(ISERROR(SEARCH(("NO"),(AM1))))</formula>
    </cfRule>
  </conditionalFormatting>
  <conditionalFormatting sqref="AI1">
    <cfRule type="cellIs" dxfId="2" priority="5" operator="equal">
      <formula>"YES"</formula>
    </cfRule>
  </conditionalFormatting>
  <conditionalFormatting sqref="AI1">
    <cfRule type="cellIs" dxfId="3" priority="6" operator="equal">
      <formula>"NO"</formula>
    </cfRule>
  </conditionalFormatting>
  <conditionalFormatting sqref="C2:C80">
    <cfRule type="containsText" dxfId="1" priority="7" operator="containsText" text="No">
      <formula>NOT(ISERROR(SEARCH(("No"),(C2))))</formula>
    </cfRule>
  </conditionalFormatting>
  <conditionalFormatting sqref="C2:C80">
    <cfRule type="containsText" dxfId="0" priority="8" operator="containsText" text="Yes">
      <formula>NOT(ISERROR(SEARCH(("Yes"),(C2))))</formula>
    </cfRule>
  </conditionalFormatting>
  <conditionalFormatting sqref="K1:K564">
    <cfRule type="containsText" dxfId="0" priority="9" operator="containsText" text="Yes">
      <formula>NOT(ISERROR(SEARCH(("Yes"),(K1))))</formula>
    </cfRule>
  </conditionalFormatting>
  <conditionalFormatting sqref="K1:K564">
    <cfRule type="notContainsText" dxfId="1" priority="10" operator="notContains" text="Yes">
      <formula>ISERROR(SEARCH(("Yes"),(K1)))</formula>
    </cfRule>
  </conditionalFormatting>
  <conditionalFormatting sqref="C81">
    <cfRule type="notContainsText" dxfId="1" priority="11" operator="notContains" text="Yes">
      <formula>ISERROR(SEARCH(("Yes"),(C81)))</formula>
    </cfRule>
  </conditionalFormatting>
  <conditionalFormatting sqref="C82:C93">
    <cfRule type="containsText" dxfId="0" priority="12" operator="containsText" text="Yes">
      <formula>NOT(ISERROR(SEARCH(("Yes"),(C82))))</formula>
    </cfRule>
  </conditionalFormatting>
  <conditionalFormatting sqref="C82:C93">
    <cfRule type="notContainsText" dxfId="1" priority="13" operator="notContains" text="Yes">
      <formula>ISERROR(SEARCH(("Yes"),(C82)))</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9">
      <c r="B19" s="8" t="s">
        <v>1190</v>
      </c>
    </row>
    <row r="20">
      <c r="A20" s="9">
        <v>52.0</v>
      </c>
      <c r="B20" s="9" t="s">
        <v>1141</v>
      </c>
      <c r="J20" s="8" t="s">
        <v>1191</v>
      </c>
      <c r="N20" s="8" t="s">
        <v>1192</v>
      </c>
      <c r="T20" s="8" t="s">
        <v>1193</v>
      </c>
    </row>
    <row r="21">
      <c r="A21" s="9">
        <v>9.0</v>
      </c>
      <c r="B21" s="9" t="s">
        <v>1194</v>
      </c>
      <c r="I21" s="44">
        <v>53.0</v>
      </c>
      <c r="J21" s="9" t="s">
        <v>1195</v>
      </c>
      <c r="N21" s="45" t="s">
        <v>42</v>
      </c>
      <c r="O21" s="45">
        <v>32.0</v>
      </c>
      <c r="T21" s="9" t="s">
        <v>252</v>
      </c>
      <c r="U21" s="9">
        <v>32.0</v>
      </c>
    </row>
    <row r="22">
      <c r="A22" s="44">
        <v>7.0</v>
      </c>
      <c r="B22" s="44" t="s">
        <v>81</v>
      </c>
      <c r="I22" s="44">
        <v>3.0</v>
      </c>
      <c r="J22" s="9" t="s">
        <v>1196</v>
      </c>
      <c r="N22" s="46" t="s">
        <v>1197</v>
      </c>
      <c r="O22" s="46">
        <v>39.0</v>
      </c>
      <c r="T22" s="9" t="s">
        <v>43</v>
      </c>
      <c r="U22" s="9">
        <v>30.0</v>
      </c>
    </row>
    <row r="23" ht="15.0" customHeight="1">
      <c r="A23" s="44">
        <v>2.0</v>
      </c>
      <c r="B23" s="44" t="s">
        <v>827</v>
      </c>
      <c r="I23" s="44">
        <v>6.0</v>
      </c>
      <c r="J23" s="9" t="s">
        <v>1198</v>
      </c>
      <c r="N23" s="46" t="s">
        <v>1199</v>
      </c>
      <c r="O23" s="45">
        <v>6.0</v>
      </c>
      <c r="T23" s="9" t="s">
        <v>491</v>
      </c>
      <c r="U23" s="9">
        <v>2.0</v>
      </c>
    </row>
    <row r="24" ht="13.5" customHeight="1">
      <c r="A24" s="44">
        <v>2.0</v>
      </c>
      <c r="B24" s="44" t="s">
        <v>36</v>
      </c>
      <c r="I24" s="9">
        <v>6.0</v>
      </c>
      <c r="J24" s="9" t="s">
        <v>1200</v>
      </c>
      <c r="N24" s="46" t="s">
        <v>360</v>
      </c>
      <c r="O24" s="46">
        <v>9.0</v>
      </c>
      <c r="T24" s="9" t="s">
        <v>184</v>
      </c>
      <c r="U24" s="9">
        <v>2.0</v>
      </c>
    </row>
    <row r="25">
      <c r="A25" s="44">
        <f>SUM(A28:A33)</f>
        <v>6</v>
      </c>
      <c r="B25" s="9" t="s">
        <v>1166</v>
      </c>
      <c r="I25" s="44">
        <v>7.0</v>
      </c>
      <c r="J25" s="44" t="s">
        <v>36</v>
      </c>
      <c r="N25" s="46" t="s">
        <v>849</v>
      </c>
      <c r="O25" s="45">
        <v>2.0</v>
      </c>
      <c r="T25" s="9" t="s">
        <v>1201</v>
      </c>
      <c r="U25" s="9">
        <v>5.0</v>
      </c>
    </row>
    <row r="26">
      <c r="A26" s="9">
        <v>2.0</v>
      </c>
      <c r="B26" s="9" t="s">
        <v>1200</v>
      </c>
      <c r="I26" s="44">
        <v>2.0</v>
      </c>
      <c r="J26" s="9" t="s">
        <v>1202</v>
      </c>
      <c r="N26" s="46" t="s">
        <v>1203</v>
      </c>
      <c r="O26" s="46">
        <v>3.0</v>
      </c>
      <c r="T26" s="9" t="s">
        <v>1204</v>
      </c>
      <c r="U26" s="9">
        <v>1.0</v>
      </c>
    </row>
    <row r="27">
      <c r="I27" s="9">
        <v>3.0</v>
      </c>
      <c r="J27" s="9" t="s">
        <v>1166</v>
      </c>
      <c r="N27" s="46" t="s">
        <v>1205</v>
      </c>
      <c r="O27" s="45">
        <v>2.0</v>
      </c>
      <c r="T27" s="9" t="s">
        <v>879</v>
      </c>
      <c r="U27" s="9">
        <v>4.0</v>
      </c>
    </row>
    <row r="28">
      <c r="A28" s="44">
        <v>1.0</v>
      </c>
      <c r="B28" s="44" t="s">
        <v>55</v>
      </c>
      <c r="I28" s="10">
        <f>SUM(I21:I27)</f>
        <v>80</v>
      </c>
      <c r="J28" s="8" t="s">
        <v>1206</v>
      </c>
      <c r="N28" s="47" t="s">
        <v>1206</v>
      </c>
      <c r="O28" s="48">
        <f>SUM(O21:O27)</f>
        <v>93</v>
      </c>
      <c r="T28" s="9" t="s">
        <v>1207</v>
      </c>
      <c r="U28" s="9">
        <v>3.0</v>
      </c>
    </row>
    <row r="29">
      <c r="A29" s="44">
        <v>1.0</v>
      </c>
      <c r="B29" s="44" t="s">
        <v>393</v>
      </c>
      <c r="N29" s="49"/>
      <c r="O29" s="50"/>
      <c r="T29" s="9" t="s">
        <v>1166</v>
      </c>
      <c r="U29" s="9">
        <v>8.0</v>
      </c>
    </row>
    <row r="30">
      <c r="A30" s="44">
        <v>1.0</v>
      </c>
      <c r="B30" s="44" t="s">
        <v>449</v>
      </c>
      <c r="N30" s="49"/>
      <c r="O30" s="49"/>
      <c r="T30" s="9" t="s">
        <v>36</v>
      </c>
      <c r="U30" s="9">
        <v>25.0</v>
      </c>
    </row>
    <row r="31">
      <c r="A31" s="44">
        <v>1.0</v>
      </c>
      <c r="B31" s="44" t="s">
        <v>790</v>
      </c>
      <c r="N31" s="49"/>
      <c r="O31" s="50"/>
      <c r="T31" s="8" t="s">
        <v>1206</v>
      </c>
      <c r="U31" s="10">
        <f>SUM(U21:U30)</f>
        <v>112</v>
      </c>
    </row>
    <row r="32">
      <c r="A32" s="44">
        <v>1.0</v>
      </c>
      <c r="B32" s="44" t="s">
        <v>848</v>
      </c>
      <c r="N32" s="49"/>
      <c r="O32" s="49"/>
    </row>
    <row r="33">
      <c r="A33" s="44">
        <v>1.0</v>
      </c>
      <c r="B33" s="44" t="s">
        <v>902</v>
      </c>
      <c r="N33" s="49"/>
      <c r="O33" s="50"/>
    </row>
    <row r="34">
      <c r="N34" s="49"/>
      <c r="O34" s="49"/>
    </row>
    <row r="35">
      <c r="N35" s="49"/>
      <c r="O35" s="50"/>
    </row>
    <row r="36">
      <c r="N36" s="49"/>
      <c r="O36" s="49"/>
    </row>
    <row r="37">
      <c r="N37" s="49"/>
      <c r="O37" s="50"/>
    </row>
    <row r="38">
      <c r="N38" s="49"/>
      <c r="O38" s="49"/>
    </row>
  </sheetData>
  <drawing r:id="rId1"/>
</worksheet>
</file>