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in/Dropbox/Documents/2023_Projects/Martin/Data/"/>
    </mc:Choice>
  </mc:AlternateContent>
  <xr:revisionPtr revIDLastSave="0" documentId="8_{DB9D25E5-A37A-2F4E-8117-1C133B954AD5}" xr6:coauthVersionLast="47" xr6:coauthVersionMax="47" xr10:uidLastSave="{00000000-0000-0000-0000-000000000000}"/>
  <bookViews>
    <workbookView xWindow="1160" yWindow="3920" windowWidth="27640" windowHeight="16860" xr2:uid="{74753199-A877-D441-83A2-4FD558E0BB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J36" i="1"/>
  <c r="I36" i="1"/>
  <c r="H36" i="1"/>
  <c r="K28" i="1"/>
  <c r="K27" i="1"/>
  <c r="K26" i="1"/>
  <c r="K25" i="1"/>
  <c r="L28" i="1"/>
  <c r="J28" i="1"/>
  <c r="I28" i="1"/>
  <c r="H28" i="1"/>
  <c r="C28" i="1"/>
  <c r="L35" i="1"/>
  <c r="K35" i="1"/>
  <c r="J35" i="1"/>
  <c r="I35" i="1"/>
  <c r="L34" i="1"/>
  <c r="K34" i="1"/>
  <c r="J34" i="1"/>
  <c r="I34" i="1"/>
  <c r="H35" i="1"/>
  <c r="H34" i="1"/>
  <c r="L27" i="1"/>
  <c r="J27" i="1"/>
  <c r="I27" i="1"/>
  <c r="H27" i="1"/>
  <c r="L26" i="1"/>
  <c r="J26" i="1"/>
  <c r="I26" i="1"/>
  <c r="H26" i="1"/>
  <c r="C27" i="1"/>
  <c r="C26" i="1"/>
  <c r="L16" i="1" l="1"/>
  <c r="K16" i="1"/>
  <c r="J16" i="1"/>
  <c r="I16" i="1"/>
  <c r="H16" i="1"/>
  <c r="L8" i="1"/>
  <c r="K8" i="1"/>
  <c r="J8" i="1"/>
  <c r="I8" i="1"/>
  <c r="H8" i="1"/>
  <c r="C8" i="1"/>
  <c r="L15" i="1"/>
  <c r="K15" i="1"/>
  <c r="J15" i="1"/>
  <c r="I15" i="1"/>
  <c r="H15" i="1"/>
  <c r="L7" i="1"/>
  <c r="K7" i="1"/>
  <c r="J7" i="1"/>
  <c r="I7" i="1"/>
  <c r="H7" i="1"/>
  <c r="C7" i="1"/>
  <c r="H14" i="1"/>
  <c r="I14" i="1"/>
  <c r="J14" i="1"/>
  <c r="K14" i="1"/>
  <c r="L14" i="1"/>
  <c r="L6" i="1"/>
  <c r="K6" i="1"/>
  <c r="J6" i="1"/>
  <c r="I6" i="1"/>
  <c r="H6" i="1"/>
  <c r="C6" i="1"/>
  <c r="J32" i="1" l="1"/>
  <c r="I32" i="1"/>
  <c r="H32" i="1"/>
  <c r="I12" i="1"/>
  <c r="H13" i="1"/>
  <c r="H12" i="1"/>
  <c r="L13" i="1"/>
  <c r="L12" i="1"/>
  <c r="K13" i="1"/>
  <c r="J13" i="1"/>
  <c r="L25" i="1"/>
  <c r="J25" i="1"/>
  <c r="I25" i="1"/>
  <c r="L24" i="1"/>
  <c r="K24" i="1"/>
  <c r="J24" i="1"/>
  <c r="I24" i="1"/>
  <c r="B25" i="1"/>
  <c r="H25" i="1" s="1"/>
  <c r="B24" i="1"/>
  <c r="H24" i="1" s="1"/>
  <c r="H29" i="1" s="1"/>
  <c r="L5" i="1"/>
  <c r="H5" i="1"/>
  <c r="C4" i="1"/>
  <c r="B5" i="1"/>
  <c r="I13" i="1" s="1"/>
  <c r="K5" i="1"/>
  <c r="J5" i="1"/>
  <c r="I5" i="1"/>
  <c r="L4" i="1"/>
  <c r="K4" i="1"/>
  <c r="J4" i="1"/>
  <c r="I4" i="1"/>
  <c r="L32" i="1" l="1"/>
  <c r="I33" i="1"/>
  <c r="J33" i="1"/>
  <c r="K32" i="1"/>
  <c r="H33" i="1"/>
  <c r="K33" i="1"/>
  <c r="L33" i="1"/>
  <c r="K12" i="1"/>
  <c r="J12" i="1"/>
  <c r="H4" i="1"/>
  <c r="H9" i="1" s="1"/>
</calcChain>
</file>

<file path=xl/sharedStrings.xml><?xml version="1.0" encoding="utf-8"?>
<sst xmlns="http://schemas.openxmlformats.org/spreadsheetml/2006/main" count="45" uniqueCount="32">
  <si>
    <t>Ziel ist es zu erfassen wieviele Plastiden keinen, einen, zwei oder drei stromuli haben</t>
  </si>
  <si>
    <t>all plastids</t>
  </si>
  <si>
    <t>plastids with 1 str</t>
  </si>
  <si>
    <t>plastids with 2 str</t>
  </si>
  <si>
    <t>plastids with 3 str</t>
  </si>
  <si>
    <t>percent with 1 str</t>
  </si>
  <si>
    <t>percent 2 str</t>
  </si>
  <si>
    <t>percent 3 str</t>
  </si>
  <si>
    <t>how many of all plastids with stromules have 1, 2 or 3</t>
  </si>
  <si>
    <t>how many of all plastids have 0, 1, 2 or 3 stromules</t>
  </si>
  <si>
    <t>% plastids without stromule</t>
  </si>
  <si>
    <t>% plastids 1 str</t>
  </si>
  <si>
    <t>% plastids 2 str</t>
  </si>
  <si>
    <t>% plastids 3 str</t>
  </si>
  <si>
    <t>number per catagory</t>
  </si>
  <si>
    <t>NI_P7_L3_1</t>
  </si>
  <si>
    <t>NI_P7_L3_2</t>
  </si>
  <si>
    <t>percent 4 str</t>
  </si>
  <si>
    <t>plastids no str</t>
  </si>
  <si>
    <t>category</t>
  </si>
  <si>
    <t>GV3101_3dpi_OD8_P7_L3_1</t>
  </si>
  <si>
    <t>GV3101_3dpi_OD8_P7_L3_2</t>
  </si>
  <si>
    <t>% plastids 4 str</t>
  </si>
  <si>
    <t>percentage of plastids with stromules (stromule frequency)</t>
  </si>
  <si>
    <t>Total</t>
  </si>
  <si>
    <t>GV3101_3dpi_OD8_P7_L3_3</t>
  </si>
  <si>
    <t>GV3101_3dpi_OD8_P8_L4_1</t>
  </si>
  <si>
    <t>GV3101_3dpi_OD8_P8_L4_2</t>
  </si>
  <si>
    <t>NI_P7_L3_3</t>
  </si>
  <si>
    <t>NI_P8_L4_1</t>
  </si>
  <si>
    <t>NI_P8_L4_2</t>
  </si>
  <si>
    <t>average stromule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</si>
</sst>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3" fillId="0" borderId="0" xfId="0" applyFont="1"/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Tabelle1!$H$12:$L$12</c:f>
              <c:numCache>
                <c:formatCode>0.0%</c:formatCode>
                <c:ptCount val="5"/>
                <c:pt idx="0">
                  <c:v>0.48684210526315791</c:v>
                </c:pt>
                <c:pt idx="1">
                  <c:v>0.39473684210526316</c:v>
                </c:pt>
                <c:pt idx="2">
                  <c:v>0.10964912280701754</c:v>
                </c:pt>
                <c:pt idx="3">
                  <c:v>8.771929824561403E-3</c:v>
                </c:pt>
                <c:pt idx="4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F-0F40-80A1-FA9AC4E4D32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Tabelle1!$H$13:$L$13</c:f>
              <c:numCache>
                <c:formatCode>0.0%</c:formatCode>
                <c:ptCount val="5"/>
                <c:pt idx="0">
                  <c:v>0.48803827751196172</c:v>
                </c:pt>
                <c:pt idx="1">
                  <c:v>0.3923444976076555</c:v>
                </c:pt>
                <c:pt idx="2">
                  <c:v>0.10526315789473684</c:v>
                </c:pt>
                <c:pt idx="3">
                  <c:v>9.5693779904306216E-3</c:v>
                </c:pt>
                <c:pt idx="4">
                  <c:v>4.7846889952153108E-3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7-9543-BE55-A35EC11A698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Tabelle1!$H$14:$L$14</c:f>
              <c:numCache>
                <c:formatCode>0.0%</c:formatCode>
                <c:ptCount val="5"/>
                <c:pt idx="0">
                  <c:v>0.31753554502369669</c:v>
                </c:pt>
                <c:pt idx="1">
                  <c:v>0.49289099526066349</c:v>
                </c:pt>
                <c:pt idx="2">
                  <c:v>0.18009478672985782</c:v>
                </c:pt>
                <c:pt idx="3">
                  <c:v>9.4786729857819912E-3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3-EA42-8EEE-C55BC7FB601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Tabelle1!$H$15:$L$15</c:f>
              <c:numCache>
                <c:formatCode>0.0%</c:formatCode>
                <c:ptCount val="5"/>
                <c:pt idx="0">
                  <c:v>0.51063829787234039</c:v>
                </c:pt>
                <c:pt idx="1">
                  <c:v>0.42553191489361702</c:v>
                </c:pt>
                <c:pt idx="2">
                  <c:v>4.9645390070921988E-2</c:v>
                </c:pt>
                <c:pt idx="3">
                  <c:v>1.4184397163120567E-2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3-EA42-8EEE-C55BC7FB601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Tabelle1!$H$16:$L$16</c:f>
              <c:numCache>
                <c:formatCode>0.0%</c:formatCode>
                <c:ptCount val="5"/>
                <c:pt idx="0">
                  <c:v>0.46031746031746029</c:v>
                </c:pt>
                <c:pt idx="1">
                  <c:v>0.40740740740740738</c:v>
                </c:pt>
                <c:pt idx="2">
                  <c:v>0.12169312169312169</c:v>
                </c:pt>
                <c:pt idx="3">
                  <c:v>1.0582010582010581E-2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63-EA42-8EEE-C55BC7FB6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71263"/>
        <c:axId val="1776018511"/>
      </c:barChart>
      <c:catAx>
        <c:axId val="17758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776018511"/>
        <c:crosses val="autoZero"/>
        <c:auto val="1"/>
        <c:lblAlgn val="ctr"/>
        <c:lblOffset val="100"/>
        <c:noMultiLvlLbl val="0"/>
      </c:catAx>
      <c:valAx>
        <c:axId val="177601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7758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Tabelle1!$H$32:$L$32</c:f>
              <c:numCache>
                <c:formatCode>0.0%</c:formatCode>
                <c:ptCount val="5"/>
                <c:pt idx="0">
                  <c:v>0.89387755102040811</c:v>
                </c:pt>
                <c:pt idx="1">
                  <c:v>0.10204081632653061</c:v>
                </c:pt>
                <c:pt idx="2">
                  <c:v>4.0816326530612249E-3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E-024F-9B0E-2DEA6E7C8B4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Tabelle1!$H$33:$L$33</c:f>
              <c:numCache>
                <c:formatCode>0.0%</c:formatCode>
                <c:ptCount val="5"/>
                <c:pt idx="0">
                  <c:v>0.82157676348547715</c:v>
                </c:pt>
                <c:pt idx="1">
                  <c:v>0.17842323651452283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E-024F-9B0E-2DEA6E7C8B4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Tabelle1!$H$34:$L$34</c:f>
              <c:numCache>
                <c:formatCode>0.0%</c:formatCode>
                <c:ptCount val="5"/>
                <c:pt idx="0">
                  <c:v>0.89121338912133896</c:v>
                </c:pt>
                <c:pt idx="1">
                  <c:v>0.10878661087866109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E-024F-9B0E-2DEA6E7C8B4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Tabelle1!$H$35:$L$35</c:f>
              <c:numCache>
                <c:formatCode>0.0%</c:formatCode>
                <c:ptCount val="5"/>
                <c:pt idx="0">
                  <c:v>0.90666666666666662</c:v>
                </c:pt>
                <c:pt idx="1">
                  <c:v>9.3333333333333338E-2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CE-024F-9B0E-2DEA6E7C8B4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Tabelle1!$H$11:$L$11</c:f>
              <c:strCache>
                <c:ptCount val="5"/>
                <c:pt idx="0">
                  <c:v>% plastids without stromule</c:v>
                </c:pt>
                <c:pt idx="1">
                  <c:v>% plastids 1 str</c:v>
                </c:pt>
                <c:pt idx="2">
                  <c:v>% plastids 2 str</c:v>
                </c:pt>
                <c:pt idx="3">
                  <c:v>% plastids 3 str</c:v>
                </c:pt>
                <c:pt idx="4">
                  <c:v>% plastids 4 str</c:v>
                </c:pt>
              </c:strCache>
            </c:strRef>
          </c:cat>
          <c:val>
            <c:numRef>
              <c:f>Tabelle1!$H$36:$L$36</c:f>
              <c:numCache>
                <c:formatCode>0.0%</c:formatCode>
                <c:ptCount val="5"/>
                <c:pt idx="0">
                  <c:v>0.90594059405940597</c:v>
                </c:pt>
                <c:pt idx="1">
                  <c:v>8.4158415841584164E-2</c:v>
                </c:pt>
                <c:pt idx="2">
                  <c:v>9.9009900990099011E-3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CE-024F-9B0E-2DEA6E7C8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71263"/>
        <c:axId val="1776018511"/>
      </c:barChart>
      <c:catAx>
        <c:axId val="177587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776018511"/>
        <c:crosses val="autoZero"/>
        <c:auto val="1"/>
        <c:lblAlgn val="ctr"/>
        <c:lblOffset val="100"/>
        <c:noMultiLvlLbl val="0"/>
      </c:catAx>
      <c:valAx>
        <c:axId val="17760185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77587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1</xdr:row>
      <xdr:rowOff>101600</xdr:rowOff>
    </xdr:from>
    <xdr:to>
      <xdr:col>19</xdr:col>
      <xdr:colOff>723900</xdr:colOff>
      <xdr:row>21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C8D86BD-0406-AA00-F9F9-DE788D24B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736600</xdr:colOff>
      <xdr:row>22</xdr:row>
      <xdr:rowOff>12700</xdr:rowOff>
    </xdr:from>
    <xdr:to>
      <xdr:col>19</xdr:col>
      <xdr:colOff>717550</xdr:colOff>
      <xdr:row>42</xdr:row>
      <xdr:rowOff>25400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37BB5F4-B507-4746-8DB9-862086832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1C5C-78E9-C745-9186-8E9FDA4BCAFC}">
  <dimension ref="A1:L46"/>
  <sheetViews>
    <sheetView tabSelected="1" workbookViewId="0">
      <selection activeCell="H32" sqref="H32"/>
    </sheetView>
  </sheetViews>
  <sheetFormatPr baseColWidth="10" defaultRowHeight="16" x14ac:dyDescent="0.2"/>
  <cols>
    <col min="1" max="1" width="72.83203125" bestFit="1" customWidth="1"/>
    <col min="2" max="2" width="12.1640625" customWidth="1"/>
    <col min="3" max="3" width="12.6640625" bestFit="1" customWidth="1"/>
    <col min="4" max="6" width="15.83203125" bestFit="1" customWidth="1"/>
    <col min="7" max="7" width="24.6640625" bestFit="1" customWidth="1"/>
    <col min="8" max="8" width="51.1640625" bestFit="1" customWidth="1"/>
    <col min="9" max="9" width="15.6640625" bestFit="1" customWidth="1"/>
    <col min="10" max="11" width="13.6640625" bestFit="1" customWidth="1"/>
    <col min="12" max="12" width="13.1640625" customWidth="1"/>
  </cols>
  <sheetData>
    <row r="1" spans="1:12" x14ac:dyDescent="0.2">
      <c r="A1" t="s">
        <v>0</v>
      </c>
    </row>
    <row r="2" spans="1:12" x14ac:dyDescent="0.2">
      <c r="B2" t="s">
        <v>1</v>
      </c>
      <c r="C2" t="s">
        <v>18</v>
      </c>
      <c r="D2" t="s">
        <v>2</v>
      </c>
      <c r="E2" t="s">
        <v>3</v>
      </c>
      <c r="F2" t="s">
        <v>4</v>
      </c>
      <c r="I2" s="1" t="s">
        <v>8</v>
      </c>
    </row>
    <row r="3" spans="1:12" x14ac:dyDescent="0.2">
      <c r="A3" t="s">
        <v>19</v>
      </c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 t="s">
        <v>23</v>
      </c>
      <c r="I3" s="1" t="s">
        <v>5</v>
      </c>
      <c r="J3" s="1" t="s">
        <v>6</v>
      </c>
      <c r="K3" s="1" t="s">
        <v>7</v>
      </c>
      <c r="L3" s="1" t="s">
        <v>17</v>
      </c>
    </row>
    <row r="4" spans="1:12" x14ac:dyDescent="0.2">
      <c r="A4" t="s">
        <v>20</v>
      </c>
      <c r="B4">
        <v>228</v>
      </c>
      <c r="C4">
        <f>B4-D4-E4-F4-G4</f>
        <v>111</v>
      </c>
      <c r="D4">
        <v>90</v>
      </c>
      <c r="E4">
        <v>25</v>
      </c>
      <c r="F4">
        <v>2</v>
      </c>
      <c r="G4">
        <v>0</v>
      </c>
      <c r="H4" s="2">
        <f>(F4+E4+D4)/B4</f>
        <v>0.51315789473684215</v>
      </c>
      <c r="I4" s="2">
        <f>D4/(D4+E4+F4+G4)</f>
        <v>0.76923076923076927</v>
      </c>
      <c r="J4" s="2">
        <f>E4/(D4+E4+F4+G4)</f>
        <v>0.21367521367521367</v>
      </c>
      <c r="K4" s="2">
        <f>F4/(D4+E4+F4+G4)</f>
        <v>1.7094017094017096E-2</v>
      </c>
      <c r="L4" s="3">
        <f>G4/(D4+E4+F4+G4)</f>
        <v>0</v>
      </c>
    </row>
    <row r="5" spans="1:12" x14ac:dyDescent="0.2">
      <c r="A5" t="s">
        <v>21</v>
      </c>
      <c r="B5">
        <f>C5+D5+E5+F5+G5</f>
        <v>209</v>
      </c>
      <c r="C5">
        <v>102</v>
      </c>
      <c r="D5">
        <v>82</v>
      </c>
      <c r="E5">
        <v>22</v>
      </c>
      <c r="F5">
        <v>2</v>
      </c>
      <c r="G5">
        <v>1</v>
      </c>
      <c r="H5" s="2">
        <f>(F5+E5+D5)/B5</f>
        <v>0.50717703349282295</v>
      </c>
      <c r="I5" s="2">
        <f>D5/(D5+E5+F5)</f>
        <v>0.77358490566037741</v>
      </c>
      <c r="J5" s="2">
        <f>E5/(D5+E5+F5)</f>
        <v>0.20754716981132076</v>
      </c>
      <c r="K5" s="2">
        <f>F5/(D5+E5+F5)</f>
        <v>1.8867924528301886E-2</v>
      </c>
      <c r="L5" s="3">
        <f>G5/(D5+E5+F5+G5)</f>
        <v>9.3457943925233638E-3</v>
      </c>
    </row>
    <row r="6" spans="1:12" x14ac:dyDescent="0.2">
      <c r="A6" t="s">
        <v>25</v>
      </c>
      <c r="B6">
        <v>211</v>
      </c>
      <c r="C6">
        <f>B6-D6-E6-F6-G6</f>
        <v>67</v>
      </c>
      <c r="D6">
        <v>104</v>
      </c>
      <c r="E6">
        <v>38</v>
      </c>
      <c r="F6">
        <v>2</v>
      </c>
      <c r="G6">
        <v>0</v>
      </c>
      <c r="H6" s="2">
        <f>(F6+E6+D6)/B6</f>
        <v>0.68246445497630337</v>
      </c>
      <c r="I6" s="2">
        <f>D6/(D6+E6+F6)</f>
        <v>0.72222222222222221</v>
      </c>
      <c r="J6" s="2">
        <f>E6/(D6+E6+F6)</f>
        <v>0.2638888888888889</v>
      </c>
      <c r="K6" s="2">
        <f>F6/(D6+E6+F6)</f>
        <v>1.3888888888888888E-2</v>
      </c>
      <c r="L6" s="3">
        <f>G6/(D6+E6+F6+G6)</f>
        <v>0</v>
      </c>
    </row>
    <row r="7" spans="1:12" x14ac:dyDescent="0.2">
      <c r="A7" t="s">
        <v>26</v>
      </c>
      <c r="B7">
        <v>141</v>
      </c>
      <c r="C7">
        <f>B7-D7-E7-F7-G7</f>
        <v>72</v>
      </c>
      <c r="D7">
        <v>60</v>
      </c>
      <c r="E7">
        <v>7</v>
      </c>
      <c r="F7">
        <v>2</v>
      </c>
      <c r="G7">
        <v>0</v>
      </c>
      <c r="H7" s="2">
        <f>(F7+E7+D7)/B7</f>
        <v>0.48936170212765956</v>
      </c>
      <c r="I7" s="2">
        <f>D7/(D7+E7+F7)</f>
        <v>0.86956521739130432</v>
      </c>
      <c r="J7" s="2">
        <f>E7/(D7+E7+F7)</f>
        <v>0.10144927536231885</v>
      </c>
      <c r="K7" s="2">
        <f>F7/(D7+E7+F7)</f>
        <v>2.8985507246376812E-2</v>
      </c>
      <c r="L7" s="3">
        <f>G7/(D7+E7+F7+G7)</f>
        <v>0</v>
      </c>
    </row>
    <row r="8" spans="1:12" x14ac:dyDescent="0.2">
      <c r="A8" t="s">
        <v>27</v>
      </c>
      <c r="B8">
        <v>189</v>
      </c>
      <c r="C8">
        <f>B8-D8-E8-F8-G8</f>
        <v>87</v>
      </c>
      <c r="D8">
        <v>77</v>
      </c>
      <c r="E8">
        <v>23</v>
      </c>
      <c r="F8">
        <v>2</v>
      </c>
      <c r="G8">
        <v>0</v>
      </c>
      <c r="H8" s="2">
        <f>(F8+E8+D8)/B8</f>
        <v>0.53968253968253965</v>
      </c>
      <c r="I8" s="2">
        <f>D8/(D8+E8+F8)</f>
        <v>0.75490196078431371</v>
      </c>
      <c r="J8" s="2">
        <f>E8/(D8+E8+F8)</f>
        <v>0.22549019607843138</v>
      </c>
      <c r="K8" s="2">
        <f>F8/(D8+E8+F8)</f>
        <v>1.9607843137254902E-2</v>
      </c>
      <c r="L8" s="3">
        <f>G8/(D8+E8+F8+G8)</f>
        <v>0</v>
      </c>
    </row>
    <row r="9" spans="1:12" x14ac:dyDescent="0.2">
      <c r="G9" s="4" t="s">
        <v>31</v>
      </c>
      <c r="H9" s="5">
        <f>AVERAGE(H4:H8)</f>
        <v>0.54636872500323352</v>
      </c>
    </row>
    <row r="10" spans="1:12" x14ac:dyDescent="0.2">
      <c r="H10" s="1" t="s">
        <v>9</v>
      </c>
    </row>
    <row r="11" spans="1:12" x14ac:dyDescent="0.2">
      <c r="H11" t="s">
        <v>10</v>
      </c>
      <c r="I11" t="s">
        <v>11</v>
      </c>
      <c r="J11" t="s">
        <v>12</v>
      </c>
      <c r="K11" t="s">
        <v>13</v>
      </c>
      <c r="L11" t="s">
        <v>22</v>
      </c>
    </row>
    <row r="12" spans="1:12" x14ac:dyDescent="0.2">
      <c r="H12" s="2">
        <f>(B4-D4-E4-F4-G4)/B4</f>
        <v>0.48684210526315791</v>
      </c>
      <c r="I12" s="2">
        <f>D4/B4</f>
        <v>0.39473684210526316</v>
      </c>
      <c r="J12" s="2">
        <f>E4/B4</f>
        <v>0.10964912280701754</v>
      </c>
      <c r="K12" s="2">
        <f>F4/B4</f>
        <v>8.771929824561403E-3</v>
      </c>
      <c r="L12">
        <f>G4/B4</f>
        <v>0</v>
      </c>
    </row>
    <row r="13" spans="1:12" x14ac:dyDescent="0.2">
      <c r="H13" s="2">
        <f>(B5-D5-E5-F5-G5)/B5</f>
        <v>0.48803827751196172</v>
      </c>
      <c r="I13" s="2">
        <f>D5/B5</f>
        <v>0.3923444976076555</v>
      </c>
      <c r="J13" s="2">
        <f>E5/B5</f>
        <v>0.10526315789473684</v>
      </c>
      <c r="K13" s="2">
        <f>F5/B5</f>
        <v>9.5693779904306216E-3</v>
      </c>
      <c r="L13" s="3">
        <f>G5/B5</f>
        <v>4.7846889952153108E-3</v>
      </c>
    </row>
    <row r="14" spans="1:12" x14ac:dyDescent="0.2">
      <c r="H14" s="2">
        <f>(B6-D6-E6-F6-G6)/B6</f>
        <v>0.31753554502369669</v>
      </c>
      <c r="I14" s="2">
        <f>D6/B6</f>
        <v>0.49289099526066349</v>
      </c>
      <c r="J14" s="2">
        <f>E6/B6</f>
        <v>0.18009478672985782</v>
      </c>
      <c r="K14" s="2">
        <f>F6/B6</f>
        <v>9.4786729857819912E-3</v>
      </c>
      <c r="L14" s="3">
        <f>G6/B6</f>
        <v>0</v>
      </c>
    </row>
    <row r="15" spans="1:12" x14ac:dyDescent="0.2">
      <c r="H15" s="2">
        <f>(B7-D7-E7-F7-G7)/B7</f>
        <v>0.51063829787234039</v>
      </c>
      <c r="I15" s="2">
        <f>D7/B7</f>
        <v>0.42553191489361702</v>
      </c>
      <c r="J15" s="2">
        <f>E7/B7</f>
        <v>4.9645390070921988E-2</v>
      </c>
      <c r="K15" s="2">
        <f>F7/B7</f>
        <v>1.4184397163120567E-2</v>
      </c>
      <c r="L15" s="3">
        <f>G7/B7</f>
        <v>0</v>
      </c>
    </row>
    <row r="16" spans="1:12" x14ac:dyDescent="0.2">
      <c r="H16" s="2">
        <f>(B8-D8-E8-F8-G8)/B8</f>
        <v>0.46031746031746029</v>
      </c>
      <c r="I16" s="2">
        <f>D8/B8</f>
        <v>0.40740740740740738</v>
      </c>
      <c r="J16" s="2">
        <f>E8/B8</f>
        <v>0.12169312169312169</v>
      </c>
      <c r="K16" s="2">
        <f>F8/B8</f>
        <v>1.0582010582010581E-2</v>
      </c>
      <c r="L16" s="3">
        <f>G8/B8</f>
        <v>0</v>
      </c>
    </row>
    <row r="22" spans="1:12" x14ac:dyDescent="0.2">
      <c r="B22" t="s">
        <v>1</v>
      </c>
      <c r="C22" t="s">
        <v>18</v>
      </c>
      <c r="D22" t="s">
        <v>2</v>
      </c>
      <c r="E22" t="s">
        <v>3</v>
      </c>
      <c r="F22" t="s">
        <v>4</v>
      </c>
    </row>
    <row r="23" spans="1:12" x14ac:dyDescent="0.2">
      <c r="A23" t="s">
        <v>14</v>
      </c>
      <c r="B23" s="1"/>
      <c r="C23" s="1">
        <v>0</v>
      </c>
      <c r="D23" s="1">
        <v>1</v>
      </c>
      <c r="E23" s="1">
        <v>2</v>
      </c>
      <c r="F23" s="1">
        <v>3</v>
      </c>
      <c r="G23" s="1">
        <v>4</v>
      </c>
      <c r="H23" s="1" t="s">
        <v>23</v>
      </c>
    </row>
    <row r="24" spans="1:12" x14ac:dyDescent="0.2">
      <c r="A24" t="s">
        <v>15</v>
      </c>
      <c r="B24">
        <f>C24+D24+E24+F24+G24</f>
        <v>245</v>
      </c>
      <c r="C24">
        <v>219</v>
      </c>
      <c r="D24">
        <v>25</v>
      </c>
      <c r="E24">
        <v>1</v>
      </c>
      <c r="F24">
        <v>0</v>
      </c>
      <c r="G24">
        <v>0</v>
      </c>
      <c r="H24" s="2">
        <f>(F24+E24+D24+G24)/B24</f>
        <v>0.10612244897959183</v>
      </c>
      <c r="I24" s="2">
        <f>D24/(D24+E24+F24+G24)</f>
        <v>0.96153846153846156</v>
      </c>
      <c r="J24" s="2">
        <f>E24/(D24+E24+F24+G24)</f>
        <v>3.8461538461538464E-2</v>
      </c>
      <c r="K24" s="2">
        <f>F24/(D24+E24+F24+G24)</f>
        <v>0</v>
      </c>
      <c r="L24" s="3">
        <f>G24/(D24+E24+F24+G24)</f>
        <v>0</v>
      </c>
    </row>
    <row r="25" spans="1:12" x14ac:dyDescent="0.2">
      <c r="A25" t="s">
        <v>16</v>
      </c>
      <c r="B25">
        <f>C25+D25+E25+F25+G25</f>
        <v>241</v>
      </c>
      <c r="C25">
        <v>198</v>
      </c>
      <c r="D25">
        <v>43</v>
      </c>
      <c r="E25">
        <v>0</v>
      </c>
      <c r="F25">
        <v>0</v>
      </c>
      <c r="G25">
        <v>0</v>
      </c>
      <c r="H25" s="2">
        <f>(F25+E25+D25+G25)/B25</f>
        <v>0.17842323651452283</v>
      </c>
      <c r="I25" s="2">
        <f>D25/(D25+E25+F25)</f>
        <v>1</v>
      </c>
      <c r="J25" s="2">
        <f>E25/(D25+E25+F25)</f>
        <v>0</v>
      </c>
      <c r="K25" s="2">
        <f>F25/(D25+E25+F25+G25)</f>
        <v>0</v>
      </c>
      <c r="L25" s="3">
        <f>G25/(D25+E25+F25+G25)</f>
        <v>0</v>
      </c>
    </row>
    <row r="26" spans="1:12" x14ac:dyDescent="0.2">
      <c r="A26" t="s">
        <v>28</v>
      </c>
      <c r="B26">
        <v>239</v>
      </c>
      <c r="C26">
        <f>B26-D26-E26-F26-G26</f>
        <v>213</v>
      </c>
      <c r="D26">
        <v>26</v>
      </c>
      <c r="E26">
        <v>0</v>
      </c>
      <c r="F26">
        <v>0</v>
      </c>
      <c r="G26">
        <v>0</v>
      </c>
      <c r="H26" s="2">
        <f>(F26+E26+D26+G26)/B26</f>
        <v>0.10878661087866109</v>
      </c>
      <c r="I26" s="2">
        <f>D26/(D26+E26+F26)</f>
        <v>1</v>
      </c>
      <c r="J26" s="2">
        <f>E26/(D26+E26+F26)</f>
        <v>0</v>
      </c>
      <c r="K26" s="2">
        <f>F26/(D26+E26+F26+G26)</f>
        <v>0</v>
      </c>
      <c r="L26" s="3">
        <f>G26/(D26+E26+F26+G26)</f>
        <v>0</v>
      </c>
    </row>
    <row r="27" spans="1:12" x14ac:dyDescent="0.2">
      <c r="A27" t="s">
        <v>29</v>
      </c>
      <c r="B27">
        <v>225</v>
      </c>
      <c r="C27">
        <f>B27-D27-E27-F27-G27</f>
        <v>204</v>
      </c>
      <c r="D27">
        <v>21</v>
      </c>
      <c r="E27">
        <v>0</v>
      </c>
      <c r="F27">
        <v>0</v>
      </c>
      <c r="G27">
        <v>0</v>
      </c>
      <c r="H27" s="2">
        <f>(F27+E27+D27+G27)/B27</f>
        <v>9.3333333333333338E-2</v>
      </c>
      <c r="I27" s="2">
        <f>D27/(D27+E27+F27)</f>
        <v>1</v>
      </c>
      <c r="J27" s="2">
        <f>E27/(D27+E27+F27)</f>
        <v>0</v>
      </c>
      <c r="K27" s="2">
        <f>F27/(D27+E27+F27+G27)</f>
        <v>0</v>
      </c>
      <c r="L27" s="3">
        <f>G27/(D27+E27+F27+G27)</f>
        <v>0</v>
      </c>
    </row>
    <row r="28" spans="1:12" x14ac:dyDescent="0.2">
      <c r="A28" t="s">
        <v>30</v>
      </c>
      <c r="B28">
        <v>202</v>
      </c>
      <c r="C28">
        <f>B28-D28-E28-F28-G28</f>
        <v>183</v>
      </c>
      <c r="D28">
        <v>17</v>
      </c>
      <c r="E28">
        <v>2</v>
      </c>
      <c r="F28">
        <v>0</v>
      </c>
      <c r="G28">
        <v>0</v>
      </c>
      <c r="H28" s="2">
        <f>(F28+E28+D28+G28)/B28</f>
        <v>9.405940594059406E-2</v>
      </c>
      <c r="I28" s="2">
        <f>D28/(D28+E28+F28)</f>
        <v>0.89473684210526316</v>
      </c>
      <c r="J28" s="2">
        <f>E28/(D28+E28+F28)</f>
        <v>0.10526315789473684</v>
      </c>
      <c r="K28" s="2">
        <f>F28/(D28+E28+F28+G28)</f>
        <v>0</v>
      </c>
      <c r="L28" s="3">
        <f>G28/(D28+E28+F28+G28)</f>
        <v>0</v>
      </c>
    </row>
    <row r="29" spans="1:12" x14ac:dyDescent="0.2">
      <c r="G29" s="4" t="s">
        <v>31</v>
      </c>
      <c r="H29" s="5">
        <f>AVERAGE(H24:H28)</f>
        <v>0.11614500712934062</v>
      </c>
    </row>
    <row r="30" spans="1:12" x14ac:dyDescent="0.2">
      <c r="H30" s="1" t="s">
        <v>9</v>
      </c>
    </row>
    <row r="31" spans="1:12" x14ac:dyDescent="0.2">
      <c r="H31" t="s">
        <v>10</v>
      </c>
      <c r="I31" t="s">
        <v>11</v>
      </c>
      <c r="J31" t="s">
        <v>12</v>
      </c>
      <c r="K31" t="s">
        <v>13</v>
      </c>
      <c r="L31" t="s">
        <v>22</v>
      </c>
    </row>
    <row r="32" spans="1:12" x14ac:dyDescent="0.2">
      <c r="H32" s="2">
        <f>(B24-D24-E24-F24-G24)/B24</f>
        <v>0.89387755102040811</v>
      </c>
      <c r="I32" s="2">
        <f>D24/B24</f>
        <v>0.10204081632653061</v>
      </c>
      <c r="J32" s="2">
        <f>E24/B24</f>
        <v>4.0816326530612249E-3</v>
      </c>
      <c r="K32" s="2">
        <f>F24/B24</f>
        <v>0</v>
      </c>
      <c r="L32" s="3">
        <f>G24/B24</f>
        <v>0</v>
      </c>
    </row>
    <row r="33" spans="1:12" x14ac:dyDescent="0.2">
      <c r="H33" s="2">
        <f>(B25-D25-E25-F25-G25)/B25</f>
        <v>0.82157676348547715</v>
      </c>
      <c r="I33" s="2">
        <f>D25/B25</f>
        <v>0.17842323651452283</v>
      </c>
      <c r="J33" s="2">
        <f>E25/B25</f>
        <v>0</v>
      </c>
      <c r="K33" s="2">
        <f>F25/B25</f>
        <v>0</v>
      </c>
      <c r="L33" s="3">
        <f>G25/B25</f>
        <v>0</v>
      </c>
    </row>
    <row r="34" spans="1:12" x14ac:dyDescent="0.2">
      <c r="H34" s="2">
        <f>(B26-D26-E26-F26-G26)/B26</f>
        <v>0.89121338912133896</v>
      </c>
      <c r="I34" s="2">
        <f>D26/B26</f>
        <v>0.10878661087866109</v>
      </c>
      <c r="J34" s="2">
        <f>E26/B26</f>
        <v>0</v>
      </c>
      <c r="K34" s="2">
        <f>F26/B26</f>
        <v>0</v>
      </c>
      <c r="L34" s="3">
        <f>G26/B26</f>
        <v>0</v>
      </c>
    </row>
    <row r="35" spans="1:12" x14ac:dyDescent="0.2">
      <c r="H35" s="2">
        <f>(B27-D27-E27-F27-G27)/B27</f>
        <v>0.90666666666666662</v>
      </c>
      <c r="I35" s="2">
        <f>D27/B27</f>
        <v>9.3333333333333338E-2</v>
      </c>
      <c r="J35" s="2">
        <f>E27/B27</f>
        <v>0</v>
      </c>
      <c r="K35" s="2">
        <f>F27/B27</f>
        <v>0</v>
      </c>
      <c r="L35" s="3">
        <f>G27/B27</f>
        <v>0</v>
      </c>
    </row>
    <row r="36" spans="1:12" x14ac:dyDescent="0.2">
      <c r="H36" s="2">
        <f>(B28-D28-E28-F28-G28)/B28</f>
        <v>0.90594059405940597</v>
      </c>
      <c r="I36" s="2">
        <f>D28/B28</f>
        <v>8.4158415841584164E-2</v>
      </c>
      <c r="J36" s="2">
        <f>E28/B28</f>
        <v>9.9009900990099011E-3</v>
      </c>
      <c r="K36" s="2">
        <f>F28/B28</f>
        <v>0</v>
      </c>
      <c r="L36" s="3">
        <f>G28/B28</f>
        <v>0</v>
      </c>
    </row>
    <row r="46" spans="1:12" x14ac:dyDescent="0.2">
      <c r="A46" t="s">
        <v>24</v>
      </c>
      <c r="G46">
        <v>0</v>
      </c>
      <c r="H46">
        <v>0</v>
      </c>
      <c r="I46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2023-04-12T07:15:52Z</dcterms:created>
  <dcterms:modified xsi:type="dcterms:W3CDTF">2023-04-16T18:52:00Z</dcterms:modified>
</cp:coreProperties>
</file>